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20" windowHeight="9820"/>
  </bookViews>
  <sheets>
    <sheet name="BMatch" sheetId="1" r:id="rId1"/>
    <sheet name="CardMatch" sheetId="4" r:id="rId2"/>
    <sheet name="ProfMatch" sheetId="6" r:id="rId3"/>
    <sheet name="OAL " sheetId="7" r:id="rId4"/>
  </sheets>
  <definedNames>
    <definedName name="_xlnm._FilterDatabase" localSheetId="0" hidden="1">BMatch!$A$1:$I$32</definedName>
  </definedNames>
  <calcPr calcId="144525"/>
</workbook>
</file>

<file path=xl/sharedStrings.xml><?xml version="1.0" encoding="utf-8"?>
<sst xmlns="http://schemas.openxmlformats.org/spreadsheetml/2006/main" count="272" uniqueCount="53">
  <si>
    <t>Bmatch</t>
  </si>
  <si>
    <t>Sample:</t>
  </si>
  <si>
    <t>Treated_Prob:</t>
  </si>
  <si>
    <t>ParamRep:</t>
  </si>
  <si>
    <t>Approx?</t>
  </si>
  <si>
    <t>Solver:</t>
  </si>
  <si>
    <t>Numtrials:</t>
  </si>
  <si>
    <t>Time:</t>
  </si>
  <si>
    <t># Matched (Avg, Roughly):</t>
  </si>
  <si>
    <t>Suboptimal?</t>
  </si>
  <si>
    <t>glpk</t>
  </si>
  <si>
    <t>EOF</t>
  </si>
  <si>
    <t>Cardmatch</t>
  </si>
  <si>
    <t>Subotimal?</t>
  </si>
  <si>
    <t>gurobi</t>
  </si>
  <si>
    <t>MOM</t>
  </si>
  <si>
    <t>OAL</t>
  </si>
  <si>
    <t>p:</t>
  </si>
  <si>
    <t>pC:</t>
  </si>
  <si>
    <t>pP:</t>
  </si>
  <si>
    <t>pI:</t>
  </si>
  <si>
    <t>Mean Time:</t>
  </si>
  <si>
    <t>Unit of Time:</t>
  </si>
  <si>
    <t>SD of Time:</t>
  </si>
  <si>
    <t>Proportion Selected (pC)</t>
  </si>
  <si>
    <t>pI</t>
  </si>
  <si>
    <t>pP</t>
  </si>
  <si>
    <t>pS</t>
  </si>
  <si>
    <t>Var of Mean Proportion Selected: (pC)</t>
  </si>
  <si>
    <t>MVar of pI</t>
  </si>
  <si>
    <t>MVar of pP</t>
  </si>
  <si>
    <t>MVar of pS</t>
  </si>
  <si>
    <t>Var of Proportion pC: (Unscaled)</t>
  </si>
  <si>
    <t>Var of pI</t>
  </si>
  <si>
    <t>Var of pP</t>
  </si>
  <si>
    <t>Var of pS</t>
  </si>
  <si>
    <t>Stro:</t>
  </si>
  <si>
    <t>Stre:</t>
  </si>
  <si>
    <t>Convergence Warning?</t>
  </si>
  <si>
    <t>Comments:</t>
  </si>
  <si>
    <t>sec</t>
  </si>
  <si>
    <t>Y</t>
  </si>
  <si>
    <t>N</t>
  </si>
  <si>
    <t>At this point, the resolution for pI is very low</t>
  </si>
  <si>
    <t>Because of how small numtrials are, the resolution is super low</t>
  </si>
  <si>
    <t>N/A - cannot allocate vector of size 18.6 Gb</t>
  </si>
  <si>
    <t>Seeing a little bit on how the problem scales with more parameters; somehow, with multiplying parameters by 5 (compared to row 4), the feature selection is better, though the time has also scaled up a lot</t>
  </si>
  <si>
    <t>Comparing to rows 6-, seeing how the problem changes as the ratio of parameters changes</t>
  </si>
  <si>
    <t>It does not seem like changing the relative scales of each parameter changes the variable selection significantly</t>
  </si>
  <si>
    <t>Now, compared to row 8, what happens if the relationship to the outcome strengthened?</t>
  </si>
  <si>
    <t>suspicious, though it seems to select the other variables less often</t>
  </si>
  <si>
    <t>How much does relationship with exposure affect the choices?</t>
  </si>
  <si>
    <t>Somehow, an error is occuring… the error is likely with lqa unfortunately D: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</si>
</sst>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BMatch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BMatch!$A$3:$A$8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BMatch!$G$3:$G$8</c:f>
              <c:numCache>
                <c:formatCode>General</c:formatCode>
                <c:ptCount val="6"/>
                <c:pt idx="0">
                  <c:v>0.051</c:v>
                </c:pt>
                <c:pt idx="1">
                  <c:v>0.126</c:v>
                </c:pt>
                <c:pt idx="2">
                  <c:v>0.667</c:v>
                </c:pt>
                <c:pt idx="3">
                  <c:v>4.001</c:v>
                </c:pt>
                <c:pt idx="4">
                  <c:v>32.816</c:v>
                </c:pt>
                <c:pt idx="5">
                  <c:v>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BMatch!$A$10:$A$15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BMatch!$G$10:$G$15</c:f>
              <c:numCache>
                <c:formatCode>General</c:formatCode>
                <c:ptCount val="6"/>
                <c:pt idx="0">
                  <c:v>0.054</c:v>
                </c:pt>
                <c:pt idx="1">
                  <c:v>0.122</c:v>
                </c:pt>
                <c:pt idx="2">
                  <c:v>0.692</c:v>
                </c:pt>
                <c:pt idx="3">
                  <c:v>4.728</c:v>
                </c:pt>
                <c:pt idx="4">
                  <c:v>39.011</c:v>
                </c:pt>
                <c:pt idx="5">
                  <c:v>791.7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BMatch!$A$17:$A$22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BMatch!$G$17:$G$22</c:f>
              <c:numCache>
                <c:formatCode>General</c:formatCode>
                <c:ptCount val="6"/>
                <c:pt idx="0">
                  <c:v>0.081</c:v>
                </c:pt>
                <c:pt idx="1">
                  <c:v>0.178</c:v>
                </c:pt>
                <c:pt idx="2">
                  <c:v>0.88</c:v>
                </c:pt>
                <c:pt idx="3">
                  <c:v>5.055</c:v>
                </c:pt>
                <c:pt idx="4">
                  <c:v>34.473</c:v>
                </c:pt>
                <c:pt idx="5">
                  <c:v>787.2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 = 120"</c:f>
              <c:strCache>
                <c:ptCount val="1"/>
                <c:pt idx="0">
                  <c:v># Param 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BMatch!$A$24:$A$29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numCache>
            </c:numRef>
          </c:xVal>
          <c:yVal>
            <c:numRef>
              <c:f>BMatch!$G$24:$G$29</c:f>
              <c:numCache>
                <c:formatCode>General</c:formatCode>
                <c:ptCount val="6"/>
                <c:pt idx="0">
                  <c:v>0.152</c:v>
                </c:pt>
                <c:pt idx="1">
                  <c:v>0.353</c:v>
                </c:pt>
                <c:pt idx="2">
                  <c:v>1.308</c:v>
                </c:pt>
                <c:pt idx="3">
                  <c:v>5.17</c:v>
                </c:pt>
                <c:pt idx="4">
                  <c:v>47.486</c:v>
                </c:pt>
                <c:pt idx="5">
                  <c:v>771.78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CardMatch (Gurobi)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CardMatch!$A$3:$A$15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CardMatch!$G$3:$G$15</c:f>
              <c:numCache>
                <c:formatCode>General</c:formatCode>
                <c:ptCount val="13"/>
                <c:pt idx="0">
                  <c:v>0.077</c:v>
                </c:pt>
                <c:pt idx="1">
                  <c:v>0.035</c:v>
                </c:pt>
                <c:pt idx="2">
                  <c:v>0.043</c:v>
                </c:pt>
                <c:pt idx="3">
                  <c:v>0.056</c:v>
                </c:pt>
                <c:pt idx="4">
                  <c:v>0.095</c:v>
                </c:pt>
                <c:pt idx="5">
                  <c:v>0.307</c:v>
                </c:pt>
                <c:pt idx="6">
                  <c:v>0.566</c:v>
                </c:pt>
                <c:pt idx="7">
                  <c:v>1.076</c:v>
                </c:pt>
                <c:pt idx="8">
                  <c:v>2.51</c:v>
                </c:pt>
                <c:pt idx="9">
                  <c:v>4.915</c:v>
                </c:pt>
                <c:pt idx="10">
                  <c:v>9.032</c:v>
                </c:pt>
                <c:pt idx="11">
                  <c:v>18.71</c:v>
                </c:pt>
                <c:pt idx="12">
                  <c:v>48.1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CardMatch!$A$18:$A$29</c:f>
              <c:numCache>
                <c:formatCode>General</c:formatCode>
                <c:ptCount val="12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</c:numCache>
            </c:numRef>
          </c:xVal>
          <c:yVal>
            <c:numRef>
              <c:f>CardMatch!$G$18:$G$29</c:f>
              <c:numCache>
                <c:formatCode>General</c:formatCode>
                <c:ptCount val="12"/>
                <c:pt idx="0">
                  <c:v>0.248</c:v>
                </c:pt>
                <c:pt idx="1">
                  <c:v>0.095</c:v>
                </c:pt>
                <c:pt idx="2">
                  <c:v>0.161</c:v>
                </c:pt>
                <c:pt idx="3">
                  <c:v>0.253</c:v>
                </c:pt>
                <c:pt idx="4">
                  <c:v>0.578</c:v>
                </c:pt>
                <c:pt idx="5">
                  <c:v>2.06</c:v>
                </c:pt>
                <c:pt idx="6">
                  <c:v>3.8</c:v>
                </c:pt>
                <c:pt idx="7">
                  <c:v>9.8</c:v>
                </c:pt>
                <c:pt idx="8">
                  <c:v>22.27</c:v>
                </c:pt>
                <c:pt idx="9">
                  <c:v>54.13</c:v>
                </c:pt>
                <c:pt idx="10">
                  <c:v>160.2</c:v>
                </c:pt>
                <c:pt idx="11">
                  <c:v>364.2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CardMatch!$A$35:$A$42</c:f>
              <c:numCache>
                <c:formatCode>General</c:formatCode>
                <c:ptCount val="8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500000</c:v>
                </c:pt>
              </c:numCache>
            </c:numRef>
          </c:xVal>
          <c:yVal>
            <c:numRef>
              <c:f>CardMatch!$G$35:$G$41</c:f>
              <c:numCache>
                <c:formatCode>General</c:formatCode>
                <c:ptCount val="7"/>
                <c:pt idx="0">
                  <c:v>0.991</c:v>
                </c:pt>
                <c:pt idx="1">
                  <c:v>2.225</c:v>
                </c:pt>
                <c:pt idx="2">
                  <c:v>13.75</c:v>
                </c:pt>
                <c:pt idx="3">
                  <c:v>30.7</c:v>
                </c:pt>
                <c:pt idx="4">
                  <c:v>78.6</c:v>
                </c:pt>
                <c:pt idx="5">
                  <c:v>118.8</c:v>
                </c:pt>
                <c:pt idx="6">
                  <c:v>292.8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 = 120"</c:f>
              <c:strCache>
                <c:ptCount val="1"/>
                <c:pt idx="0">
                  <c:v># Param 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CardMatch!$A$47:$A$55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200000</c:v>
                </c:pt>
              </c:numCache>
            </c:numRef>
          </c:xVal>
          <c:yVal>
            <c:numRef>
              <c:f>CardMatch!$G$47:$G$55</c:f>
              <c:numCache>
                <c:formatCode>General</c:formatCode>
                <c:ptCount val="9"/>
                <c:pt idx="0">
                  <c:v>300</c:v>
                </c:pt>
                <c:pt idx="1">
                  <c:v>300.6</c:v>
                </c:pt>
                <c:pt idx="2">
                  <c:v>300.9</c:v>
                </c:pt>
                <c:pt idx="3">
                  <c:v>302.04</c:v>
                </c:pt>
                <c:pt idx="4">
                  <c:v>316.2</c:v>
                </c:pt>
                <c:pt idx="5">
                  <c:v>209.4</c:v>
                </c:pt>
                <c:pt idx="6">
                  <c:v>170.64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ProfMatch (Gurobi)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6"</c:f>
              <c:strCache>
                <c:ptCount val="1"/>
                <c:pt idx="0">
                  <c:v>#Param =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ProfMatch!$A$3:$A$16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  <c:pt idx="13">
                  <c:v>2000000</c:v>
                </c:pt>
              </c:numCache>
            </c:numRef>
          </c:xVal>
          <c:yVal>
            <c:numRef>
              <c:f>ProfMatch!$G$3:$G$16</c:f>
              <c:numCache>
                <c:formatCode>General</c:formatCode>
                <c:ptCount val="14"/>
                <c:pt idx="0">
                  <c:v>0.12</c:v>
                </c:pt>
                <c:pt idx="1">
                  <c:v>0.08</c:v>
                </c:pt>
                <c:pt idx="2">
                  <c:v>0.084</c:v>
                </c:pt>
                <c:pt idx="3">
                  <c:v>0.12</c:v>
                </c:pt>
                <c:pt idx="4">
                  <c:v>0.21</c:v>
                </c:pt>
                <c:pt idx="5">
                  <c:v>0.25</c:v>
                </c:pt>
                <c:pt idx="6">
                  <c:v>0.737</c:v>
                </c:pt>
                <c:pt idx="7">
                  <c:v>0.655</c:v>
                </c:pt>
                <c:pt idx="8">
                  <c:v>1.15</c:v>
                </c:pt>
                <c:pt idx="9">
                  <c:v>2.81</c:v>
                </c:pt>
                <c:pt idx="10">
                  <c:v>3.64</c:v>
                </c:pt>
                <c:pt idx="11">
                  <c:v>10.04</c:v>
                </c:pt>
                <c:pt idx="12">
                  <c:v>25.5</c:v>
                </c:pt>
                <c:pt idx="13">
                  <c:v>60.18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18"</c:f>
              <c:strCache>
                <c:ptCount val="1"/>
                <c:pt idx="0">
                  <c:v>#Param = 18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ProfMatch!$A$19:$A$31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ProfMatch!$G$19:$G$31</c:f>
              <c:numCache>
                <c:formatCode>General</c:formatCode>
                <c:ptCount val="13"/>
                <c:pt idx="0">
                  <c:v>0.23</c:v>
                </c:pt>
                <c:pt idx="1">
                  <c:v>0.97</c:v>
                </c:pt>
                <c:pt idx="2">
                  <c:v>0.28</c:v>
                </c:pt>
                <c:pt idx="3">
                  <c:v>0.17</c:v>
                </c:pt>
                <c:pt idx="4">
                  <c:v>0.26</c:v>
                </c:pt>
                <c:pt idx="5">
                  <c:v>0.66</c:v>
                </c:pt>
                <c:pt idx="6">
                  <c:v>0.686</c:v>
                </c:pt>
                <c:pt idx="7">
                  <c:v>1.396</c:v>
                </c:pt>
                <c:pt idx="8">
                  <c:v>2.69</c:v>
                </c:pt>
                <c:pt idx="9">
                  <c:v>4.81</c:v>
                </c:pt>
                <c:pt idx="10">
                  <c:v>9.82</c:v>
                </c:pt>
                <c:pt idx="11">
                  <c:v>31.18</c:v>
                </c:pt>
                <c:pt idx="12">
                  <c:v>77.4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"# Param = 54"</c:f>
              <c:strCache>
                <c:ptCount val="1"/>
                <c:pt idx="0">
                  <c:v># Param = 54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ProfMatch!$A$40:$A$45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ProfMatch!$G$40:$G$45</c:f>
              <c:numCache>
                <c:formatCode>General</c:formatCode>
                <c:ptCount val="6"/>
                <c:pt idx="0">
                  <c:v>1.62</c:v>
                </c:pt>
                <c:pt idx="1">
                  <c:v>3.78</c:v>
                </c:pt>
                <c:pt idx="2">
                  <c:v>5.33</c:v>
                </c:pt>
                <c:pt idx="3">
                  <c:v>17.7</c:v>
                </c:pt>
                <c:pt idx="4">
                  <c:v>30.01</c:v>
                </c:pt>
                <c:pt idx="5">
                  <c:v>55.9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"# Param= 120"</c:f>
              <c:strCache>
                <c:ptCount val="1"/>
                <c:pt idx="0">
                  <c:v># Param= 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ProfMatch!$A$56:$A$60</c:f>
              <c:numCache>
                <c:formatCode>General</c:formatCode>
                <c:ptCount val="5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ProfMatch!$G$56:$G$60</c:f>
              <c:numCache>
                <c:formatCode>General</c:formatCode>
                <c:ptCount val="5"/>
                <c:pt idx="0">
                  <c:v>3.98</c:v>
                </c:pt>
                <c:pt idx="1">
                  <c:v>8.23</c:v>
                </c:pt>
                <c:pt idx="2">
                  <c:v>15.22</c:v>
                </c:pt>
                <c:pt idx="3">
                  <c:v>49.26</c:v>
                </c:pt>
                <c:pt idx="4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OAL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"#Param = 20"</c:f>
              <c:strCache>
                <c:ptCount val="1"/>
                <c:pt idx="0">
                  <c:v>#Param = 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'!$A$3:$A$13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  <c:pt idx="10">
                  <c:v>10000</c:v>
                </c:pt>
              </c:numCache>
            </c:numRef>
          </c:xVal>
          <c:yVal>
            <c:numRef>
              <c:f>'OAL '!$G$3:$G$13</c:f>
              <c:numCache>
                <c:formatCode>General</c:formatCode>
                <c:ptCount val="11"/>
                <c:pt idx="0">
                  <c:v>0.09558978</c:v>
                </c:pt>
                <c:pt idx="1">
                  <c:v>0.07447719</c:v>
                </c:pt>
                <c:pt idx="2">
                  <c:v>0.06931898</c:v>
                </c:pt>
                <c:pt idx="3">
                  <c:v>0.06943398</c:v>
                </c:pt>
                <c:pt idx="4">
                  <c:v>0.07174324</c:v>
                </c:pt>
                <c:pt idx="5">
                  <c:v>0.08586257</c:v>
                </c:pt>
                <c:pt idx="6">
                  <c:v>0.1184795</c:v>
                </c:pt>
                <c:pt idx="7">
                  <c:v>0.2686528</c:v>
                </c:pt>
                <c:pt idx="8">
                  <c:v>2.750314</c:v>
                </c:pt>
                <c:pt idx="9">
                  <c:v>6.994325</c:v>
                </c:pt>
                <c:pt idx="10">
                  <c:v>6.893713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"#Param = 100"</c:f>
              <c:strCache>
                <c:ptCount val="1"/>
                <c:pt idx="0">
                  <c:v>#Param = 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'OAL '!$A$15:$A$19</c:f>
              <c:numCache>
                <c:formatCode>General</c:formatCode>
                <c:ptCount val="5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'OAL '!$G$15:$G$19</c:f>
              <c:numCache>
                <c:formatCode>General</c:formatCode>
                <c:ptCount val="5"/>
                <c:pt idx="0">
                  <c:v>0.9181527</c:v>
                </c:pt>
                <c:pt idx="1">
                  <c:v>0.8890226</c:v>
                </c:pt>
                <c:pt idx="2">
                  <c:v>0.9837416</c:v>
                </c:pt>
                <c:pt idx="3">
                  <c:v>2.429269</c:v>
                </c:pt>
                <c:pt idx="4">
                  <c:v>12.02075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 (Seconds)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OAL: for Parameter Size = 20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4541631623213"/>
          <c:y val="0.101364780707566"/>
          <c:w val="0.804491169049621"/>
          <c:h val="0.641764939711143"/>
        </c:manualLayout>
      </c:layout>
      <c:scatterChart>
        <c:scatterStyle val="lineMarker"/>
        <c:varyColors val="0"/>
        <c:ser>
          <c:idx val="0"/>
          <c:order val="0"/>
          <c:tx>
            <c:strRef>
              <c:f>"pC"</c:f>
              <c:strCache>
                <c:ptCount val="1"/>
                <c:pt idx="0">
                  <c:v>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'!$J$3:$J$12</c:f>
              <c:numCache>
                <c:formatCode>General</c:formatCode>
                <c:ptCount val="10"/>
                <c:pt idx="0">
                  <c:v>0.715</c:v>
                </c:pt>
                <c:pt idx="1">
                  <c:v>0.795</c:v>
                </c:pt>
                <c:pt idx="2">
                  <c:v>0.905</c:v>
                </c:pt>
                <c:pt idx="3">
                  <c:v>0.945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"pI"</c:f>
              <c:strCache>
                <c:ptCount val="1"/>
                <c:pt idx="0">
                  <c:v>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'!$K$3:$K$13</c:f>
              <c:numCache>
                <c:formatCode>General</c:formatCode>
                <c:ptCount val="11"/>
                <c:pt idx="0">
                  <c:v>0.34</c:v>
                </c:pt>
                <c:pt idx="1">
                  <c:v>0.45</c:v>
                </c:pt>
                <c:pt idx="2">
                  <c:v>0.495</c:v>
                </c:pt>
                <c:pt idx="3">
                  <c:v>0.5</c:v>
                </c:pt>
                <c:pt idx="4">
                  <c:v>0.475</c:v>
                </c:pt>
                <c:pt idx="5">
                  <c:v>0.49</c:v>
                </c:pt>
                <c:pt idx="6">
                  <c:v>0.495</c:v>
                </c:pt>
                <c:pt idx="7">
                  <c:v>0.505</c:v>
                </c:pt>
                <c:pt idx="8">
                  <c:v>0.5</c:v>
                </c:pt>
                <c:pt idx="9">
                  <c:v>0.4</c:v>
                </c:pt>
                <c:pt idx="10">
                  <c:v>0.46666667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"pS"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'!$M$3:$M$12</c:f>
              <c:numCache>
                <c:formatCode>General</c:formatCode>
                <c:ptCount val="10"/>
                <c:pt idx="0">
                  <c:v>0.2857</c:v>
                </c:pt>
                <c:pt idx="1">
                  <c:v>0.2214286</c:v>
                </c:pt>
                <c:pt idx="2">
                  <c:v>0.175</c:v>
                </c:pt>
                <c:pt idx="3">
                  <c:v>0.1442857</c:v>
                </c:pt>
                <c:pt idx="4">
                  <c:v>0.09642857</c:v>
                </c:pt>
                <c:pt idx="5">
                  <c:v>0.06428571</c:v>
                </c:pt>
                <c:pt idx="6">
                  <c:v>0.03785714</c:v>
                </c:pt>
                <c:pt idx="7">
                  <c:v>0.02142857</c:v>
                </c:pt>
                <c:pt idx="8">
                  <c:v>0.00952381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"pP"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'OAL '!$A$3:$A$12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75</c:v>
                </c:pt>
                <c:pt idx="5">
                  <c:v>150</c:v>
                </c:pt>
                <c:pt idx="6">
                  <c:v>300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xVal>
          <c:yVal>
            <c:numRef>
              <c:f>'OAL '!$L$3:$L$12</c:f>
              <c:numCache>
                <c:formatCode>General</c:formatCode>
                <c:ptCount val="10"/>
                <c:pt idx="0">
                  <c:v>0.63</c:v>
                </c:pt>
                <c:pt idx="1">
                  <c:v>0.51</c:v>
                </c:pt>
                <c:pt idx="2">
                  <c:v>0.44</c:v>
                </c:pt>
                <c:pt idx="3">
                  <c:v>0.39</c:v>
                </c:pt>
                <c:pt idx="4">
                  <c:v>0.265</c:v>
                </c:pt>
                <c:pt idx="5">
                  <c:v>0.21</c:v>
                </c:pt>
                <c:pt idx="6">
                  <c:v>0.145</c:v>
                </c:pt>
                <c:pt idx="7">
                  <c:v>0.04</c:v>
                </c:pt>
                <c:pt idx="8">
                  <c:v>0.01666667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0615"/>
        <c:axId val="37617768"/>
      </c:scatterChart>
      <c:valAx>
        <c:axId val="863600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Simulation Sample Size</a:t>
                </a:r>
                <a:endParaRPr lang="en-US" altLang="zh-CN" sz="14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37617768"/>
        <c:crosses val="autoZero"/>
        <c:crossBetween val="midCat"/>
      </c:valAx>
      <c:valAx>
        <c:axId val="376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Value</a:t>
                </a:r>
                <a:endParaRPr lang="en-US" alt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600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00672543851677"/>
          <c:y val="0.876400154499807"/>
          <c:w val="0.599927292556576"/>
          <c:h val="0.1002961246298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570230</xdr:colOff>
      <xdr:row>39</xdr:row>
      <xdr:rowOff>122555</xdr:rowOff>
    </xdr:from>
    <xdr:to>
      <xdr:col>8</xdr:col>
      <xdr:colOff>589280</xdr:colOff>
      <xdr:row>67</xdr:row>
      <xdr:rowOff>76200</xdr:rowOff>
    </xdr:to>
    <xdr:graphicFrame>
      <xdr:nvGraphicFramePr>
        <xdr:cNvPr id="2" name="图表 1"/>
        <xdr:cNvGraphicFramePr/>
      </xdr:nvGraphicFramePr>
      <xdr:xfrm>
        <a:off x="1170305" y="7056755"/>
        <a:ext cx="6990715" cy="493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419100</xdr:colOff>
      <xdr:row>8</xdr:row>
      <xdr:rowOff>3810</xdr:rowOff>
    </xdr:from>
    <xdr:to>
      <xdr:col>22</xdr:col>
      <xdr:colOff>390525</xdr:colOff>
      <xdr:row>36</xdr:row>
      <xdr:rowOff>71120</xdr:rowOff>
    </xdr:to>
    <xdr:graphicFrame>
      <xdr:nvGraphicFramePr>
        <xdr:cNvPr id="4" name="图表 3"/>
        <xdr:cNvGraphicFramePr/>
      </xdr:nvGraphicFramePr>
      <xdr:xfrm>
        <a:off x="9282430" y="1426210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916305</xdr:colOff>
      <xdr:row>66</xdr:row>
      <xdr:rowOff>164465</xdr:rowOff>
    </xdr:from>
    <xdr:to>
      <xdr:col>11</xdr:col>
      <xdr:colOff>548005</xdr:colOff>
      <xdr:row>92</xdr:row>
      <xdr:rowOff>160020</xdr:rowOff>
    </xdr:to>
    <xdr:graphicFrame>
      <xdr:nvGraphicFramePr>
        <xdr:cNvPr id="2" name="图表 1"/>
        <xdr:cNvGraphicFramePr/>
      </xdr:nvGraphicFramePr>
      <xdr:xfrm>
        <a:off x="1516380" y="11899265"/>
        <a:ext cx="7466965" cy="4618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578485</xdr:colOff>
      <xdr:row>37</xdr:row>
      <xdr:rowOff>6985</xdr:rowOff>
    </xdr:from>
    <xdr:to>
      <xdr:col>9</xdr:col>
      <xdr:colOff>1067435</xdr:colOff>
      <xdr:row>65</xdr:row>
      <xdr:rowOff>74295</xdr:rowOff>
    </xdr:to>
    <xdr:graphicFrame>
      <xdr:nvGraphicFramePr>
        <xdr:cNvPr id="2" name="图表 1"/>
        <xdr:cNvGraphicFramePr/>
      </xdr:nvGraphicFramePr>
      <xdr:xfrm>
        <a:off x="1178560" y="6585585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621030</xdr:colOff>
      <xdr:row>37</xdr:row>
      <xdr:rowOff>50165</xdr:rowOff>
    </xdr:from>
    <xdr:to>
      <xdr:col>19</xdr:col>
      <xdr:colOff>149225</xdr:colOff>
      <xdr:row>65</xdr:row>
      <xdr:rowOff>117475</xdr:rowOff>
    </xdr:to>
    <xdr:graphicFrame>
      <xdr:nvGraphicFramePr>
        <xdr:cNvPr id="3" name="图表 2"/>
        <xdr:cNvGraphicFramePr/>
      </xdr:nvGraphicFramePr>
      <xdr:xfrm>
        <a:off x="11433810" y="6628765"/>
        <a:ext cx="7720965" cy="5045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zoomScale="85" zoomScaleNormal="85" workbookViewId="0">
      <selection activeCell="A3" sqref="A3"/>
    </sheetView>
  </sheetViews>
  <sheetFormatPr defaultColWidth="9" defaultRowHeight="14"/>
  <cols>
    <col min="1" max="1" width="8.36283185840708" customWidth="1"/>
    <col min="2" max="2" width="13.1769911504425" customWidth="1"/>
    <col min="3" max="3" width="10.7256637168142" customWidth="1"/>
    <col min="5" max="5" width="8.8141592920354" customWidth="1"/>
    <col min="6" max="6" width="16.5398230088496" customWidth="1"/>
    <col min="7" max="7" width="15.3628318584071" customWidth="1"/>
    <col min="8" max="8" width="23.5398230088496" customWidth="1"/>
    <col min="9" max="9" width="13.9026548672566" customWidth="1"/>
  </cols>
  <sheetData>
    <row r="1" spans="1:7">
      <c r="A1" s="3" t="s">
        <v>0</v>
      </c>
      <c r="B1" s="3"/>
      <c r="C1" s="3"/>
      <c r="D1" s="3"/>
      <c r="E1" s="3"/>
      <c r="F1" s="3"/>
      <c r="G1" s="3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8">
      <c r="A3">
        <v>100</v>
      </c>
      <c r="B3">
        <v>0.2</v>
      </c>
      <c r="C3">
        <v>1</v>
      </c>
      <c r="D3">
        <v>1</v>
      </c>
      <c r="E3" t="s">
        <v>10</v>
      </c>
      <c r="F3">
        <v>20</v>
      </c>
      <c r="G3">
        <v>0.051</v>
      </c>
      <c r="H3">
        <v>40.4</v>
      </c>
    </row>
    <row r="4" spans="1:8">
      <c r="A4">
        <v>200</v>
      </c>
      <c r="B4">
        <v>0.2</v>
      </c>
      <c r="C4">
        <v>1</v>
      </c>
      <c r="D4">
        <v>1</v>
      </c>
      <c r="E4" t="s">
        <v>10</v>
      </c>
      <c r="F4">
        <v>20</v>
      </c>
      <c r="G4">
        <v>0.126</v>
      </c>
      <c r="H4">
        <v>77.1</v>
      </c>
    </row>
    <row r="5" spans="1:8">
      <c r="A5">
        <v>500</v>
      </c>
      <c r="B5">
        <v>0.2</v>
      </c>
      <c r="C5">
        <v>1</v>
      </c>
      <c r="D5">
        <v>1</v>
      </c>
      <c r="E5" t="s">
        <v>10</v>
      </c>
      <c r="F5">
        <v>20</v>
      </c>
      <c r="G5">
        <v>0.667</v>
      </c>
      <c r="H5">
        <v>193.7</v>
      </c>
    </row>
    <row r="6" spans="1:8">
      <c r="A6">
        <v>1000</v>
      </c>
      <c r="B6">
        <v>0.2</v>
      </c>
      <c r="C6">
        <v>1</v>
      </c>
      <c r="D6">
        <v>1</v>
      </c>
      <c r="E6" t="s">
        <v>10</v>
      </c>
      <c r="F6">
        <v>20</v>
      </c>
      <c r="G6">
        <v>4.001</v>
      </c>
      <c r="H6">
        <v>395.9</v>
      </c>
    </row>
    <row r="7" spans="1:8">
      <c r="A7">
        <v>2000</v>
      </c>
      <c r="B7">
        <v>0.2</v>
      </c>
      <c r="C7">
        <v>1</v>
      </c>
      <c r="D7">
        <v>1</v>
      </c>
      <c r="E7" t="s">
        <v>10</v>
      </c>
      <c r="F7">
        <v>5</v>
      </c>
      <c r="G7">
        <v>32.816</v>
      </c>
      <c r="H7">
        <v>777.2</v>
      </c>
    </row>
    <row r="8" spans="1:8">
      <c r="A8">
        <v>5000</v>
      </c>
      <c r="B8">
        <v>0.2</v>
      </c>
      <c r="C8">
        <v>1</v>
      </c>
      <c r="D8">
        <v>1</v>
      </c>
      <c r="E8" t="s">
        <v>10</v>
      </c>
      <c r="F8">
        <v>5</v>
      </c>
      <c r="G8">
        <v>801</v>
      </c>
      <c r="H8">
        <v>1966</v>
      </c>
    </row>
    <row r="9" spans="1:7">
      <c r="A9">
        <v>10000</v>
      </c>
      <c r="B9">
        <v>0.2</v>
      </c>
      <c r="C9">
        <v>1</v>
      </c>
      <c r="D9">
        <v>1</v>
      </c>
      <c r="E9" t="s">
        <v>10</v>
      </c>
      <c r="F9">
        <v>1</v>
      </c>
      <c r="G9" t="s">
        <v>11</v>
      </c>
    </row>
    <row r="10" spans="1:8">
      <c r="A10">
        <v>100</v>
      </c>
      <c r="B10">
        <v>0.2</v>
      </c>
      <c r="C10">
        <v>3</v>
      </c>
      <c r="D10">
        <v>1</v>
      </c>
      <c r="E10" t="s">
        <v>10</v>
      </c>
      <c r="F10">
        <v>20</v>
      </c>
      <c r="G10">
        <v>0.054</v>
      </c>
      <c r="H10">
        <v>40.4</v>
      </c>
    </row>
    <row r="11" spans="1:8">
      <c r="A11">
        <v>200</v>
      </c>
      <c r="B11">
        <v>0.2</v>
      </c>
      <c r="C11">
        <v>3</v>
      </c>
      <c r="D11">
        <v>1</v>
      </c>
      <c r="E11" t="s">
        <v>10</v>
      </c>
      <c r="F11">
        <v>20</v>
      </c>
      <c r="G11">
        <v>0.122</v>
      </c>
      <c r="H11">
        <v>77.1</v>
      </c>
    </row>
    <row r="12" spans="1:8">
      <c r="A12">
        <v>500</v>
      </c>
      <c r="B12">
        <v>0.2</v>
      </c>
      <c r="C12">
        <v>3</v>
      </c>
      <c r="D12">
        <v>1</v>
      </c>
      <c r="E12" t="s">
        <v>10</v>
      </c>
      <c r="F12">
        <v>20</v>
      </c>
      <c r="G12">
        <v>0.692</v>
      </c>
      <c r="H12">
        <v>193.7</v>
      </c>
    </row>
    <row r="13" spans="1:8">
      <c r="A13">
        <v>1000</v>
      </c>
      <c r="B13">
        <v>0.2</v>
      </c>
      <c r="C13">
        <v>3</v>
      </c>
      <c r="D13">
        <v>1</v>
      </c>
      <c r="E13" t="s">
        <v>10</v>
      </c>
      <c r="F13">
        <v>20</v>
      </c>
      <c r="G13">
        <v>4.728</v>
      </c>
      <c r="H13">
        <v>395.9</v>
      </c>
    </row>
    <row r="14" spans="1:8">
      <c r="A14">
        <v>2000</v>
      </c>
      <c r="B14">
        <v>0.2</v>
      </c>
      <c r="C14">
        <v>3</v>
      </c>
      <c r="D14">
        <v>1</v>
      </c>
      <c r="E14" t="s">
        <v>10</v>
      </c>
      <c r="F14">
        <v>5</v>
      </c>
      <c r="G14">
        <v>39.011</v>
      </c>
      <c r="H14">
        <v>777.2</v>
      </c>
    </row>
    <row r="15" spans="1:8">
      <c r="A15">
        <v>5000</v>
      </c>
      <c r="B15">
        <v>0.2</v>
      </c>
      <c r="C15">
        <v>3</v>
      </c>
      <c r="D15">
        <v>1</v>
      </c>
      <c r="E15" t="s">
        <v>10</v>
      </c>
      <c r="F15">
        <v>5</v>
      </c>
      <c r="G15">
        <v>791.7</v>
      </c>
      <c r="H15">
        <v>1966</v>
      </c>
    </row>
    <row r="16" spans="1:7">
      <c r="A16">
        <v>10000</v>
      </c>
      <c r="B16">
        <v>0.2</v>
      </c>
      <c r="C16">
        <v>3</v>
      </c>
      <c r="D16">
        <v>1</v>
      </c>
      <c r="E16" t="s">
        <v>10</v>
      </c>
      <c r="F16">
        <v>1</v>
      </c>
      <c r="G16" t="s">
        <v>11</v>
      </c>
    </row>
    <row r="17" spans="1:8">
      <c r="A17">
        <v>100</v>
      </c>
      <c r="B17">
        <v>0.2</v>
      </c>
      <c r="C17">
        <v>9</v>
      </c>
      <c r="D17">
        <v>1</v>
      </c>
      <c r="E17" t="s">
        <v>10</v>
      </c>
      <c r="F17">
        <v>20</v>
      </c>
      <c r="G17">
        <v>0.081</v>
      </c>
      <c r="H17">
        <v>40.4</v>
      </c>
    </row>
    <row r="18" spans="1:8">
      <c r="A18">
        <v>200</v>
      </c>
      <c r="B18">
        <v>0.2</v>
      </c>
      <c r="C18">
        <v>9</v>
      </c>
      <c r="D18">
        <v>1</v>
      </c>
      <c r="E18" t="s">
        <v>10</v>
      </c>
      <c r="F18">
        <v>20</v>
      </c>
      <c r="G18">
        <v>0.178</v>
      </c>
      <c r="H18">
        <v>77.1</v>
      </c>
    </row>
    <row r="19" spans="1:8">
      <c r="A19">
        <v>500</v>
      </c>
      <c r="B19">
        <v>0.2</v>
      </c>
      <c r="C19">
        <v>9</v>
      </c>
      <c r="D19">
        <v>1</v>
      </c>
      <c r="E19" t="s">
        <v>10</v>
      </c>
      <c r="F19">
        <v>20</v>
      </c>
      <c r="G19">
        <v>0.88</v>
      </c>
      <c r="H19">
        <v>193.7</v>
      </c>
    </row>
    <row r="20" spans="1:8">
      <c r="A20">
        <v>1000</v>
      </c>
      <c r="B20">
        <v>0.2</v>
      </c>
      <c r="C20">
        <v>9</v>
      </c>
      <c r="D20">
        <v>1</v>
      </c>
      <c r="E20" t="s">
        <v>10</v>
      </c>
      <c r="F20">
        <v>20</v>
      </c>
      <c r="G20">
        <v>5.055</v>
      </c>
      <c r="H20">
        <v>395.9</v>
      </c>
    </row>
    <row r="21" spans="1:8">
      <c r="A21">
        <v>2000</v>
      </c>
      <c r="B21">
        <v>0.2</v>
      </c>
      <c r="C21">
        <v>9</v>
      </c>
      <c r="D21">
        <v>1</v>
      </c>
      <c r="E21" t="s">
        <v>10</v>
      </c>
      <c r="F21">
        <v>5</v>
      </c>
      <c r="G21">
        <v>34.473</v>
      </c>
      <c r="H21">
        <v>777.2</v>
      </c>
    </row>
    <row r="22" spans="1:8">
      <c r="A22">
        <v>5000</v>
      </c>
      <c r="B22">
        <v>0.2</v>
      </c>
      <c r="C22">
        <v>9</v>
      </c>
      <c r="D22">
        <v>1</v>
      </c>
      <c r="E22" t="s">
        <v>10</v>
      </c>
      <c r="F22">
        <v>5</v>
      </c>
      <c r="G22">
        <v>787.2</v>
      </c>
      <c r="H22">
        <v>1966</v>
      </c>
    </row>
    <row r="23" spans="1:7">
      <c r="A23">
        <v>10000</v>
      </c>
      <c r="B23">
        <v>0.2</v>
      </c>
      <c r="C23">
        <v>9</v>
      </c>
      <c r="D23">
        <v>1</v>
      </c>
      <c r="E23" t="s">
        <v>10</v>
      </c>
      <c r="F23">
        <v>1</v>
      </c>
      <c r="G23" t="s">
        <v>11</v>
      </c>
    </row>
    <row r="24" spans="1:8">
      <c r="A24">
        <v>100</v>
      </c>
      <c r="B24">
        <v>0.2</v>
      </c>
      <c r="C24">
        <v>20</v>
      </c>
      <c r="D24">
        <v>1</v>
      </c>
      <c r="E24" t="s">
        <v>10</v>
      </c>
      <c r="F24">
        <v>20</v>
      </c>
      <c r="G24">
        <v>0.152</v>
      </c>
      <c r="H24">
        <v>45.2</v>
      </c>
    </row>
    <row r="25" spans="1:8">
      <c r="A25">
        <v>200</v>
      </c>
      <c r="B25">
        <v>0.2</v>
      </c>
      <c r="C25">
        <v>20</v>
      </c>
      <c r="D25">
        <v>1</v>
      </c>
      <c r="E25" t="s">
        <v>10</v>
      </c>
      <c r="F25">
        <v>20</v>
      </c>
      <c r="G25">
        <v>0.353</v>
      </c>
      <c r="H25">
        <v>82.8</v>
      </c>
    </row>
    <row r="26" spans="1:8">
      <c r="A26">
        <v>500</v>
      </c>
      <c r="B26">
        <v>0.2</v>
      </c>
      <c r="C26">
        <v>20</v>
      </c>
      <c r="D26">
        <v>1</v>
      </c>
      <c r="E26" t="s">
        <v>10</v>
      </c>
      <c r="F26">
        <v>20</v>
      </c>
      <c r="G26">
        <v>1.308</v>
      </c>
      <c r="H26">
        <v>196.8</v>
      </c>
    </row>
    <row r="27" spans="1:8">
      <c r="A27">
        <v>1000</v>
      </c>
      <c r="B27">
        <v>0.2</v>
      </c>
      <c r="C27">
        <v>20</v>
      </c>
      <c r="D27">
        <v>1</v>
      </c>
      <c r="E27" t="s">
        <v>10</v>
      </c>
      <c r="F27">
        <v>20</v>
      </c>
      <c r="G27">
        <v>5.17</v>
      </c>
      <c r="H27">
        <v>416</v>
      </c>
    </row>
    <row r="28" spans="1:8">
      <c r="A28">
        <v>2000</v>
      </c>
      <c r="B28">
        <v>0.2</v>
      </c>
      <c r="C28">
        <v>20</v>
      </c>
      <c r="D28">
        <v>1</v>
      </c>
      <c r="E28" t="s">
        <v>10</v>
      </c>
      <c r="F28">
        <v>5</v>
      </c>
      <c r="G28">
        <v>47.486</v>
      </c>
      <c r="H28">
        <v>784</v>
      </c>
    </row>
    <row r="29" spans="1:8">
      <c r="A29">
        <v>5000</v>
      </c>
      <c r="B29">
        <v>0.2</v>
      </c>
      <c r="C29">
        <v>20</v>
      </c>
      <c r="D29">
        <v>1</v>
      </c>
      <c r="E29" t="s">
        <v>10</v>
      </c>
      <c r="F29">
        <v>5</v>
      </c>
      <c r="G29">
        <v>771.78</v>
      </c>
      <c r="H29">
        <v>1966</v>
      </c>
    </row>
    <row r="30" spans="1:7">
      <c r="A30">
        <v>10000</v>
      </c>
      <c r="B30">
        <v>0.2</v>
      </c>
      <c r="C30">
        <v>20</v>
      </c>
      <c r="D30">
        <v>1</v>
      </c>
      <c r="E30" t="s">
        <v>10</v>
      </c>
      <c r="F30">
        <v>1</v>
      </c>
      <c r="G30" t="s">
        <v>11</v>
      </c>
    </row>
    <row r="31" spans="1:7">
      <c r="A31">
        <v>1000</v>
      </c>
      <c r="B31">
        <v>0.2</v>
      </c>
      <c r="C31">
        <v>200</v>
      </c>
      <c r="D31">
        <v>1</v>
      </c>
      <c r="E31" t="s">
        <v>10</v>
      </c>
      <c r="F31">
        <v>5</v>
      </c>
      <c r="G31" t="s">
        <v>11</v>
      </c>
    </row>
    <row r="32" spans="1:7">
      <c r="A32">
        <v>3000</v>
      </c>
      <c r="B32">
        <v>0.2</v>
      </c>
      <c r="C32">
        <v>600</v>
      </c>
      <c r="D32">
        <v>1</v>
      </c>
      <c r="E32" t="s">
        <v>10</v>
      </c>
      <c r="F32">
        <v>1</v>
      </c>
      <c r="G32" t="s">
        <v>11</v>
      </c>
    </row>
  </sheetData>
  <autoFilter ref="A1:I32">
    <extLst/>
  </autoFilter>
  <mergeCells count="1">
    <mergeCell ref="A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workbookViewId="0">
      <selection activeCell="H54" sqref="H54"/>
    </sheetView>
  </sheetViews>
  <sheetFormatPr defaultColWidth="9" defaultRowHeight="14"/>
  <cols>
    <col min="1" max="1" width="8.36283185840708" customWidth="1"/>
    <col min="2" max="2" width="13.1769911504425" customWidth="1"/>
    <col min="3" max="3" width="10.7256637168142" customWidth="1"/>
    <col min="5" max="5" width="8.8141592920354" customWidth="1"/>
    <col min="6" max="6" width="16.5398230088496" customWidth="1"/>
    <col min="7" max="7" width="15.3628318584071" customWidth="1"/>
    <col min="8" max="8" width="23.5398230088496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13</v>
      </c>
    </row>
    <row r="3" spans="1:8">
      <c r="A3">
        <v>100</v>
      </c>
      <c r="B3">
        <v>0.2</v>
      </c>
      <c r="C3">
        <v>1</v>
      </c>
      <c r="D3">
        <v>1</v>
      </c>
      <c r="E3" t="s">
        <v>14</v>
      </c>
      <c r="F3">
        <v>20</v>
      </c>
      <c r="G3">
        <v>0.077</v>
      </c>
      <c r="H3">
        <v>45.2</v>
      </c>
    </row>
    <row r="4" spans="1:8">
      <c r="A4">
        <v>200</v>
      </c>
      <c r="B4">
        <v>0.2</v>
      </c>
      <c r="C4">
        <v>1</v>
      </c>
      <c r="D4">
        <v>1</v>
      </c>
      <c r="E4" t="s">
        <v>14</v>
      </c>
      <c r="F4">
        <v>20</v>
      </c>
      <c r="G4">
        <v>0.035</v>
      </c>
      <c r="H4">
        <v>82.8</v>
      </c>
    </row>
    <row r="5" spans="1:8">
      <c r="A5">
        <v>500</v>
      </c>
      <c r="B5">
        <v>0.2</v>
      </c>
      <c r="C5">
        <v>1</v>
      </c>
      <c r="D5">
        <v>1</v>
      </c>
      <c r="E5" t="s">
        <v>14</v>
      </c>
      <c r="F5">
        <v>20</v>
      </c>
      <c r="G5">
        <v>0.043</v>
      </c>
      <c r="H5">
        <v>196.8</v>
      </c>
    </row>
    <row r="6" spans="1:8">
      <c r="A6">
        <v>1000</v>
      </c>
      <c r="B6">
        <v>0.2</v>
      </c>
      <c r="C6">
        <v>1</v>
      </c>
      <c r="D6">
        <v>1</v>
      </c>
      <c r="E6" t="s">
        <v>14</v>
      </c>
      <c r="F6">
        <v>20</v>
      </c>
      <c r="G6">
        <v>0.056</v>
      </c>
      <c r="H6">
        <v>396.6</v>
      </c>
    </row>
    <row r="7" spans="1:8">
      <c r="A7">
        <v>2000</v>
      </c>
      <c r="B7">
        <v>0.2</v>
      </c>
      <c r="C7">
        <v>1</v>
      </c>
      <c r="D7">
        <v>1</v>
      </c>
      <c r="E7" t="s">
        <v>14</v>
      </c>
      <c r="F7">
        <v>5</v>
      </c>
      <c r="G7">
        <v>0.095</v>
      </c>
      <c r="H7">
        <v>784</v>
      </c>
    </row>
    <row r="8" spans="1:8">
      <c r="A8">
        <v>5000</v>
      </c>
      <c r="B8">
        <v>0.2</v>
      </c>
      <c r="C8">
        <v>1</v>
      </c>
      <c r="D8">
        <v>1</v>
      </c>
      <c r="E8" t="s">
        <v>14</v>
      </c>
      <c r="F8">
        <v>5</v>
      </c>
      <c r="G8">
        <v>0.307</v>
      </c>
      <c r="H8">
        <v>1966</v>
      </c>
    </row>
    <row r="9" spans="1:8">
      <c r="A9">
        <v>10000</v>
      </c>
      <c r="B9">
        <v>0.2</v>
      </c>
      <c r="C9">
        <v>1</v>
      </c>
      <c r="D9">
        <v>1</v>
      </c>
      <c r="E9" t="s">
        <v>14</v>
      </c>
      <c r="F9">
        <v>1</v>
      </c>
      <c r="G9">
        <v>0.566</v>
      </c>
      <c r="H9">
        <v>4048</v>
      </c>
    </row>
    <row r="10" spans="1:8">
      <c r="A10">
        <v>20000</v>
      </c>
      <c r="B10">
        <v>0.2</v>
      </c>
      <c r="C10">
        <v>1</v>
      </c>
      <c r="D10">
        <v>1</v>
      </c>
      <c r="E10" t="s">
        <v>14</v>
      </c>
      <c r="F10">
        <v>1</v>
      </c>
      <c r="G10">
        <v>1.076</v>
      </c>
      <c r="H10">
        <v>8118</v>
      </c>
    </row>
    <row r="11" spans="1:8">
      <c r="A11">
        <v>50000</v>
      </c>
      <c r="B11">
        <v>0.2</v>
      </c>
      <c r="C11">
        <v>1</v>
      </c>
      <c r="D11">
        <v>1</v>
      </c>
      <c r="E11" t="s">
        <v>14</v>
      </c>
      <c r="F11">
        <v>1</v>
      </c>
      <c r="G11">
        <v>2.51</v>
      </c>
      <c r="H11">
        <v>20064</v>
      </c>
    </row>
    <row r="12" spans="1:8">
      <c r="A12">
        <v>100000</v>
      </c>
      <c r="B12">
        <v>0.2</v>
      </c>
      <c r="C12">
        <v>1</v>
      </c>
      <c r="D12">
        <v>1</v>
      </c>
      <c r="E12" t="s">
        <v>14</v>
      </c>
      <c r="F12">
        <v>1</v>
      </c>
      <c r="G12">
        <v>4.915</v>
      </c>
      <c r="H12">
        <v>40252</v>
      </c>
    </row>
    <row r="13" spans="1:8">
      <c r="A13">
        <v>200000</v>
      </c>
      <c r="B13">
        <v>0.2</v>
      </c>
      <c r="C13">
        <v>1</v>
      </c>
      <c r="D13">
        <v>1</v>
      </c>
      <c r="E13" t="s">
        <v>14</v>
      </c>
      <c r="F13">
        <v>1</v>
      </c>
      <c r="G13">
        <v>9.032</v>
      </c>
      <c r="H13">
        <v>79958</v>
      </c>
    </row>
    <row r="14" spans="1:8">
      <c r="A14">
        <v>500000</v>
      </c>
      <c r="B14">
        <v>0.2</v>
      </c>
      <c r="C14">
        <v>1</v>
      </c>
      <c r="D14">
        <v>1</v>
      </c>
      <c r="E14" t="s">
        <v>14</v>
      </c>
      <c r="F14">
        <v>1</v>
      </c>
      <c r="G14">
        <v>18.71</v>
      </c>
      <c r="H14">
        <v>200054</v>
      </c>
    </row>
    <row r="15" spans="1:8">
      <c r="A15">
        <v>1000000</v>
      </c>
      <c r="B15">
        <v>0.2</v>
      </c>
      <c r="C15">
        <v>1</v>
      </c>
      <c r="D15">
        <v>1</v>
      </c>
      <c r="E15" t="s">
        <v>14</v>
      </c>
      <c r="F15">
        <v>1</v>
      </c>
      <c r="G15">
        <v>48.1</v>
      </c>
      <c r="H15">
        <v>400284</v>
      </c>
    </row>
    <row r="17" spans="1:8">
      <c r="A17">
        <v>100</v>
      </c>
      <c r="B17">
        <v>0.2</v>
      </c>
      <c r="C17">
        <v>3</v>
      </c>
      <c r="D17">
        <v>1</v>
      </c>
      <c r="E17" t="s">
        <v>14</v>
      </c>
      <c r="F17">
        <v>20</v>
      </c>
      <c r="G17">
        <v>28.67</v>
      </c>
      <c r="H17">
        <v>42.4</v>
      </c>
    </row>
    <row r="18" spans="1:8">
      <c r="A18">
        <v>200</v>
      </c>
      <c r="B18">
        <v>0.2</v>
      </c>
      <c r="C18">
        <v>3</v>
      </c>
      <c r="D18">
        <v>1</v>
      </c>
      <c r="E18" t="s">
        <v>14</v>
      </c>
      <c r="F18">
        <v>20</v>
      </c>
      <c r="G18">
        <v>0.248</v>
      </c>
      <c r="H18">
        <v>82.8</v>
      </c>
    </row>
    <row r="19" spans="1:8">
      <c r="A19">
        <v>500</v>
      </c>
      <c r="B19">
        <v>0.2</v>
      </c>
      <c r="C19">
        <v>3</v>
      </c>
      <c r="D19">
        <v>1</v>
      </c>
      <c r="E19" t="s">
        <v>14</v>
      </c>
      <c r="F19">
        <v>20</v>
      </c>
      <c r="G19">
        <v>0.095</v>
      </c>
      <c r="H19">
        <v>196.8</v>
      </c>
    </row>
    <row r="20" spans="1:8">
      <c r="A20">
        <v>1000</v>
      </c>
      <c r="B20">
        <v>0.2</v>
      </c>
      <c r="C20">
        <v>3</v>
      </c>
      <c r="D20">
        <v>1</v>
      </c>
      <c r="E20" t="s">
        <v>14</v>
      </c>
      <c r="F20">
        <v>20</v>
      </c>
      <c r="G20">
        <v>0.161</v>
      </c>
      <c r="H20">
        <v>395.6</v>
      </c>
    </row>
    <row r="21" spans="1:8">
      <c r="A21">
        <v>2000</v>
      </c>
      <c r="B21">
        <v>0.2</v>
      </c>
      <c r="C21">
        <v>3</v>
      </c>
      <c r="D21">
        <v>1</v>
      </c>
      <c r="E21" t="s">
        <v>14</v>
      </c>
      <c r="F21">
        <v>5</v>
      </c>
      <c r="G21">
        <v>0.253</v>
      </c>
      <c r="H21">
        <v>784</v>
      </c>
    </row>
    <row r="22" spans="1:8">
      <c r="A22">
        <v>5000</v>
      </c>
      <c r="B22">
        <v>0.2</v>
      </c>
      <c r="C22">
        <v>3</v>
      </c>
      <c r="D22">
        <v>1</v>
      </c>
      <c r="E22" t="s">
        <v>14</v>
      </c>
      <c r="F22">
        <v>5</v>
      </c>
      <c r="G22">
        <v>0.578</v>
      </c>
      <c r="H22">
        <v>1966</v>
      </c>
    </row>
    <row r="23" spans="1:8">
      <c r="A23">
        <v>10000</v>
      </c>
      <c r="B23">
        <v>0.2</v>
      </c>
      <c r="C23">
        <v>3</v>
      </c>
      <c r="D23">
        <v>1</v>
      </c>
      <c r="E23" t="s">
        <v>14</v>
      </c>
      <c r="F23">
        <v>1</v>
      </c>
      <c r="G23">
        <v>2.06</v>
      </c>
      <c r="H23">
        <v>4048</v>
      </c>
    </row>
    <row r="24" spans="1:8">
      <c r="A24">
        <v>20000</v>
      </c>
      <c r="B24">
        <v>0.2</v>
      </c>
      <c r="C24">
        <v>3</v>
      </c>
      <c r="D24">
        <v>1</v>
      </c>
      <c r="E24" t="s">
        <v>14</v>
      </c>
      <c r="F24">
        <v>1</v>
      </c>
      <c r="G24">
        <v>3.8</v>
      </c>
      <c r="H24">
        <v>8118</v>
      </c>
    </row>
    <row r="25" spans="1:8">
      <c r="A25">
        <v>50000</v>
      </c>
      <c r="B25">
        <v>0.2</v>
      </c>
      <c r="C25">
        <v>3</v>
      </c>
      <c r="D25">
        <v>1</v>
      </c>
      <c r="E25" t="s">
        <v>14</v>
      </c>
      <c r="F25">
        <v>1</v>
      </c>
      <c r="G25">
        <v>9.8</v>
      </c>
      <c r="H25">
        <v>20064</v>
      </c>
    </row>
    <row r="26" spans="1:8">
      <c r="A26">
        <v>100000</v>
      </c>
      <c r="B26">
        <v>0.2</v>
      </c>
      <c r="C26">
        <v>3</v>
      </c>
      <c r="D26">
        <v>1</v>
      </c>
      <c r="E26" t="s">
        <v>14</v>
      </c>
      <c r="F26">
        <v>1</v>
      </c>
      <c r="G26">
        <v>22.27</v>
      </c>
      <c r="H26">
        <v>40252</v>
      </c>
    </row>
    <row r="27" spans="1:8">
      <c r="A27">
        <v>200000</v>
      </c>
      <c r="B27">
        <v>0.2</v>
      </c>
      <c r="C27">
        <v>3</v>
      </c>
      <c r="D27">
        <v>1</v>
      </c>
      <c r="E27" t="s">
        <v>14</v>
      </c>
      <c r="F27">
        <v>1</v>
      </c>
      <c r="G27">
        <v>54.13</v>
      </c>
      <c r="H27">
        <v>79958</v>
      </c>
    </row>
    <row r="28" spans="1:8">
      <c r="A28">
        <v>500000</v>
      </c>
      <c r="B28">
        <v>0.2</v>
      </c>
      <c r="C28">
        <v>3</v>
      </c>
      <c r="D28">
        <v>1</v>
      </c>
      <c r="E28" t="s">
        <v>14</v>
      </c>
      <c r="F28">
        <v>1</v>
      </c>
      <c r="G28">
        <f>2.67*60</f>
        <v>160.2</v>
      </c>
      <c r="H28">
        <v>200054</v>
      </c>
    </row>
    <row r="29" spans="1:8">
      <c r="A29">
        <v>1000000</v>
      </c>
      <c r="B29">
        <v>0.2</v>
      </c>
      <c r="C29">
        <v>3</v>
      </c>
      <c r="D29">
        <v>1</v>
      </c>
      <c r="E29" t="s">
        <v>14</v>
      </c>
      <c r="F29">
        <v>1</v>
      </c>
      <c r="G29">
        <f>6.07*60</f>
        <v>364.2</v>
      </c>
      <c r="H29">
        <v>400284</v>
      </c>
    </row>
    <row r="31" spans="1:8">
      <c r="A31">
        <v>100</v>
      </c>
      <c r="B31">
        <v>0.2</v>
      </c>
      <c r="C31">
        <v>9</v>
      </c>
      <c r="D31">
        <v>1</v>
      </c>
      <c r="E31" t="s">
        <v>14</v>
      </c>
      <c r="F31">
        <v>20</v>
      </c>
      <c r="G31">
        <v>0.251</v>
      </c>
      <c r="H31">
        <v>0</v>
      </c>
    </row>
    <row r="32" spans="1:8">
      <c r="A32">
        <v>200</v>
      </c>
      <c r="B32">
        <v>0.2</v>
      </c>
      <c r="C32">
        <v>9</v>
      </c>
      <c r="D32">
        <v>1</v>
      </c>
      <c r="E32" t="s">
        <v>14</v>
      </c>
      <c r="F32">
        <v>20</v>
      </c>
      <c r="G32">
        <f>5.005*60</f>
        <v>300.3</v>
      </c>
      <c r="H32">
        <v>0</v>
      </c>
    </row>
    <row r="33" spans="1:8">
      <c r="A33">
        <v>500</v>
      </c>
      <c r="B33">
        <v>0.2</v>
      </c>
      <c r="C33">
        <v>9</v>
      </c>
      <c r="D33">
        <v>1</v>
      </c>
      <c r="E33" t="s">
        <v>14</v>
      </c>
      <c r="F33">
        <v>20</v>
      </c>
      <c r="G33">
        <f>2.137*60</f>
        <v>128.22</v>
      </c>
      <c r="H33">
        <v>218</v>
      </c>
    </row>
    <row r="34" spans="1:8">
      <c r="A34">
        <v>1000</v>
      </c>
      <c r="B34">
        <v>0.2</v>
      </c>
      <c r="C34">
        <v>9</v>
      </c>
      <c r="D34">
        <v>1</v>
      </c>
      <c r="E34" t="s">
        <v>14</v>
      </c>
      <c r="F34">
        <v>20</v>
      </c>
      <c r="G34">
        <v>7.777</v>
      </c>
      <c r="H34">
        <v>416</v>
      </c>
    </row>
    <row r="35" spans="1:8">
      <c r="A35">
        <v>2000</v>
      </c>
      <c r="B35">
        <v>0.2</v>
      </c>
      <c r="C35">
        <v>9</v>
      </c>
      <c r="D35">
        <v>1</v>
      </c>
      <c r="E35" t="s">
        <v>14</v>
      </c>
      <c r="F35">
        <v>5</v>
      </c>
      <c r="G35">
        <v>0.991</v>
      </c>
      <c r="H35">
        <v>784</v>
      </c>
    </row>
    <row r="36" spans="1:8">
      <c r="A36">
        <v>5000</v>
      </c>
      <c r="B36">
        <v>0.2</v>
      </c>
      <c r="C36">
        <v>9</v>
      </c>
      <c r="D36">
        <v>1</v>
      </c>
      <c r="E36" t="s">
        <v>14</v>
      </c>
      <c r="F36">
        <v>5</v>
      </c>
      <c r="G36">
        <v>2.225</v>
      </c>
      <c r="H36">
        <v>1966</v>
      </c>
    </row>
    <row r="37" spans="1:8">
      <c r="A37">
        <v>10000</v>
      </c>
      <c r="B37">
        <v>0.2</v>
      </c>
      <c r="C37">
        <v>9</v>
      </c>
      <c r="D37">
        <v>1</v>
      </c>
      <c r="E37" t="s">
        <v>14</v>
      </c>
      <c r="F37">
        <v>1</v>
      </c>
      <c r="G37">
        <v>13.75</v>
      </c>
      <c r="H37">
        <v>4048</v>
      </c>
    </row>
    <row r="38" spans="1:8">
      <c r="A38">
        <v>20000</v>
      </c>
      <c r="B38">
        <v>0.2</v>
      </c>
      <c r="C38">
        <v>9</v>
      </c>
      <c r="D38">
        <v>1</v>
      </c>
      <c r="E38" t="s">
        <v>14</v>
      </c>
      <c r="F38">
        <v>1</v>
      </c>
      <c r="G38">
        <v>30.7</v>
      </c>
      <c r="H38">
        <v>8118</v>
      </c>
    </row>
    <row r="39" spans="1:8">
      <c r="A39">
        <v>50000</v>
      </c>
      <c r="B39">
        <v>0.2</v>
      </c>
      <c r="C39">
        <v>9</v>
      </c>
      <c r="D39">
        <v>1</v>
      </c>
      <c r="E39" t="s">
        <v>14</v>
      </c>
      <c r="F39">
        <v>1</v>
      </c>
      <c r="G39">
        <f>1.31*60</f>
        <v>78.6</v>
      </c>
      <c r="H39">
        <v>20064</v>
      </c>
    </row>
    <row r="40" spans="1:8">
      <c r="A40">
        <v>100000</v>
      </c>
      <c r="B40">
        <v>0.2</v>
      </c>
      <c r="C40">
        <v>9</v>
      </c>
      <c r="D40">
        <v>1</v>
      </c>
      <c r="E40" t="s">
        <v>14</v>
      </c>
      <c r="F40">
        <v>1</v>
      </c>
      <c r="G40">
        <f>1.98*60</f>
        <v>118.8</v>
      </c>
      <c r="H40">
        <v>40252</v>
      </c>
    </row>
    <row r="41" spans="1:8">
      <c r="A41">
        <v>200000</v>
      </c>
      <c r="B41">
        <v>0.2</v>
      </c>
      <c r="C41">
        <v>9</v>
      </c>
      <c r="D41">
        <v>1</v>
      </c>
      <c r="E41" t="s">
        <v>14</v>
      </c>
      <c r="F41">
        <v>1</v>
      </c>
      <c r="G41">
        <f>4.88*60</f>
        <v>292.8</v>
      </c>
      <c r="H41">
        <v>79958</v>
      </c>
    </row>
    <row r="42" spans="1:7">
      <c r="A42">
        <v>500000</v>
      </c>
      <c r="B42">
        <v>0.2</v>
      </c>
      <c r="C42">
        <v>9</v>
      </c>
      <c r="D42">
        <v>1</v>
      </c>
      <c r="E42" t="s">
        <v>14</v>
      </c>
      <c r="F42">
        <v>1</v>
      </c>
      <c r="G42" t="s">
        <v>15</v>
      </c>
    </row>
    <row r="45" spans="1:8">
      <c r="A45">
        <v>100</v>
      </c>
      <c r="B45">
        <v>0.2</v>
      </c>
      <c r="C45">
        <v>20</v>
      </c>
      <c r="D45">
        <v>1</v>
      </c>
      <c r="E45" t="s">
        <v>14</v>
      </c>
      <c r="F45">
        <v>20</v>
      </c>
      <c r="G45">
        <v>0.12</v>
      </c>
      <c r="H45">
        <v>0</v>
      </c>
    </row>
    <row r="46" spans="1:8">
      <c r="A46">
        <v>200</v>
      </c>
      <c r="B46">
        <v>0.2</v>
      </c>
      <c r="C46">
        <v>20</v>
      </c>
      <c r="D46">
        <v>1</v>
      </c>
      <c r="E46" t="s">
        <v>14</v>
      </c>
      <c r="F46">
        <v>20</v>
      </c>
      <c r="G46">
        <v>0.254</v>
      </c>
      <c r="H46">
        <v>0</v>
      </c>
    </row>
    <row r="47" spans="1:8">
      <c r="A47">
        <v>500</v>
      </c>
      <c r="B47">
        <v>0.2</v>
      </c>
      <c r="C47">
        <v>20</v>
      </c>
      <c r="D47">
        <v>1</v>
      </c>
      <c r="E47" t="s">
        <v>14</v>
      </c>
      <c r="F47">
        <v>20</v>
      </c>
      <c r="G47">
        <v>300</v>
      </c>
      <c r="H47">
        <v>0</v>
      </c>
    </row>
    <row r="48" spans="1:8">
      <c r="A48">
        <v>1000</v>
      </c>
      <c r="B48">
        <v>0.2</v>
      </c>
      <c r="C48">
        <v>20</v>
      </c>
      <c r="D48">
        <v>1</v>
      </c>
      <c r="E48" t="s">
        <v>14</v>
      </c>
      <c r="F48">
        <v>20</v>
      </c>
      <c r="G48">
        <f>5.01*60</f>
        <v>300.6</v>
      </c>
      <c r="H48">
        <v>0</v>
      </c>
    </row>
    <row r="49" spans="1:8">
      <c r="A49">
        <v>2000</v>
      </c>
      <c r="B49">
        <v>0.2</v>
      </c>
      <c r="C49">
        <v>20</v>
      </c>
      <c r="D49">
        <v>1</v>
      </c>
      <c r="E49" t="s">
        <v>14</v>
      </c>
      <c r="F49">
        <v>5</v>
      </c>
      <c r="G49">
        <f>5.015*60</f>
        <v>300.9</v>
      </c>
      <c r="H49">
        <v>0</v>
      </c>
    </row>
    <row r="50" spans="1:8">
      <c r="A50">
        <v>5000</v>
      </c>
      <c r="B50">
        <v>0.2</v>
      </c>
      <c r="C50">
        <v>20</v>
      </c>
      <c r="D50">
        <v>1</v>
      </c>
      <c r="E50" t="s">
        <v>14</v>
      </c>
      <c r="F50">
        <v>5</v>
      </c>
      <c r="G50">
        <f>5.034*60</f>
        <v>302.04</v>
      </c>
      <c r="H50">
        <v>1966</v>
      </c>
    </row>
    <row r="51" spans="1:8">
      <c r="A51">
        <v>10000</v>
      </c>
      <c r="B51">
        <v>0.2</v>
      </c>
      <c r="C51">
        <v>20</v>
      </c>
      <c r="D51">
        <v>1</v>
      </c>
      <c r="E51" t="s">
        <v>14</v>
      </c>
      <c r="F51">
        <v>1</v>
      </c>
      <c r="G51">
        <f>60*5.27</f>
        <v>316.2</v>
      </c>
      <c r="H51">
        <v>4048</v>
      </c>
    </row>
    <row r="52" spans="1:8">
      <c r="A52">
        <v>20000</v>
      </c>
      <c r="B52">
        <v>0.2</v>
      </c>
      <c r="C52">
        <v>20</v>
      </c>
      <c r="D52">
        <v>1</v>
      </c>
      <c r="E52" t="s">
        <v>14</v>
      </c>
      <c r="F52">
        <v>1</v>
      </c>
      <c r="G52">
        <f>60*3.49</f>
        <v>209.4</v>
      </c>
      <c r="H52">
        <v>8118</v>
      </c>
    </row>
    <row r="53" spans="1:8">
      <c r="A53">
        <v>50000</v>
      </c>
      <c r="B53">
        <v>0.2</v>
      </c>
      <c r="C53">
        <v>20</v>
      </c>
      <c r="D53">
        <v>1</v>
      </c>
      <c r="E53" t="s">
        <v>14</v>
      </c>
      <c r="F53">
        <v>1</v>
      </c>
      <c r="G53">
        <f>2.844*60</f>
        <v>170.64</v>
      </c>
      <c r="H53">
        <v>20064</v>
      </c>
    </row>
    <row r="54" spans="1:7">
      <c r="A54">
        <v>100000</v>
      </c>
      <c r="B54">
        <v>0.2</v>
      </c>
      <c r="C54">
        <v>20</v>
      </c>
      <c r="D54">
        <v>1</v>
      </c>
      <c r="E54" t="s">
        <v>14</v>
      </c>
      <c r="F54">
        <v>1</v>
      </c>
      <c r="G54" t="s">
        <v>15</v>
      </c>
    </row>
    <row r="55" spans="1:7">
      <c r="A55">
        <v>200000</v>
      </c>
      <c r="B55">
        <v>0.2</v>
      </c>
      <c r="C55">
        <v>20</v>
      </c>
      <c r="D55">
        <v>1</v>
      </c>
      <c r="E55" t="s">
        <v>14</v>
      </c>
      <c r="F55">
        <v>1</v>
      </c>
      <c r="G55" t="s">
        <v>15</v>
      </c>
    </row>
    <row r="56" spans="1:7">
      <c r="A56">
        <v>500000</v>
      </c>
      <c r="B56">
        <v>0.2</v>
      </c>
      <c r="C56">
        <v>20</v>
      </c>
      <c r="D56">
        <v>1</v>
      </c>
      <c r="E56" t="s">
        <v>14</v>
      </c>
      <c r="F56">
        <v>1</v>
      </c>
      <c r="G56" t="s">
        <v>15</v>
      </c>
    </row>
    <row r="57" spans="1:7">
      <c r="A57">
        <v>1000000</v>
      </c>
      <c r="B57">
        <v>0.2</v>
      </c>
      <c r="C57">
        <v>20</v>
      </c>
      <c r="D57">
        <v>1</v>
      </c>
      <c r="E57" t="s">
        <v>14</v>
      </c>
      <c r="F57">
        <v>1</v>
      </c>
      <c r="G57" t="s">
        <v>15</v>
      </c>
    </row>
  </sheetData>
  <mergeCells count="1">
    <mergeCell ref="A1:G1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opLeftCell="A31" workbookViewId="0">
      <selection activeCell="G56" sqref="G56"/>
    </sheetView>
  </sheetViews>
  <sheetFormatPr defaultColWidth="8.89380530973451" defaultRowHeight="14" outlineLevelCol="7"/>
  <cols>
    <col min="1" max="1" width="8.36283185840708" customWidth="1"/>
    <col min="2" max="2" width="13.1769911504425" customWidth="1"/>
    <col min="3" max="3" width="10.7256637168142" customWidth="1"/>
    <col min="4" max="4" width="9"/>
    <col min="5" max="5" width="8.8141592920354" customWidth="1"/>
    <col min="6" max="6" width="16.5398230088496" customWidth="1"/>
    <col min="7" max="7" width="15.3628318584071" customWidth="1"/>
  </cols>
  <sheetData>
    <row r="1" spans="1:7">
      <c r="A1" s="3" t="s">
        <v>12</v>
      </c>
      <c r="B1" s="3"/>
      <c r="C1" s="3"/>
      <c r="D1" s="3"/>
      <c r="E1" s="3"/>
      <c r="F1" s="3"/>
      <c r="G1" s="3"/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8">
      <c r="A3">
        <v>100</v>
      </c>
      <c r="B3">
        <v>0.2</v>
      </c>
      <c r="C3">
        <v>1</v>
      </c>
      <c r="D3">
        <v>1</v>
      </c>
      <c r="E3" t="s">
        <v>14</v>
      </c>
      <c r="F3">
        <v>20</v>
      </c>
      <c r="G3">
        <v>0.12</v>
      </c>
      <c r="H3">
        <v>85.2</v>
      </c>
    </row>
    <row r="4" spans="1:8">
      <c r="A4">
        <v>200</v>
      </c>
      <c r="B4">
        <v>0.2</v>
      </c>
      <c r="C4">
        <v>1</v>
      </c>
      <c r="D4">
        <v>1</v>
      </c>
      <c r="E4" t="s">
        <v>14</v>
      </c>
      <c r="F4">
        <v>20</v>
      </c>
      <c r="G4">
        <v>0.08</v>
      </c>
      <c r="H4">
        <v>188.4</v>
      </c>
    </row>
    <row r="5" spans="1:8">
      <c r="A5">
        <v>500</v>
      </c>
      <c r="B5">
        <v>0.2</v>
      </c>
      <c r="C5">
        <v>1</v>
      </c>
      <c r="D5">
        <v>1</v>
      </c>
      <c r="E5" t="s">
        <v>14</v>
      </c>
      <c r="F5">
        <v>20</v>
      </c>
      <c r="G5">
        <v>0.084</v>
      </c>
      <c r="H5">
        <v>493.4</v>
      </c>
    </row>
    <row r="6" spans="1:8">
      <c r="A6">
        <v>1000</v>
      </c>
      <c r="B6">
        <v>0.2</v>
      </c>
      <c r="C6">
        <v>1</v>
      </c>
      <c r="D6">
        <v>1</v>
      </c>
      <c r="E6" t="s">
        <v>14</v>
      </c>
      <c r="F6">
        <v>20</v>
      </c>
      <c r="G6">
        <v>0.12</v>
      </c>
      <c r="H6">
        <v>992.8</v>
      </c>
    </row>
    <row r="7" spans="1:8">
      <c r="A7">
        <v>2000</v>
      </c>
      <c r="B7">
        <v>0.2</v>
      </c>
      <c r="C7">
        <v>1</v>
      </c>
      <c r="D7">
        <v>1</v>
      </c>
      <c r="E7" t="s">
        <v>14</v>
      </c>
      <c r="F7">
        <v>5</v>
      </c>
      <c r="G7">
        <v>0.21</v>
      </c>
      <c r="H7">
        <v>1998</v>
      </c>
    </row>
    <row r="8" spans="1:8">
      <c r="A8">
        <v>5000</v>
      </c>
      <c r="B8">
        <v>0.2</v>
      </c>
      <c r="C8">
        <v>1</v>
      </c>
      <c r="D8">
        <v>1</v>
      </c>
      <c r="E8" t="s">
        <v>14</v>
      </c>
      <c r="F8">
        <v>5</v>
      </c>
      <c r="G8">
        <v>0.25</v>
      </c>
      <c r="H8">
        <v>5000</v>
      </c>
    </row>
    <row r="9" spans="1:8">
      <c r="A9">
        <v>10000</v>
      </c>
      <c r="B9">
        <v>0.2</v>
      </c>
      <c r="C9">
        <v>1</v>
      </c>
      <c r="D9">
        <v>1</v>
      </c>
      <c r="E9" t="s">
        <v>14</v>
      </c>
      <c r="F9">
        <v>1</v>
      </c>
      <c r="G9">
        <v>0.737</v>
      </c>
      <c r="H9">
        <v>10000</v>
      </c>
    </row>
    <row r="10" spans="1:8">
      <c r="A10">
        <v>20000</v>
      </c>
      <c r="B10">
        <v>0.2</v>
      </c>
      <c r="C10">
        <v>1</v>
      </c>
      <c r="D10">
        <v>1</v>
      </c>
      <c r="E10" t="s">
        <v>14</v>
      </c>
      <c r="F10">
        <v>1</v>
      </c>
      <c r="G10">
        <v>0.655</v>
      </c>
      <c r="H10">
        <v>20000</v>
      </c>
    </row>
    <row r="11" spans="1:8">
      <c r="A11">
        <v>50000</v>
      </c>
      <c r="B11">
        <v>0.2</v>
      </c>
      <c r="C11">
        <v>1</v>
      </c>
      <c r="D11">
        <v>1</v>
      </c>
      <c r="E11" t="s">
        <v>14</v>
      </c>
      <c r="F11">
        <v>1</v>
      </c>
      <c r="G11">
        <v>1.15</v>
      </c>
      <c r="H11">
        <v>50000</v>
      </c>
    </row>
    <row r="12" spans="1:8">
      <c r="A12">
        <v>100000</v>
      </c>
      <c r="B12">
        <v>0.2</v>
      </c>
      <c r="C12">
        <v>1</v>
      </c>
      <c r="D12">
        <v>1</v>
      </c>
      <c r="E12" t="s">
        <v>14</v>
      </c>
      <c r="F12">
        <v>1</v>
      </c>
      <c r="G12">
        <v>2.81</v>
      </c>
      <c r="H12">
        <v>100000</v>
      </c>
    </row>
    <row r="13" spans="1:8">
      <c r="A13">
        <v>200000</v>
      </c>
      <c r="B13">
        <v>0.2</v>
      </c>
      <c r="C13">
        <v>1</v>
      </c>
      <c r="D13">
        <v>1</v>
      </c>
      <c r="E13" t="s">
        <v>14</v>
      </c>
      <c r="F13">
        <v>1</v>
      </c>
      <c r="G13">
        <v>3.64</v>
      </c>
      <c r="H13">
        <v>200000</v>
      </c>
    </row>
    <row r="14" spans="1:8">
      <c r="A14">
        <v>500000</v>
      </c>
      <c r="B14">
        <v>0.2</v>
      </c>
      <c r="C14">
        <v>1</v>
      </c>
      <c r="D14">
        <v>1</v>
      </c>
      <c r="E14" t="s">
        <v>14</v>
      </c>
      <c r="F14">
        <v>1</v>
      </c>
      <c r="G14">
        <v>10.04</v>
      </c>
      <c r="H14">
        <v>500000</v>
      </c>
    </row>
    <row r="15" spans="1:8">
      <c r="A15">
        <v>1000000</v>
      </c>
      <c r="B15">
        <v>0.2</v>
      </c>
      <c r="C15">
        <v>1</v>
      </c>
      <c r="D15">
        <v>1</v>
      </c>
      <c r="E15" t="s">
        <v>14</v>
      </c>
      <c r="F15">
        <v>1</v>
      </c>
      <c r="G15">
        <v>25.5</v>
      </c>
      <c r="H15">
        <v>1000000</v>
      </c>
    </row>
    <row r="16" spans="1:8">
      <c r="A16">
        <v>2000000</v>
      </c>
      <c r="B16">
        <v>0.2</v>
      </c>
      <c r="C16">
        <v>1</v>
      </c>
      <c r="D16">
        <v>1</v>
      </c>
      <c r="E16" t="s">
        <v>14</v>
      </c>
      <c r="F16">
        <v>1</v>
      </c>
      <c r="G16">
        <f>1.003*60</f>
        <v>60.18</v>
      </c>
      <c r="H16">
        <v>2000000</v>
      </c>
    </row>
    <row r="17" spans="1:7">
      <c r="A17">
        <v>5000000</v>
      </c>
      <c r="B17">
        <v>0.2</v>
      </c>
      <c r="C17">
        <v>1</v>
      </c>
      <c r="D17">
        <v>1</v>
      </c>
      <c r="E17" t="s">
        <v>14</v>
      </c>
      <c r="F17">
        <v>1</v>
      </c>
      <c r="G17" t="s">
        <v>15</v>
      </c>
    </row>
    <row r="19" spans="1:8">
      <c r="A19">
        <v>100</v>
      </c>
      <c r="B19">
        <v>0.2</v>
      </c>
      <c r="C19">
        <v>3</v>
      </c>
      <c r="D19">
        <v>1</v>
      </c>
      <c r="E19" t="s">
        <v>14</v>
      </c>
      <c r="F19">
        <v>20</v>
      </c>
      <c r="G19">
        <v>0.23</v>
      </c>
      <c r="H19">
        <v>72.4</v>
      </c>
    </row>
    <row r="20" spans="1:8">
      <c r="A20">
        <v>200</v>
      </c>
      <c r="B20">
        <v>0.2</v>
      </c>
      <c r="C20">
        <v>3</v>
      </c>
      <c r="D20">
        <v>1</v>
      </c>
      <c r="E20" t="s">
        <v>14</v>
      </c>
      <c r="F20">
        <v>20</v>
      </c>
      <c r="G20">
        <v>0.97</v>
      </c>
      <c r="H20">
        <v>165.2</v>
      </c>
    </row>
    <row r="21" spans="1:8">
      <c r="A21">
        <v>500</v>
      </c>
      <c r="B21">
        <v>0.2</v>
      </c>
      <c r="C21">
        <v>3</v>
      </c>
      <c r="D21">
        <v>1</v>
      </c>
      <c r="E21" t="s">
        <v>14</v>
      </c>
      <c r="F21">
        <v>20</v>
      </c>
      <c r="G21">
        <v>0.28</v>
      </c>
      <c r="H21">
        <v>489</v>
      </c>
    </row>
    <row r="22" spans="1:8">
      <c r="A22">
        <v>1000</v>
      </c>
      <c r="B22">
        <v>0.2</v>
      </c>
      <c r="C22">
        <v>3</v>
      </c>
      <c r="D22">
        <v>1</v>
      </c>
      <c r="E22" t="s">
        <v>14</v>
      </c>
      <c r="F22">
        <v>20</v>
      </c>
      <c r="G22">
        <v>0.17</v>
      </c>
      <c r="H22">
        <v>984.8</v>
      </c>
    </row>
    <row r="23" spans="1:8">
      <c r="A23">
        <v>2000</v>
      </c>
      <c r="B23">
        <v>0.2</v>
      </c>
      <c r="C23">
        <v>3</v>
      </c>
      <c r="D23">
        <v>1</v>
      </c>
      <c r="E23" t="s">
        <v>14</v>
      </c>
      <c r="F23">
        <v>5</v>
      </c>
      <c r="G23">
        <v>0.26</v>
      </c>
      <c r="H23">
        <v>1993</v>
      </c>
    </row>
    <row r="24" spans="1:8">
      <c r="A24">
        <v>5000</v>
      </c>
      <c r="B24">
        <v>0.2</v>
      </c>
      <c r="C24">
        <v>3</v>
      </c>
      <c r="D24">
        <v>1</v>
      </c>
      <c r="E24" t="s">
        <v>14</v>
      </c>
      <c r="F24">
        <v>5</v>
      </c>
      <c r="G24">
        <v>0.66</v>
      </c>
      <c r="H24">
        <v>4992</v>
      </c>
    </row>
    <row r="25" spans="1:8">
      <c r="A25">
        <v>10000</v>
      </c>
      <c r="B25">
        <v>0.2</v>
      </c>
      <c r="C25">
        <v>3</v>
      </c>
      <c r="D25">
        <v>1</v>
      </c>
      <c r="E25" t="s">
        <v>14</v>
      </c>
      <c r="F25">
        <v>1</v>
      </c>
      <c r="G25">
        <v>0.686</v>
      </c>
      <c r="H25">
        <v>9982</v>
      </c>
    </row>
    <row r="26" spans="1:8">
      <c r="A26">
        <v>20000</v>
      </c>
      <c r="B26">
        <v>0.2</v>
      </c>
      <c r="C26">
        <v>3</v>
      </c>
      <c r="D26">
        <v>1</v>
      </c>
      <c r="E26" t="s">
        <v>14</v>
      </c>
      <c r="F26">
        <v>1</v>
      </c>
      <c r="G26">
        <v>1.396</v>
      </c>
      <c r="H26">
        <v>20000</v>
      </c>
    </row>
    <row r="27" spans="1:8">
      <c r="A27">
        <v>50000</v>
      </c>
      <c r="B27">
        <v>0.2</v>
      </c>
      <c r="C27">
        <v>3</v>
      </c>
      <c r="D27">
        <v>1</v>
      </c>
      <c r="E27" t="s">
        <v>14</v>
      </c>
      <c r="F27">
        <v>1</v>
      </c>
      <c r="G27">
        <v>2.69</v>
      </c>
      <c r="H27">
        <v>50000</v>
      </c>
    </row>
    <row r="28" spans="1:8">
      <c r="A28">
        <v>100000</v>
      </c>
      <c r="B28">
        <v>0.2</v>
      </c>
      <c r="C28">
        <v>3</v>
      </c>
      <c r="D28">
        <v>1</v>
      </c>
      <c r="E28" t="s">
        <v>14</v>
      </c>
      <c r="F28">
        <v>1</v>
      </c>
      <c r="G28">
        <v>4.81</v>
      </c>
      <c r="H28">
        <v>100000</v>
      </c>
    </row>
    <row r="29" spans="1:8">
      <c r="A29">
        <v>200000</v>
      </c>
      <c r="B29">
        <v>0.2</v>
      </c>
      <c r="C29">
        <v>3</v>
      </c>
      <c r="D29">
        <v>1</v>
      </c>
      <c r="E29" t="s">
        <v>14</v>
      </c>
      <c r="F29">
        <v>1</v>
      </c>
      <c r="G29">
        <v>9.82</v>
      </c>
      <c r="H29">
        <v>200000</v>
      </c>
    </row>
    <row r="30" spans="1:8">
      <c r="A30">
        <v>500000</v>
      </c>
      <c r="B30">
        <v>0.2</v>
      </c>
      <c r="C30">
        <v>3</v>
      </c>
      <c r="D30">
        <v>1</v>
      </c>
      <c r="E30" t="s">
        <v>14</v>
      </c>
      <c r="F30">
        <v>1</v>
      </c>
      <c r="G30">
        <v>31.18</v>
      </c>
      <c r="H30">
        <v>500000</v>
      </c>
    </row>
    <row r="31" spans="1:8">
      <c r="A31">
        <v>1000000</v>
      </c>
      <c r="B31">
        <v>0.2</v>
      </c>
      <c r="C31">
        <v>3</v>
      </c>
      <c r="D31">
        <v>1</v>
      </c>
      <c r="E31" t="s">
        <v>14</v>
      </c>
      <c r="F31">
        <v>1</v>
      </c>
      <c r="G31">
        <f>1.29*60</f>
        <v>77.4</v>
      </c>
      <c r="H31">
        <v>1000000</v>
      </c>
    </row>
    <row r="32" spans="1:7">
      <c r="A32">
        <v>2000000</v>
      </c>
      <c r="B32">
        <v>0.2</v>
      </c>
      <c r="C32">
        <v>3</v>
      </c>
      <c r="D32">
        <v>1</v>
      </c>
      <c r="E32" t="s">
        <v>14</v>
      </c>
      <c r="F32">
        <v>1</v>
      </c>
      <c r="G32" t="s">
        <v>15</v>
      </c>
    </row>
    <row r="33" spans="1:7">
      <c r="A33">
        <v>5000000</v>
      </c>
      <c r="B33">
        <v>0.2</v>
      </c>
      <c r="C33">
        <v>3</v>
      </c>
      <c r="D33">
        <v>1</v>
      </c>
      <c r="E33" t="s">
        <v>14</v>
      </c>
      <c r="F33">
        <v>1</v>
      </c>
      <c r="G33" t="s">
        <v>15</v>
      </c>
    </row>
    <row r="35" spans="1:7">
      <c r="A35">
        <v>100</v>
      </c>
      <c r="B35">
        <v>0.2</v>
      </c>
      <c r="C35">
        <v>9</v>
      </c>
      <c r="D35">
        <v>1</v>
      </c>
      <c r="E35" t="s">
        <v>14</v>
      </c>
      <c r="F35">
        <v>20</v>
      </c>
      <c r="G35" t="s">
        <v>11</v>
      </c>
    </row>
    <row r="36" spans="1:7">
      <c r="A36">
        <v>200</v>
      </c>
      <c r="B36">
        <v>0.2</v>
      </c>
      <c r="C36">
        <v>9</v>
      </c>
      <c r="D36">
        <v>1</v>
      </c>
      <c r="E36" t="s">
        <v>14</v>
      </c>
      <c r="F36">
        <v>20</v>
      </c>
      <c r="G36" t="s">
        <v>11</v>
      </c>
    </row>
    <row r="37" spans="1:7">
      <c r="A37">
        <v>500</v>
      </c>
      <c r="B37">
        <v>0.2</v>
      </c>
      <c r="C37">
        <v>9</v>
      </c>
      <c r="D37">
        <v>1</v>
      </c>
      <c r="E37" t="s">
        <v>14</v>
      </c>
      <c r="F37">
        <v>20</v>
      </c>
      <c r="G37" t="s">
        <v>11</v>
      </c>
    </row>
    <row r="38" spans="1:7">
      <c r="A38">
        <v>1000</v>
      </c>
      <c r="B38">
        <v>0.2</v>
      </c>
      <c r="C38">
        <v>9</v>
      </c>
      <c r="D38">
        <v>1</v>
      </c>
      <c r="E38" t="s">
        <v>14</v>
      </c>
      <c r="F38">
        <v>20</v>
      </c>
      <c r="G38" t="s">
        <v>11</v>
      </c>
    </row>
    <row r="39" spans="1:7">
      <c r="A39">
        <v>2000</v>
      </c>
      <c r="B39">
        <v>0.2</v>
      </c>
      <c r="C39">
        <v>9</v>
      </c>
      <c r="D39">
        <v>1</v>
      </c>
      <c r="E39" t="s">
        <v>14</v>
      </c>
      <c r="F39">
        <v>5</v>
      </c>
      <c r="G39" t="s">
        <v>11</v>
      </c>
    </row>
    <row r="40" spans="1:8">
      <c r="A40">
        <v>5000</v>
      </c>
      <c r="B40">
        <v>0.2</v>
      </c>
      <c r="C40">
        <v>9</v>
      </c>
      <c r="D40">
        <v>1</v>
      </c>
      <c r="E40" t="s">
        <v>14</v>
      </c>
      <c r="F40">
        <v>5</v>
      </c>
      <c r="G40">
        <v>1.62</v>
      </c>
      <c r="H40">
        <v>4995</v>
      </c>
    </row>
    <row r="41" spans="1:8">
      <c r="A41">
        <v>10000</v>
      </c>
      <c r="B41">
        <v>0.2</v>
      </c>
      <c r="C41">
        <v>9</v>
      </c>
      <c r="D41">
        <v>1</v>
      </c>
      <c r="E41" t="s">
        <v>14</v>
      </c>
      <c r="F41">
        <v>1</v>
      </c>
      <c r="G41">
        <v>3.78</v>
      </c>
      <c r="H41">
        <v>9983</v>
      </c>
    </row>
    <row r="42" spans="1:8">
      <c r="A42">
        <v>20000</v>
      </c>
      <c r="B42">
        <v>0.2</v>
      </c>
      <c r="C42">
        <v>9</v>
      </c>
      <c r="D42">
        <v>1</v>
      </c>
      <c r="E42" t="s">
        <v>14</v>
      </c>
      <c r="F42">
        <v>1</v>
      </c>
      <c r="G42">
        <v>5.33</v>
      </c>
      <c r="H42">
        <v>20000</v>
      </c>
    </row>
    <row r="43" spans="1:8">
      <c r="A43">
        <v>50000</v>
      </c>
      <c r="B43">
        <v>0.2</v>
      </c>
      <c r="C43">
        <v>9</v>
      </c>
      <c r="D43">
        <v>1</v>
      </c>
      <c r="E43" t="s">
        <v>14</v>
      </c>
      <c r="F43">
        <v>1</v>
      </c>
      <c r="G43">
        <v>17.7</v>
      </c>
      <c r="H43">
        <v>50000</v>
      </c>
    </row>
    <row r="44" spans="1:8">
      <c r="A44">
        <v>100000</v>
      </c>
      <c r="B44">
        <v>0.2</v>
      </c>
      <c r="C44">
        <v>9</v>
      </c>
      <c r="D44">
        <v>1</v>
      </c>
      <c r="E44" t="s">
        <v>14</v>
      </c>
      <c r="F44">
        <v>1</v>
      </c>
      <c r="G44">
        <v>30.01</v>
      </c>
      <c r="H44">
        <v>100000</v>
      </c>
    </row>
    <row r="45" spans="1:8">
      <c r="A45">
        <v>200000</v>
      </c>
      <c r="B45">
        <v>0.2</v>
      </c>
      <c r="C45">
        <v>9</v>
      </c>
      <c r="D45">
        <v>1</v>
      </c>
      <c r="E45" t="s">
        <v>14</v>
      </c>
      <c r="F45">
        <v>1</v>
      </c>
      <c r="G45">
        <v>55.9</v>
      </c>
      <c r="H45">
        <v>200000</v>
      </c>
    </row>
    <row r="46" spans="1:7">
      <c r="A46">
        <v>500000</v>
      </c>
      <c r="B46">
        <v>0.2</v>
      </c>
      <c r="C46">
        <v>9</v>
      </c>
      <c r="D46">
        <v>1</v>
      </c>
      <c r="E46" t="s">
        <v>14</v>
      </c>
      <c r="F46">
        <v>1</v>
      </c>
      <c r="G46" t="s">
        <v>15</v>
      </c>
    </row>
    <row r="47" spans="1:7">
      <c r="A47">
        <v>1000000</v>
      </c>
      <c r="B47">
        <v>0.2</v>
      </c>
      <c r="C47">
        <v>9</v>
      </c>
      <c r="D47">
        <v>1</v>
      </c>
      <c r="E47" t="s">
        <v>14</v>
      </c>
      <c r="F47">
        <v>1</v>
      </c>
      <c r="G47" t="s">
        <v>15</v>
      </c>
    </row>
    <row r="48" spans="1:7">
      <c r="A48">
        <v>2000000</v>
      </c>
      <c r="B48">
        <v>0.2</v>
      </c>
      <c r="C48">
        <v>9</v>
      </c>
      <c r="D48">
        <v>1</v>
      </c>
      <c r="E48" t="s">
        <v>14</v>
      </c>
      <c r="F48">
        <v>1</v>
      </c>
      <c r="G48" t="s">
        <v>15</v>
      </c>
    </row>
    <row r="49" spans="1:7">
      <c r="A49">
        <v>5000000</v>
      </c>
      <c r="B49">
        <v>0.2</v>
      </c>
      <c r="C49">
        <v>9</v>
      </c>
      <c r="D49">
        <v>1</v>
      </c>
      <c r="E49" t="s">
        <v>14</v>
      </c>
      <c r="F49">
        <v>1</v>
      </c>
      <c r="G49" t="s">
        <v>15</v>
      </c>
    </row>
    <row r="51" spans="1:7">
      <c r="A51">
        <v>100</v>
      </c>
      <c r="B51">
        <v>0.2</v>
      </c>
      <c r="C51">
        <v>20</v>
      </c>
      <c r="D51">
        <v>1</v>
      </c>
      <c r="E51" t="s">
        <v>14</v>
      </c>
      <c r="F51">
        <v>20</v>
      </c>
      <c r="G51" t="s">
        <v>11</v>
      </c>
    </row>
    <row r="52" spans="1:7">
      <c r="A52">
        <v>200</v>
      </c>
      <c r="B52">
        <v>0.2</v>
      </c>
      <c r="C52">
        <v>20</v>
      </c>
      <c r="D52">
        <v>1</v>
      </c>
      <c r="E52" t="s">
        <v>14</v>
      </c>
      <c r="F52">
        <v>20</v>
      </c>
      <c r="G52" t="s">
        <v>11</v>
      </c>
    </row>
    <row r="53" spans="1:7">
      <c r="A53">
        <v>500</v>
      </c>
      <c r="B53">
        <v>0.2</v>
      </c>
      <c r="C53">
        <v>20</v>
      </c>
      <c r="D53">
        <v>1</v>
      </c>
      <c r="E53" t="s">
        <v>14</v>
      </c>
      <c r="F53">
        <v>20</v>
      </c>
      <c r="G53" t="s">
        <v>11</v>
      </c>
    </row>
    <row r="54" spans="1:7">
      <c r="A54">
        <v>1000</v>
      </c>
      <c r="B54">
        <v>0.2</v>
      </c>
      <c r="C54">
        <v>20</v>
      </c>
      <c r="D54">
        <v>1</v>
      </c>
      <c r="E54" t="s">
        <v>14</v>
      </c>
      <c r="F54">
        <v>20</v>
      </c>
      <c r="G54" t="s">
        <v>11</v>
      </c>
    </row>
    <row r="55" spans="1:7">
      <c r="A55">
        <v>2000</v>
      </c>
      <c r="B55">
        <v>0.2</v>
      </c>
      <c r="C55">
        <v>20</v>
      </c>
      <c r="D55">
        <v>1</v>
      </c>
      <c r="E55" t="s">
        <v>14</v>
      </c>
      <c r="F55">
        <v>5</v>
      </c>
      <c r="G55" t="s">
        <v>11</v>
      </c>
    </row>
    <row r="56" spans="1:8">
      <c r="A56">
        <v>5000</v>
      </c>
      <c r="B56">
        <v>0.2</v>
      </c>
      <c r="C56">
        <v>20</v>
      </c>
      <c r="D56">
        <v>1</v>
      </c>
      <c r="E56" t="s">
        <v>14</v>
      </c>
      <c r="F56">
        <v>5</v>
      </c>
      <c r="G56">
        <v>3.98</v>
      </c>
      <c r="H56">
        <v>4995</v>
      </c>
    </row>
    <row r="57" spans="1:8">
      <c r="A57">
        <v>10000</v>
      </c>
      <c r="B57">
        <v>0.2</v>
      </c>
      <c r="C57">
        <v>20</v>
      </c>
      <c r="D57">
        <v>1</v>
      </c>
      <c r="E57" t="s">
        <v>14</v>
      </c>
      <c r="F57">
        <v>1</v>
      </c>
      <c r="G57">
        <v>8.23</v>
      </c>
      <c r="H57">
        <v>9989</v>
      </c>
    </row>
    <row r="58" spans="1:8">
      <c r="A58">
        <v>20000</v>
      </c>
      <c r="B58">
        <v>0.2</v>
      </c>
      <c r="C58">
        <v>20</v>
      </c>
      <c r="D58">
        <v>1</v>
      </c>
      <c r="E58" t="s">
        <v>14</v>
      </c>
      <c r="F58">
        <v>1</v>
      </c>
      <c r="G58">
        <v>15.22</v>
      </c>
      <c r="H58">
        <v>20000</v>
      </c>
    </row>
    <row r="59" spans="1:8">
      <c r="A59">
        <v>50000</v>
      </c>
      <c r="B59">
        <v>0.2</v>
      </c>
      <c r="C59">
        <v>20</v>
      </c>
      <c r="D59">
        <v>1</v>
      </c>
      <c r="E59" t="s">
        <v>14</v>
      </c>
      <c r="F59">
        <v>1</v>
      </c>
      <c r="G59">
        <v>49.26</v>
      </c>
      <c r="H59">
        <v>50000</v>
      </c>
    </row>
    <row r="60" spans="1:8">
      <c r="A60">
        <v>100000</v>
      </c>
      <c r="B60">
        <v>0.2</v>
      </c>
      <c r="C60">
        <v>20</v>
      </c>
      <c r="D60">
        <v>1</v>
      </c>
      <c r="E60" t="s">
        <v>14</v>
      </c>
      <c r="F60">
        <v>1</v>
      </c>
      <c r="G60">
        <f>60*1.35</f>
        <v>81</v>
      </c>
      <c r="H60">
        <v>100000</v>
      </c>
    </row>
    <row r="61" spans="1:7">
      <c r="A61">
        <v>200000</v>
      </c>
      <c r="B61">
        <v>0.2</v>
      </c>
      <c r="C61">
        <v>20</v>
      </c>
      <c r="D61">
        <v>1</v>
      </c>
      <c r="E61" t="s">
        <v>14</v>
      </c>
      <c r="F61">
        <v>1</v>
      </c>
      <c r="G61" t="s">
        <v>15</v>
      </c>
    </row>
    <row r="62" spans="1:7">
      <c r="A62">
        <v>500000</v>
      </c>
      <c r="B62">
        <v>0.2</v>
      </c>
      <c r="C62">
        <v>20</v>
      </c>
      <c r="D62">
        <v>1</v>
      </c>
      <c r="E62" t="s">
        <v>14</v>
      </c>
      <c r="F62">
        <v>1</v>
      </c>
      <c r="G62" t="s">
        <v>15</v>
      </c>
    </row>
    <row r="63" spans="1:7">
      <c r="A63">
        <v>1000000</v>
      </c>
      <c r="B63">
        <v>0.2</v>
      </c>
      <c r="C63">
        <v>20</v>
      </c>
      <c r="D63">
        <v>1</v>
      </c>
      <c r="E63" t="s">
        <v>14</v>
      </c>
      <c r="F63">
        <v>1</v>
      </c>
      <c r="G63" t="s">
        <v>15</v>
      </c>
    </row>
    <row r="64" spans="1:7">
      <c r="A64">
        <v>2000000</v>
      </c>
      <c r="B64">
        <v>0.2</v>
      </c>
      <c r="C64">
        <v>20</v>
      </c>
      <c r="D64">
        <v>1</v>
      </c>
      <c r="E64" t="s">
        <v>14</v>
      </c>
      <c r="F64">
        <v>1</v>
      </c>
      <c r="G64" t="s">
        <v>15</v>
      </c>
    </row>
    <row r="65" spans="1:7">
      <c r="A65">
        <v>5000000</v>
      </c>
      <c r="B65">
        <v>0.2</v>
      </c>
      <c r="C65">
        <v>20</v>
      </c>
      <c r="D65">
        <v>1</v>
      </c>
      <c r="E65" t="s">
        <v>14</v>
      </c>
      <c r="F65">
        <v>1</v>
      </c>
      <c r="G65" t="s">
        <v>15</v>
      </c>
    </row>
  </sheetData>
  <mergeCells count="1">
    <mergeCell ref="A1:G1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zoomScale="40" zoomScaleNormal="40" workbookViewId="0">
      <selection activeCell="H38" sqref="H38"/>
    </sheetView>
  </sheetViews>
  <sheetFormatPr defaultColWidth="9" defaultRowHeight="14"/>
  <cols>
    <col min="1" max="1" width="8.36283185840708" style="1" customWidth="1"/>
    <col min="2" max="2" width="13.1769911504425" style="1" customWidth="1"/>
    <col min="3" max="3" width="10.7256637168142" style="1" customWidth="1"/>
    <col min="4" max="4" width="9" style="1"/>
    <col min="5" max="5" width="8.8141592920354" style="1" customWidth="1"/>
    <col min="6" max="6" width="16.5398230088496" style="1" customWidth="1"/>
    <col min="7" max="7" width="15.3628318584071" style="1" customWidth="1"/>
    <col min="8" max="8" width="14.2654867256637" style="1" customWidth="1"/>
    <col min="9" max="9" width="12.9026548672566" style="1" customWidth="1"/>
    <col min="10" max="10" width="23.5398230088496" style="1" customWidth="1"/>
    <col min="11" max="13" width="9" style="1"/>
    <col min="14" max="14" width="34.3628318584071" style="1" customWidth="1"/>
    <col min="15" max="15" width="10.7256637168142" style="1" customWidth="1"/>
    <col min="16" max="16" width="11.3628318584071" style="1" customWidth="1"/>
    <col min="17" max="17" width="11.7256637168142" style="1" customWidth="1"/>
    <col min="18" max="18" width="28" style="1" customWidth="1"/>
    <col min="19" max="20" width="9" style="1"/>
    <col min="21" max="21" width="11.8141592920354" style="1" customWidth="1"/>
    <col min="22" max="23" width="9" style="1"/>
    <col min="24" max="24" width="20.8141592920354" style="1" customWidth="1"/>
    <col min="25" max="25" width="12.6371681415929" style="1" customWidth="1"/>
    <col min="26" max="16384" width="9" style="1"/>
  </cols>
  <sheetData>
    <row r="1" spans="1:8">
      <c r="A1" s="2" t="s">
        <v>16</v>
      </c>
      <c r="B1" s="2"/>
      <c r="C1" s="2"/>
      <c r="D1" s="2"/>
      <c r="E1" s="2"/>
      <c r="F1" s="2"/>
      <c r="G1" s="2"/>
      <c r="H1" s="2"/>
    </row>
    <row r="2" spans="1:25">
      <c r="A2" s="1" t="s">
        <v>1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6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" t="s">
        <v>32</v>
      </c>
      <c r="S2" s="1" t="s">
        <v>33</v>
      </c>
      <c r="T2" s="1" t="s">
        <v>34</v>
      </c>
      <c r="U2" s="1" t="s">
        <v>35</v>
      </c>
      <c r="V2" s="1" t="s">
        <v>36</v>
      </c>
      <c r="W2" s="1" t="s">
        <v>37</v>
      </c>
      <c r="X2" s="1" t="s">
        <v>38</v>
      </c>
      <c r="Y2" s="1" t="s">
        <v>39</v>
      </c>
    </row>
    <row r="3" spans="1:24">
      <c r="A3" s="1">
        <v>25</v>
      </c>
      <c r="B3" s="1">
        <v>20</v>
      </c>
      <c r="C3" s="1">
        <v>2</v>
      </c>
      <c r="D3" s="1">
        <v>2</v>
      </c>
      <c r="E3" s="1">
        <v>2</v>
      </c>
      <c r="F3" s="1">
        <v>100</v>
      </c>
      <c r="G3" s="1">
        <v>0.09558978</v>
      </c>
      <c r="H3" s="1" t="s">
        <v>40</v>
      </c>
      <c r="I3" s="1">
        <v>0.0871161</v>
      </c>
      <c r="J3" s="1">
        <v>0.715</v>
      </c>
      <c r="K3" s="1">
        <v>0.34</v>
      </c>
      <c r="L3" s="1">
        <v>0.63</v>
      </c>
      <c r="M3" s="1">
        <v>0.2857</v>
      </c>
      <c r="N3" s="1">
        <f>(R3)/MAX(F3,1)</f>
        <v>0.0010229798</v>
      </c>
      <c r="O3" s="1">
        <f>S3/MAX(F3,1)</f>
        <v>0.0010545455</v>
      </c>
      <c r="P3" s="1">
        <f>T3/MAX(F3,1)</f>
        <v>0.0011424242</v>
      </c>
      <c r="Q3" s="1">
        <f>U3/MAX(F3,1)</f>
        <v>0.0001463616</v>
      </c>
      <c r="R3" s="1">
        <v>0.10229798</v>
      </c>
      <c r="S3" s="1">
        <v>0.10545455</v>
      </c>
      <c r="T3" s="1">
        <v>0.11424242</v>
      </c>
      <c r="U3" s="1">
        <v>0.01463616</v>
      </c>
      <c r="V3" s="1">
        <v>0.6</v>
      </c>
      <c r="W3" s="1">
        <v>1</v>
      </c>
      <c r="X3" s="1" t="s">
        <v>41</v>
      </c>
    </row>
    <row r="4" spans="1:24">
      <c r="A4" s="1">
        <v>30</v>
      </c>
      <c r="B4" s="1">
        <v>20</v>
      </c>
      <c r="C4" s="1">
        <v>2</v>
      </c>
      <c r="D4" s="1">
        <v>2</v>
      </c>
      <c r="E4" s="1">
        <v>2</v>
      </c>
      <c r="F4" s="1">
        <v>100</v>
      </c>
      <c r="G4" s="1">
        <v>0.07447719</v>
      </c>
      <c r="H4" s="1" t="s">
        <v>40</v>
      </c>
      <c r="I4" s="1">
        <v>0.05788635</v>
      </c>
      <c r="J4" s="1">
        <v>0.795</v>
      </c>
      <c r="K4" s="1">
        <v>0.45</v>
      </c>
      <c r="L4" s="1">
        <v>0.51</v>
      </c>
      <c r="M4" s="1">
        <v>0.2214286</v>
      </c>
      <c r="N4" s="1">
        <f>(R4)/MAX(F4,1)</f>
        <v>0.0008633838</v>
      </c>
      <c r="O4" s="1">
        <f>S4/MAX(F4,1)</f>
        <v>0.0012878788</v>
      </c>
      <c r="P4" s="1">
        <f>T4/MAX(F4,1)</f>
        <v>0.001110101</v>
      </c>
      <c r="Q4" s="1">
        <f>U4/MAX(F4,1)</f>
        <v>0.0001283241</v>
      </c>
      <c r="R4" s="1">
        <v>0.08633838</v>
      </c>
      <c r="S4" s="1">
        <v>0.12878788</v>
      </c>
      <c r="T4" s="1">
        <v>0.1110101</v>
      </c>
      <c r="U4" s="1">
        <v>0.01283241</v>
      </c>
      <c r="X4" s="1" t="s">
        <v>41</v>
      </c>
    </row>
    <row r="5" spans="1:24">
      <c r="A5" s="1">
        <v>40</v>
      </c>
      <c r="B5" s="1">
        <v>20</v>
      </c>
      <c r="C5" s="1">
        <v>2</v>
      </c>
      <c r="D5" s="1">
        <v>2</v>
      </c>
      <c r="E5" s="1">
        <v>2</v>
      </c>
      <c r="F5" s="1">
        <v>100</v>
      </c>
      <c r="G5" s="1">
        <v>0.06931898</v>
      </c>
      <c r="H5" s="1" t="s">
        <v>40</v>
      </c>
      <c r="I5" s="1">
        <v>0.007829347</v>
      </c>
      <c r="J5" s="1">
        <v>0.905</v>
      </c>
      <c r="K5" s="1">
        <v>0.495</v>
      </c>
      <c r="L5" s="1">
        <v>0.44</v>
      </c>
      <c r="M5" s="1">
        <v>0.175</v>
      </c>
      <c r="N5" s="1">
        <f>(R5)/MAX(F5,1)</f>
        <v>0.0004391414</v>
      </c>
      <c r="O5" s="1">
        <f>S5/MAX(F5,1)</f>
        <v>0.0012371212</v>
      </c>
      <c r="P5" s="1">
        <f>T5/MAX(F5,1)</f>
        <v>0.0011252525</v>
      </c>
      <c r="Q5" s="1">
        <f>U5/MAX(F5,1)</f>
        <v>0.0001209802</v>
      </c>
      <c r="R5" s="1">
        <v>0.04391414</v>
      </c>
      <c r="S5" s="1">
        <v>0.12371212</v>
      </c>
      <c r="T5" s="1">
        <v>0.11252525</v>
      </c>
      <c r="U5" s="1">
        <v>0.01209802</v>
      </c>
      <c r="X5" s="1" t="s">
        <v>42</v>
      </c>
    </row>
    <row r="6" spans="1:21">
      <c r="A6" s="1">
        <v>50</v>
      </c>
      <c r="B6" s="1">
        <v>20</v>
      </c>
      <c r="C6" s="1">
        <v>2</v>
      </c>
      <c r="D6" s="1">
        <v>2</v>
      </c>
      <c r="E6" s="1">
        <v>2</v>
      </c>
      <c r="F6" s="1">
        <v>100</v>
      </c>
      <c r="G6" s="1">
        <v>0.06943398</v>
      </c>
      <c r="H6" s="1" t="s">
        <v>40</v>
      </c>
      <c r="I6" s="1">
        <v>0.01324814</v>
      </c>
      <c r="J6" s="1">
        <v>0.945</v>
      </c>
      <c r="K6" s="1">
        <v>0.5</v>
      </c>
      <c r="L6" s="1">
        <v>0.39</v>
      </c>
      <c r="M6" s="1">
        <v>0.1442857</v>
      </c>
      <c r="N6" s="1">
        <f>(R6)/MAX(F6,1)</f>
        <v>0.0002472222</v>
      </c>
      <c r="O6" s="1">
        <f>S6/MAX(F6,1)</f>
        <v>0.0014646465</v>
      </c>
      <c r="P6" s="1">
        <f>T6/MAX(F6,1)</f>
        <v>0.0013424242</v>
      </c>
      <c r="Q6" s="1">
        <f>U6/MAX(F6,1)</f>
        <v>0.0001216038</v>
      </c>
      <c r="R6" s="1">
        <v>0.02472222</v>
      </c>
      <c r="S6" s="1">
        <v>0.14646465</v>
      </c>
      <c r="T6" s="1">
        <v>0.13424242</v>
      </c>
      <c r="U6" s="1">
        <v>0.01216038</v>
      </c>
    </row>
    <row r="7" spans="1:21">
      <c r="A7" s="1">
        <v>75</v>
      </c>
      <c r="B7" s="1">
        <v>20</v>
      </c>
      <c r="C7" s="1">
        <v>2</v>
      </c>
      <c r="D7" s="1">
        <v>2</v>
      </c>
      <c r="E7" s="1">
        <v>2</v>
      </c>
      <c r="F7" s="1">
        <v>100</v>
      </c>
      <c r="G7" s="1">
        <v>0.07174324</v>
      </c>
      <c r="H7" s="1" t="s">
        <v>40</v>
      </c>
      <c r="I7" s="1">
        <v>0.01315431</v>
      </c>
      <c r="J7" s="1">
        <v>0.995</v>
      </c>
      <c r="K7" s="1">
        <v>0.475</v>
      </c>
      <c r="L7" s="1">
        <v>0.265</v>
      </c>
      <c r="M7" s="1">
        <v>0.09642857</v>
      </c>
      <c r="N7" s="1">
        <f>(R7)/MAX(F7,1)</f>
        <v>2.5e-5</v>
      </c>
      <c r="O7" s="1">
        <f>S7/MAX(F7,1)</f>
        <v>0.00133207071</v>
      </c>
      <c r="P7" s="1">
        <f>T7/MAX(F7,1)</f>
        <v>0.00098257576</v>
      </c>
      <c r="Q7" s="1">
        <f>U7/MAX(F7,1)</f>
        <v>8.490517e-5</v>
      </c>
      <c r="R7" s="1">
        <v>0.0025</v>
      </c>
      <c r="S7" s="1">
        <v>0.133207071</v>
      </c>
      <c r="T7" s="1">
        <v>0.098257576</v>
      </c>
      <c r="U7" s="1">
        <v>0.008490517</v>
      </c>
    </row>
    <row r="8" spans="1:21">
      <c r="A8" s="1">
        <v>150</v>
      </c>
      <c r="B8" s="1">
        <v>20</v>
      </c>
      <c r="C8" s="1">
        <v>2</v>
      </c>
      <c r="D8" s="1">
        <v>2</v>
      </c>
      <c r="E8" s="1">
        <v>2</v>
      </c>
      <c r="F8" s="1">
        <v>100</v>
      </c>
      <c r="G8" s="1">
        <v>0.08586257</v>
      </c>
      <c r="H8" s="1" t="s">
        <v>40</v>
      </c>
      <c r="I8" s="1">
        <v>0.01458808</v>
      </c>
      <c r="J8" s="1">
        <v>1</v>
      </c>
      <c r="K8" s="1">
        <v>0.49</v>
      </c>
      <c r="L8" s="1">
        <v>0.21</v>
      </c>
      <c r="M8" s="1">
        <v>0.06428571</v>
      </c>
      <c r="N8" s="1">
        <f>(R8)/MAX(F8,1)</f>
        <v>0</v>
      </c>
      <c r="O8" s="1">
        <f>S8/MAX(F8,1)</f>
        <v>0.00126161616</v>
      </c>
      <c r="P8" s="1">
        <f>T8/MAX(F8,1)</f>
        <v>0.00076666667</v>
      </c>
      <c r="Q8" s="1">
        <f>U8/MAX(F8,1)</f>
        <v>5.926613e-5</v>
      </c>
      <c r="R8" s="1">
        <v>0</v>
      </c>
      <c r="S8" s="1">
        <v>0.126161616</v>
      </c>
      <c r="T8" s="1">
        <v>0.076666667</v>
      </c>
      <c r="U8" s="1">
        <v>0.005926613</v>
      </c>
    </row>
    <row r="9" spans="1:21">
      <c r="A9" s="1">
        <v>300</v>
      </c>
      <c r="B9" s="1">
        <v>20</v>
      </c>
      <c r="C9" s="1">
        <v>2</v>
      </c>
      <c r="D9" s="1">
        <v>2</v>
      </c>
      <c r="E9" s="1">
        <v>2</v>
      </c>
      <c r="F9" s="1">
        <v>100</v>
      </c>
      <c r="G9" s="1">
        <v>0.1184795</v>
      </c>
      <c r="H9" s="1" t="s">
        <v>40</v>
      </c>
      <c r="I9" s="1">
        <v>0.02552647</v>
      </c>
      <c r="J9" s="1">
        <v>1</v>
      </c>
      <c r="K9" s="1">
        <v>0.495</v>
      </c>
      <c r="L9" s="1">
        <v>0.145</v>
      </c>
      <c r="M9" s="1">
        <v>0.03785714</v>
      </c>
      <c r="N9" s="1">
        <f>(R9)/MAX(F9,1)</f>
        <v>0</v>
      </c>
      <c r="O9" s="1">
        <f>S9/MAX(F9,1)</f>
        <v>0.00133813131</v>
      </c>
      <c r="P9" s="1">
        <f>T9/MAX(F9,1)</f>
        <v>0.00057045455</v>
      </c>
      <c r="Q9" s="1">
        <f>U9/MAX(F9,1)</f>
        <v>3.757473e-5</v>
      </c>
      <c r="R9" s="1">
        <v>0</v>
      </c>
      <c r="S9" s="1">
        <v>0.133813131</v>
      </c>
      <c r="T9" s="1">
        <v>0.057045455</v>
      </c>
      <c r="U9" s="1">
        <v>0.003757473</v>
      </c>
    </row>
    <row r="10" spans="1:21">
      <c r="A10" s="1">
        <v>1000</v>
      </c>
      <c r="B10" s="1">
        <v>20</v>
      </c>
      <c r="C10" s="1">
        <v>2</v>
      </c>
      <c r="D10" s="1">
        <v>2</v>
      </c>
      <c r="E10" s="1">
        <v>2</v>
      </c>
      <c r="F10" s="1">
        <v>100</v>
      </c>
      <c r="G10" s="1">
        <v>0.2686528</v>
      </c>
      <c r="H10" s="1" t="s">
        <v>40</v>
      </c>
      <c r="I10" s="1">
        <v>0.07126133</v>
      </c>
      <c r="J10" s="1">
        <v>1</v>
      </c>
      <c r="K10" s="1">
        <v>0.505</v>
      </c>
      <c r="L10" s="1">
        <v>0.04</v>
      </c>
      <c r="M10" s="1">
        <v>0.02142857</v>
      </c>
      <c r="N10" s="1">
        <f>(R10)/MAX(F10,1)</f>
        <v>0</v>
      </c>
      <c r="O10" s="1">
        <f>S10/MAX(F10,1)</f>
        <v>0.00138863636</v>
      </c>
      <c r="P10" s="1">
        <f>T10/MAX(F10,1)</f>
        <v>0.00018585859</v>
      </c>
      <c r="Q10" s="1">
        <f>U10/MAX(F10,1)</f>
        <v>2.216038e-5</v>
      </c>
      <c r="R10" s="1">
        <v>0</v>
      </c>
      <c r="S10" s="1">
        <v>0.138863636</v>
      </c>
      <c r="T10" s="1">
        <v>0.018585859</v>
      </c>
      <c r="U10" s="1">
        <v>0.002216038</v>
      </c>
    </row>
    <row r="11" spans="1:25">
      <c r="A11" s="1">
        <v>5000</v>
      </c>
      <c r="B11" s="1">
        <v>20</v>
      </c>
      <c r="C11" s="1">
        <v>2</v>
      </c>
      <c r="D11" s="1">
        <v>2</v>
      </c>
      <c r="E11" s="1">
        <v>2</v>
      </c>
      <c r="F11" s="1">
        <v>30</v>
      </c>
      <c r="G11" s="1">
        <v>2.750314</v>
      </c>
      <c r="H11" s="1" t="s">
        <v>40</v>
      </c>
      <c r="I11" s="1">
        <v>0.04806091</v>
      </c>
      <c r="J11" s="1">
        <v>1</v>
      </c>
      <c r="K11" s="1">
        <v>0.5</v>
      </c>
      <c r="L11" s="1">
        <v>0.01666667</v>
      </c>
      <c r="M11" s="1">
        <v>0.00952381</v>
      </c>
      <c r="N11" s="1">
        <f>(R11)/MAX(F11,1)</f>
        <v>0</v>
      </c>
      <c r="O11" s="1">
        <f>S11/MAX(F11,1)</f>
        <v>0.00517241379333333</v>
      </c>
      <c r="P11" s="1">
        <f>T11/MAX(F11,1)</f>
        <v>0.000277777776666667</v>
      </c>
      <c r="Q11" s="1">
        <f>U11/MAX(F11,1)</f>
        <v>2.032997e-5</v>
      </c>
      <c r="R11" s="1">
        <v>0</v>
      </c>
      <c r="S11" s="1">
        <v>0.1551724138</v>
      </c>
      <c r="T11" s="1">
        <v>0.0083333333</v>
      </c>
      <c r="U11" s="1">
        <v>0.0006098991</v>
      </c>
      <c r="Y11" s="1" t="s">
        <v>43</v>
      </c>
    </row>
    <row r="12" spans="1:25">
      <c r="A12" s="1">
        <v>10000</v>
      </c>
      <c r="B12" s="1">
        <v>20</v>
      </c>
      <c r="C12" s="1">
        <v>2</v>
      </c>
      <c r="D12" s="1">
        <v>2</v>
      </c>
      <c r="E12" s="1">
        <v>2</v>
      </c>
      <c r="F12" s="1">
        <v>5</v>
      </c>
      <c r="G12" s="1">
        <v>6.994325</v>
      </c>
      <c r="H12" s="1" t="s">
        <v>40</v>
      </c>
      <c r="I12" s="1">
        <v>0.01819738</v>
      </c>
      <c r="J12" s="1">
        <v>1</v>
      </c>
      <c r="K12" s="1">
        <v>0.4</v>
      </c>
      <c r="L12" s="1">
        <v>0</v>
      </c>
      <c r="M12" s="1">
        <v>0</v>
      </c>
      <c r="N12" s="1">
        <f>(R12)/MAX(F12,1)</f>
        <v>0</v>
      </c>
      <c r="O12" s="1">
        <f>S12/MAX(F12,1)</f>
        <v>0.01</v>
      </c>
      <c r="P12" s="1">
        <f>T12/MAX(F12,1)</f>
        <v>0</v>
      </c>
      <c r="Q12" s="1">
        <f>U12/MAX(F12,1)</f>
        <v>0</v>
      </c>
      <c r="R12" s="1">
        <v>0</v>
      </c>
      <c r="S12" s="1">
        <v>0.05</v>
      </c>
      <c r="T12" s="1">
        <v>0</v>
      </c>
      <c r="U12" s="1">
        <v>0</v>
      </c>
      <c r="Y12" s="1" t="s">
        <v>44</v>
      </c>
    </row>
    <row r="13" spans="1:25">
      <c r="A13" s="1">
        <v>10000</v>
      </c>
      <c r="B13" s="1">
        <v>20</v>
      </c>
      <c r="C13" s="1">
        <v>2</v>
      </c>
      <c r="D13" s="1">
        <v>2</v>
      </c>
      <c r="E13" s="1">
        <v>2</v>
      </c>
      <c r="F13" s="1">
        <v>30</v>
      </c>
      <c r="G13" s="1">
        <v>6.893713</v>
      </c>
      <c r="H13" s="1" t="s">
        <v>40</v>
      </c>
      <c r="I13" s="1">
        <v>0.06068683</v>
      </c>
      <c r="J13" s="1">
        <v>1</v>
      </c>
      <c r="K13" s="1">
        <v>0.46666667</v>
      </c>
      <c r="L13" s="1">
        <v>0.01666667</v>
      </c>
      <c r="M13" s="1">
        <v>0</v>
      </c>
      <c r="N13" s="1">
        <f>(R13)/MAX(F13,1)</f>
        <v>0</v>
      </c>
      <c r="O13" s="1">
        <f>S13/MAX(F13,1)</f>
        <v>0.00455938696666667</v>
      </c>
      <c r="P13" s="1">
        <f>T13/MAX(F13,1)</f>
        <v>0.000277777766666667</v>
      </c>
      <c r="Q13" s="1">
        <f>U13/MAX(F13,1)</f>
        <v>0</v>
      </c>
      <c r="R13" s="1">
        <v>0</v>
      </c>
      <c r="S13" s="1">
        <v>0.136781609</v>
      </c>
      <c r="T13" s="1">
        <v>0.008333333</v>
      </c>
      <c r="U13" s="1">
        <v>0</v>
      </c>
      <c r="Y13" s="1" t="s">
        <v>44</v>
      </c>
    </row>
    <row r="14" spans="1:17">
      <c r="A14" s="1">
        <v>50000</v>
      </c>
      <c r="B14" s="1">
        <v>20</v>
      </c>
      <c r="F14" s="1">
        <v>1</v>
      </c>
      <c r="G14" s="1" t="s">
        <v>45</v>
      </c>
      <c r="N14" s="1">
        <f>(R14)/MAX(F14,1)</f>
        <v>0</v>
      </c>
      <c r="O14" s="1">
        <f>S14/MAX(F14,1)</f>
        <v>0</v>
      </c>
      <c r="P14" s="1">
        <f>T14/MAX(F14,1)</f>
        <v>0</v>
      </c>
      <c r="Q14" s="1">
        <f>U14/MAX(F14,1)</f>
        <v>0</v>
      </c>
    </row>
    <row r="15" spans="1:25">
      <c r="A15" s="1">
        <v>150</v>
      </c>
      <c r="B15" s="1">
        <v>100</v>
      </c>
      <c r="C15" s="1">
        <v>10</v>
      </c>
      <c r="D15" s="1">
        <v>10</v>
      </c>
      <c r="E15" s="1">
        <v>10</v>
      </c>
      <c r="F15" s="1">
        <v>100</v>
      </c>
      <c r="G15" s="1">
        <v>0.9181527</v>
      </c>
      <c r="H15" s="1" t="s">
        <v>40</v>
      </c>
      <c r="I15" s="1">
        <v>0.8810326</v>
      </c>
      <c r="J15" s="1">
        <v>0.976</v>
      </c>
      <c r="K15" s="1">
        <v>0.506</v>
      </c>
      <c r="L15" s="1">
        <v>0.207</v>
      </c>
      <c r="M15" s="1">
        <v>0.07957143</v>
      </c>
      <c r="N15" s="1">
        <f>(R15)/MAX(F15,1)</f>
        <v>2.246465e-5</v>
      </c>
      <c r="O15" s="1">
        <f>S15/MAX(F15,1)</f>
        <v>0.00029862626</v>
      </c>
      <c r="P15" s="1">
        <f>T15/MAX(F15,1)</f>
        <v>0.00026112121</v>
      </c>
      <c r="Q15" s="1">
        <f>U15/MAX(F15,1)</f>
        <v>4.029087e-5</v>
      </c>
      <c r="R15" s="1">
        <v>0.002246465</v>
      </c>
      <c r="S15" s="1">
        <v>0.029862626</v>
      </c>
      <c r="T15" s="1">
        <v>0.026112121</v>
      </c>
      <c r="U15" s="1">
        <v>0.004029087</v>
      </c>
      <c r="Y15" s="1" t="s">
        <v>46</v>
      </c>
    </row>
    <row r="16" spans="1:21">
      <c r="A16" s="1">
        <v>250</v>
      </c>
      <c r="B16" s="1">
        <v>100</v>
      </c>
      <c r="C16" s="1">
        <v>10</v>
      </c>
      <c r="D16" s="1">
        <v>10</v>
      </c>
      <c r="E16" s="1">
        <v>10</v>
      </c>
      <c r="F16" s="1">
        <v>100</v>
      </c>
      <c r="G16" s="1">
        <v>0.8890226</v>
      </c>
      <c r="H16" s="1" t="s">
        <v>40</v>
      </c>
      <c r="I16" s="1">
        <v>0.1300654</v>
      </c>
      <c r="J16" s="1">
        <v>0.998</v>
      </c>
      <c r="K16" s="1">
        <v>0.504</v>
      </c>
      <c r="L16" s="1">
        <v>0.087</v>
      </c>
      <c r="M16" s="1">
        <v>0.03842857</v>
      </c>
      <c r="N16" s="1">
        <f>(R16)/MAX(F16,1)</f>
        <v>1.979798e-6</v>
      </c>
      <c r="O16" s="1">
        <f>S16/MAX(F16,1)</f>
        <v>0.000258424242</v>
      </c>
      <c r="P16" s="1">
        <f>T16/MAX(F16,1)</f>
        <v>0.000118494949</v>
      </c>
      <c r="Q16" s="1">
        <f>U16/MAX(F16,1)</f>
        <v>2.1714904e-5</v>
      </c>
      <c r="R16" s="1">
        <v>0.0001979798</v>
      </c>
      <c r="S16" s="1">
        <v>0.0258424242</v>
      </c>
      <c r="T16" s="1">
        <v>0.0118494949</v>
      </c>
      <c r="U16" s="1">
        <v>0.0021714904</v>
      </c>
    </row>
    <row r="17" spans="1:21">
      <c r="A17" s="1">
        <v>300</v>
      </c>
      <c r="B17" s="1">
        <v>100</v>
      </c>
      <c r="C17" s="1">
        <v>10</v>
      </c>
      <c r="D17" s="1">
        <v>10</v>
      </c>
      <c r="E17" s="1">
        <v>10</v>
      </c>
      <c r="F17" s="1">
        <v>100</v>
      </c>
      <c r="G17" s="1">
        <v>0.9837416</v>
      </c>
      <c r="H17" s="1" t="s">
        <v>40</v>
      </c>
      <c r="I17" s="1">
        <v>0.168416</v>
      </c>
      <c r="J17" s="1">
        <v>0.999</v>
      </c>
      <c r="K17" s="1">
        <v>0.522</v>
      </c>
      <c r="L17" s="1">
        <v>0.097</v>
      </c>
      <c r="M17" s="1">
        <v>0.03414286</v>
      </c>
      <c r="N17" s="1">
        <f>(R17)/MAX(F17,1)</f>
        <v>1e-6</v>
      </c>
      <c r="O17" s="1">
        <f>S17/MAX(F17,1)</f>
        <v>0.00030622222</v>
      </c>
      <c r="P17" s="1">
        <f>T17/MAX(F17,1)</f>
        <v>0.00015849495</v>
      </c>
      <c r="Q17" s="1">
        <f>U17/MAX(F17,1)</f>
        <v>1.727046e-5</v>
      </c>
      <c r="R17" s="1">
        <v>0.0001</v>
      </c>
      <c r="S17" s="1">
        <v>0.030622222</v>
      </c>
      <c r="T17" s="1">
        <v>0.015849495</v>
      </c>
      <c r="U17" s="1">
        <v>0.001727046</v>
      </c>
    </row>
    <row r="18" spans="1:21">
      <c r="A18" s="1">
        <v>1000</v>
      </c>
      <c r="B18" s="1">
        <v>100</v>
      </c>
      <c r="C18" s="1">
        <v>10</v>
      </c>
      <c r="D18" s="1">
        <v>10</v>
      </c>
      <c r="E18" s="1">
        <v>10</v>
      </c>
      <c r="F18" s="1">
        <v>30</v>
      </c>
      <c r="G18" s="1">
        <v>2.429269</v>
      </c>
      <c r="H18" s="1" t="s">
        <v>40</v>
      </c>
      <c r="I18" s="1">
        <v>0.4838797</v>
      </c>
      <c r="J18" s="1">
        <v>1</v>
      </c>
      <c r="K18" s="1">
        <v>0.4766667</v>
      </c>
      <c r="L18" s="1">
        <v>0.03</v>
      </c>
      <c r="M18" s="1">
        <v>0.01</v>
      </c>
      <c r="N18" s="1">
        <f>(R18)/MAX(F18,1)</f>
        <v>0</v>
      </c>
      <c r="O18" s="1">
        <f>S18/MAX(F18,1)</f>
        <v>0.000705363983333333</v>
      </c>
      <c r="P18" s="1">
        <f>T18/MAX(F18,1)</f>
        <v>0.000164367816666667</v>
      </c>
      <c r="Q18" s="1">
        <f>U18/MAX(F18,1)</f>
        <v>1.03917433333333e-5</v>
      </c>
      <c r="R18" s="1">
        <v>0</v>
      </c>
      <c r="S18" s="1">
        <v>0.0211609195</v>
      </c>
      <c r="T18" s="1">
        <v>0.0049310345</v>
      </c>
      <c r="U18" s="1">
        <v>0.0003117523</v>
      </c>
    </row>
    <row r="19" spans="1:21">
      <c r="A19" s="1">
        <v>5000</v>
      </c>
      <c r="B19" s="1">
        <v>100</v>
      </c>
      <c r="C19" s="1">
        <v>10</v>
      </c>
      <c r="D19" s="1">
        <v>10</v>
      </c>
      <c r="E19" s="1">
        <v>10</v>
      </c>
      <c r="F19" s="1">
        <v>30</v>
      </c>
      <c r="G19" s="1">
        <v>12.02075</v>
      </c>
      <c r="H19" s="1" t="s">
        <v>40</v>
      </c>
      <c r="I19" s="1">
        <v>0.3899848</v>
      </c>
      <c r="J19" s="1">
        <v>1</v>
      </c>
      <c r="K19" s="1">
        <v>0.53</v>
      </c>
      <c r="L19" s="1">
        <v>0.033333333</v>
      </c>
      <c r="M19" s="1">
        <v>0.004761905</v>
      </c>
      <c r="N19" s="1">
        <f>(R19)/MAX(F19,1)</f>
        <v>0</v>
      </c>
      <c r="O19" s="1">
        <f>S19/MAX(F19,1)</f>
        <v>0.000808046</v>
      </c>
      <c r="P19" s="1">
        <f>T19/MAX(F19,1)</f>
        <v>0.000145593866666667</v>
      </c>
      <c r="Q19" s="1">
        <f>U19/MAX(F19,1)</f>
        <v>2.50215033333333e-6</v>
      </c>
      <c r="R19" s="1">
        <v>0</v>
      </c>
      <c r="S19" s="1">
        <v>0.02424138</v>
      </c>
      <c r="T19" s="1">
        <v>0.004367816</v>
      </c>
      <c r="U19" s="1">
        <v>7.506451e-5</v>
      </c>
    </row>
    <row r="20" spans="1:21">
      <c r="A20" s="1">
        <v>1000</v>
      </c>
      <c r="B20" s="1">
        <v>300</v>
      </c>
      <c r="C20" s="1">
        <v>30</v>
      </c>
      <c r="D20" s="1">
        <v>30</v>
      </c>
      <c r="E20" s="1">
        <v>30</v>
      </c>
      <c r="F20" s="1">
        <v>10</v>
      </c>
      <c r="G20" s="1">
        <v>12.99791</v>
      </c>
      <c r="H20" s="1" t="s">
        <v>40</v>
      </c>
      <c r="I20" s="1">
        <v>3.706044</v>
      </c>
      <c r="J20" s="1">
        <v>1</v>
      </c>
      <c r="K20" s="1">
        <v>0.52</v>
      </c>
      <c r="L20" s="1">
        <v>0.05</v>
      </c>
      <c r="M20" s="1">
        <v>0.01259259</v>
      </c>
      <c r="N20" s="1">
        <f>(R20)/MAX(F20,1)</f>
        <v>0</v>
      </c>
      <c r="O20" s="1">
        <f>S20/MAX(F20,1)</f>
        <v>0.0019555556</v>
      </c>
      <c r="P20" s="1">
        <f>T20/MAX(F20,1)</f>
        <v>0.0007222222</v>
      </c>
      <c r="Q20" s="1">
        <f>U20/MAX(F20,1)</f>
        <v>2.3533e-5</v>
      </c>
      <c r="R20" s="1">
        <v>0</v>
      </c>
      <c r="S20" s="1">
        <v>0.019555556</v>
      </c>
      <c r="T20" s="1">
        <v>0.007222222</v>
      </c>
      <c r="U20" s="1">
        <v>0.00023533</v>
      </c>
    </row>
    <row r="21" spans="1:25">
      <c r="A21" s="1">
        <v>50</v>
      </c>
      <c r="B21" s="1">
        <v>100</v>
      </c>
      <c r="C21" s="1">
        <v>2</v>
      </c>
      <c r="D21" s="1">
        <v>14</v>
      </c>
      <c r="E21" s="1">
        <v>2</v>
      </c>
      <c r="F21" s="1">
        <v>100</v>
      </c>
      <c r="G21" s="1">
        <v>0.09205046</v>
      </c>
      <c r="H21" s="1" t="s">
        <v>40</v>
      </c>
      <c r="I21" s="1">
        <v>0.09214324</v>
      </c>
      <c r="J21" s="1">
        <v>0.95</v>
      </c>
      <c r="K21" s="1">
        <v>0.4914286</v>
      </c>
      <c r="L21" s="1">
        <v>0.295</v>
      </c>
      <c r="M21" s="1">
        <v>0.085</v>
      </c>
      <c r="N21" s="1">
        <f>(R21)/MAX(F21,1)</f>
        <v>0.0002472222</v>
      </c>
      <c r="O21" s="1">
        <f>S21/MAX(F21,1)</f>
        <v>0.0014646465</v>
      </c>
      <c r="P21" s="1">
        <f>T21/MAX(F21,1)</f>
        <v>0.0013424242</v>
      </c>
      <c r="Q21" s="1">
        <f>U21/MAX(F21,1)</f>
        <v>0.0001216038</v>
      </c>
      <c r="R21" s="1">
        <v>0.02472222</v>
      </c>
      <c r="S21" s="1">
        <v>0.14646465</v>
      </c>
      <c r="T21" s="1">
        <v>0.13424242</v>
      </c>
      <c r="U21" s="1">
        <v>0.01216038</v>
      </c>
      <c r="X21" s="1" t="s">
        <v>41</v>
      </c>
      <c r="Y21" s="1" t="s">
        <v>47</v>
      </c>
    </row>
    <row r="22" spans="1:21">
      <c r="A22" s="1">
        <v>150</v>
      </c>
      <c r="B22" s="1">
        <v>20</v>
      </c>
      <c r="C22" s="1">
        <v>2</v>
      </c>
      <c r="D22" s="1">
        <v>14</v>
      </c>
      <c r="E22" s="1">
        <v>2</v>
      </c>
      <c r="F22" s="1">
        <v>100</v>
      </c>
      <c r="G22" s="1">
        <v>0.08843094</v>
      </c>
      <c r="H22" s="1" t="s">
        <v>40</v>
      </c>
      <c r="I22" s="1">
        <v>0.01639179</v>
      </c>
      <c r="J22" s="1">
        <v>1</v>
      </c>
      <c r="K22" s="1">
        <v>0.4921429</v>
      </c>
      <c r="L22" s="1">
        <v>0.16</v>
      </c>
      <c r="M22" s="1">
        <v>0.04</v>
      </c>
      <c r="N22" s="1">
        <f>(R22)/MAX(F22,1)</f>
        <v>0</v>
      </c>
      <c r="O22" s="1">
        <f>S22/MAX(F22,1)</f>
        <v>0.000216342</v>
      </c>
      <c r="P22" s="1">
        <f>T22/MAX(F22,1)</f>
        <v>0.0006505051</v>
      </c>
      <c r="Q22" s="1">
        <f>U22/MAX(F22,1)</f>
        <v>0.0001858586</v>
      </c>
      <c r="R22" s="1">
        <v>0</v>
      </c>
      <c r="S22" s="1">
        <v>0.0216342</v>
      </c>
      <c r="T22" s="1">
        <v>0.06505051</v>
      </c>
      <c r="U22" s="1">
        <v>0.01858586</v>
      </c>
    </row>
    <row r="23" spans="1:21">
      <c r="A23" s="1">
        <v>300</v>
      </c>
      <c r="B23" s="1">
        <v>20</v>
      </c>
      <c r="C23" s="1">
        <v>2</v>
      </c>
      <c r="D23" s="1">
        <v>14</v>
      </c>
      <c r="E23" s="1">
        <v>2</v>
      </c>
      <c r="F23" s="1">
        <v>100</v>
      </c>
      <c r="G23" s="1">
        <v>0.1209957</v>
      </c>
      <c r="H23" s="1" t="s">
        <v>40</v>
      </c>
      <c r="I23" s="1">
        <v>0.02945575</v>
      </c>
      <c r="J23" s="1">
        <v>1</v>
      </c>
      <c r="K23" s="1">
        <v>0.5028571</v>
      </c>
      <c r="L23" s="1">
        <v>0.095</v>
      </c>
      <c r="M23" s="1">
        <v>0.02</v>
      </c>
      <c r="N23" s="1">
        <f>(R23)/MAX(F23,1)</f>
        <v>0</v>
      </c>
      <c r="O23" s="1">
        <f>S23/MAX(F23,1)</f>
        <v>0.0001514327</v>
      </c>
      <c r="P23" s="1">
        <f>T23/MAX(F23,1)</f>
        <v>0.0004391414</v>
      </c>
      <c r="Q23" s="1">
        <f>U23/MAX(F23,1)</f>
        <v>9.69697e-5</v>
      </c>
      <c r="R23" s="1">
        <v>0</v>
      </c>
      <c r="S23" s="1">
        <v>0.01514327</v>
      </c>
      <c r="T23" s="1">
        <v>0.04391414</v>
      </c>
      <c r="U23" s="1">
        <v>0.00969697</v>
      </c>
    </row>
    <row r="24" spans="1:21">
      <c r="A24" s="1">
        <v>150</v>
      </c>
      <c r="B24" s="1">
        <v>20</v>
      </c>
      <c r="C24" s="1">
        <v>14</v>
      </c>
      <c r="D24" s="1">
        <v>2</v>
      </c>
      <c r="E24" s="1">
        <v>2</v>
      </c>
      <c r="F24" s="1">
        <v>100</v>
      </c>
      <c r="G24" s="1">
        <v>0.1005035</v>
      </c>
      <c r="H24" s="1" t="s">
        <v>40</v>
      </c>
      <c r="I24" s="1">
        <v>0.02351711</v>
      </c>
      <c r="J24" s="1">
        <v>0.9971429</v>
      </c>
      <c r="K24" s="1">
        <v>0.5</v>
      </c>
      <c r="L24" s="1">
        <v>0.15</v>
      </c>
      <c r="M24" s="1">
        <v>0.045</v>
      </c>
      <c r="N24" s="1">
        <f>(R24)/MAX(F24,1)</f>
        <v>1.978973e-6</v>
      </c>
      <c r="O24" s="1">
        <f>S24/MAX(F24,1)</f>
        <v>0.001161616162</v>
      </c>
      <c r="P24" s="1">
        <f>T24/MAX(F24,1)</f>
        <v>0.000732323232</v>
      </c>
      <c r="Q24" s="1">
        <f>U24/MAX(F24,1)</f>
        <v>0.000206818182</v>
      </c>
      <c r="R24" s="1">
        <v>0.0001978973</v>
      </c>
      <c r="S24" s="1">
        <v>0.1161616162</v>
      </c>
      <c r="T24" s="1">
        <v>0.0732323232</v>
      </c>
      <c r="U24" s="1">
        <v>0.0206818182</v>
      </c>
    </row>
    <row r="25" spans="1:25">
      <c r="A25" s="1">
        <v>150</v>
      </c>
      <c r="B25" s="1">
        <v>20</v>
      </c>
      <c r="C25" s="1">
        <v>2</v>
      </c>
      <c r="D25" s="1">
        <v>2</v>
      </c>
      <c r="E25" s="1">
        <v>14</v>
      </c>
      <c r="F25" s="1">
        <v>100</v>
      </c>
      <c r="G25" s="1">
        <v>0.08573472</v>
      </c>
      <c r="H25" s="1" t="s">
        <v>40</v>
      </c>
      <c r="I25" s="1">
        <v>0.01670307</v>
      </c>
      <c r="J25" s="1">
        <v>0.99</v>
      </c>
      <c r="K25" s="1">
        <v>0.515</v>
      </c>
      <c r="L25" s="1">
        <v>0.1835714</v>
      </c>
      <c r="M25" s="1">
        <v>0.09</v>
      </c>
      <c r="N25" s="1">
        <f>(R25)/MAX(F25,1)</f>
        <v>4.949495e-5</v>
      </c>
      <c r="O25" s="1">
        <f>S25/MAX(F25,1)</f>
        <v>0.00128560606</v>
      </c>
      <c r="P25" s="1">
        <f>T25/MAX(F25,1)</f>
        <v>0.00016208514</v>
      </c>
      <c r="Q25" s="1">
        <f>U25/MAX(F25,1)</f>
        <v>0.00037272727</v>
      </c>
      <c r="R25" s="1">
        <v>0.004949495</v>
      </c>
      <c r="S25" s="1">
        <v>0.128560606</v>
      </c>
      <c r="T25" s="1">
        <v>0.016208514</v>
      </c>
      <c r="U25" s="1">
        <v>0.037272727</v>
      </c>
      <c r="Y25" s="1" t="s">
        <v>48</v>
      </c>
    </row>
    <row r="26" spans="1:25">
      <c r="A26" s="1">
        <v>150</v>
      </c>
      <c r="B26" s="1">
        <v>20</v>
      </c>
      <c r="C26" s="1">
        <v>2</v>
      </c>
      <c r="D26" s="1">
        <v>2</v>
      </c>
      <c r="E26" s="1">
        <v>2</v>
      </c>
      <c r="F26" s="1">
        <v>300</v>
      </c>
      <c r="G26" s="1">
        <v>0.08145574</v>
      </c>
      <c r="H26" s="1" t="s">
        <v>40</v>
      </c>
      <c r="I26" s="1">
        <v>0.01717493</v>
      </c>
      <c r="J26" s="1">
        <v>1</v>
      </c>
      <c r="K26" s="1">
        <v>0.49666667</v>
      </c>
      <c r="L26" s="1">
        <v>0.16</v>
      </c>
      <c r="M26" s="1">
        <v>0.04880952</v>
      </c>
      <c r="N26" s="1">
        <f>(R26)/MAX(F26,1)</f>
        <v>0</v>
      </c>
      <c r="O26" s="1">
        <f>S26/MAX(F26,1)</f>
        <v>0.00039015236</v>
      </c>
      <c r="P26" s="1">
        <f>T26/MAX(F26,1)</f>
        <v>0.00024882943</v>
      </c>
      <c r="Q26" s="1">
        <f>U26/MAX(F26,1)</f>
        <v>1.51819366666667e-5</v>
      </c>
      <c r="R26" s="1">
        <v>0</v>
      </c>
      <c r="S26" s="1">
        <v>0.117045708</v>
      </c>
      <c r="T26" s="1">
        <v>0.074648829</v>
      </c>
      <c r="U26" s="1">
        <v>0.004554581</v>
      </c>
      <c r="V26" s="1">
        <v>1</v>
      </c>
      <c r="Y26" s="1" t="s">
        <v>49</v>
      </c>
    </row>
    <row r="27" spans="1:22">
      <c r="A27" s="1">
        <v>150</v>
      </c>
      <c r="B27" s="1">
        <v>20</v>
      </c>
      <c r="C27" s="1">
        <v>2</v>
      </c>
      <c r="D27" s="1">
        <v>2</v>
      </c>
      <c r="E27" s="1">
        <v>2</v>
      </c>
      <c r="F27" s="1">
        <v>300</v>
      </c>
      <c r="G27" s="1">
        <v>0.07132676</v>
      </c>
      <c r="H27" s="1" t="s">
        <v>40</v>
      </c>
      <c r="I27" s="1">
        <v>0.01399421</v>
      </c>
      <c r="J27" s="1">
        <v>1</v>
      </c>
      <c r="K27" s="1">
        <v>0.5</v>
      </c>
      <c r="L27" s="1">
        <v>0.10333333</v>
      </c>
      <c r="M27" s="1">
        <v>0.03190476</v>
      </c>
      <c r="N27" s="1">
        <f>(R27)/MAX(F27,1)</f>
        <v>0</v>
      </c>
      <c r="O27" s="1">
        <f>S27/MAX(F27,1)</f>
        <v>0.000395763656666667</v>
      </c>
      <c r="P27" s="1">
        <f>T27/MAX(F27,1)</f>
        <v>0.00015938313</v>
      </c>
      <c r="Q27" s="1">
        <f>U27/MAX(F27,1)</f>
        <v>1.28629833333333e-5</v>
      </c>
      <c r="R27" s="1">
        <v>0</v>
      </c>
      <c r="S27" s="1">
        <v>0.118729097</v>
      </c>
      <c r="T27" s="1">
        <v>0.047814939</v>
      </c>
      <c r="U27" s="1">
        <v>0.003858895</v>
      </c>
      <c r="V27" s="1">
        <v>5</v>
      </c>
    </row>
    <row r="28" spans="1:22">
      <c r="A28" s="1">
        <v>150</v>
      </c>
      <c r="B28" s="1">
        <v>20</v>
      </c>
      <c r="C28" s="1">
        <v>2</v>
      </c>
      <c r="D28" s="1">
        <v>2</v>
      </c>
      <c r="E28" s="1">
        <v>2</v>
      </c>
      <c r="F28" s="1">
        <v>300</v>
      </c>
      <c r="G28" s="1">
        <v>0.07072505</v>
      </c>
      <c r="H28" s="1" t="s">
        <v>40</v>
      </c>
      <c r="I28" s="1">
        <v>0.01330146</v>
      </c>
      <c r="J28" s="1">
        <v>1</v>
      </c>
      <c r="K28" s="1">
        <v>0.5</v>
      </c>
      <c r="L28" s="1">
        <v>0.08833333</v>
      </c>
      <c r="M28" s="1">
        <v>0.03261905</v>
      </c>
      <c r="N28" s="1">
        <f>(R28)/MAX(F28,1)</f>
        <v>0</v>
      </c>
      <c r="O28" s="1">
        <f>S28/MAX(F28,1)</f>
        <v>0.000395763666666667</v>
      </c>
      <c r="P28" s="1">
        <f>T28/MAX(F28,1)</f>
        <v>0.0001439149</v>
      </c>
      <c r="Q28" s="1">
        <f>U28/MAX(F28,1)</f>
        <v>1.17419e-5</v>
      </c>
      <c r="R28" s="1">
        <v>0</v>
      </c>
      <c r="S28" s="1">
        <v>0.1187291</v>
      </c>
      <c r="T28" s="1">
        <v>0.04317447</v>
      </c>
      <c r="U28" s="1">
        <v>0.00352257</v>
      </c>
      <c r="V28" s="1">
        <v>50</v>
      </c>
    </row>
    <row r="29" spans="1:25">
      <c r="A29" s="1">
        <v>150</v>
      </c>
      <c r="B29" s="1">
        <v>20</v>
      </c>
      <c r="C29" s="1">
        <v>2</v>
      </c>
      <c r="D29" s="1">
        <v>2</v>
      </c>
      <c r="E29" s="1">
        <v>2</v>
      </c>
      <c r="F29" s="1">
        <v>300</v>
      </c>
      <c r="G29" s="1">
        <v>0.06973928</v>
      </c>
      <c r="H29" s="1" t="s">
        <v>40</v>
      </c>
      <c r="I29" s="1">
        <v>0.01304113</v>
      </c>
      <c r="J29" s="1">
        <v>1</v>
      </c>
      <c r="K29" s="1">
        <v>0.5</v>
      </c>
      <c r="L29" s="1">
        <v>0.09166667</v>
      </c>
      <c r="M29" s="1">
        <v>0.03238095</v>
      </c>
      <c r="N29" s="1">
        <f>(R29)/MAX(F29,1)</f>
        <v>0</v>
      </c>
      <c r="O29" s="1">
        <f>S29/MAX(F29,1)</f>
        <v>0.000395763666666667</v>
      </c>
      <c r="P29" s="1">
        <f>T29/MAX(F29,1)</f>
        <v>0.000147482333333333</v>
      </c>
      <c r="Q29" s="1">
        <f>U29/MAX(F29,1)</f>
        <v>1.10542333333333e-5</v>
      </c>
      <c r="R29" s="1">
        <v>0</v>
      </c>
      <c r="S29" s="1">
        <v>0.1187291</v>
      </c>
      <c r="T29" s="1">
        <v>0.0442447</v>
      </c>
      <c r="U29" s="1">
        <v>0.00331627</v>
      </c>
      <c r="V29" s="1">
        <v>5000</v>
      </c>
      <c r="Y29" s="1" t="s">
        <v>50</v>
      </c>
    </row>
    <row r="30" spans="1:22">
      <c r="A30" s="1">
        <v>150</v>
      </c>
      <c r="B30" s="1">
        <v>20</v>
      </c>
      <c r="C30" s="1">
        <v>2</v>
      </c>
      <c r="D30" s="1">
        <v>2</v>
      </c>
      <c r="E30" s="1">
        <v>2</v>
      </c>
      <c r="F30" s="1">
        <v>300</v>
      </c>
      <c r="G30" s="1">
        <v>0.07125768</v>
      </c>
      <c r="H30" s="1" t="s">
        <v>40</v>
      </c>
      <c r="I30" s="1">
        <v>0.01455002</v>
      </c>
      <c r="J30" s="1">
        <v>1</v>
      </c>
      <c r="K30" s="1">
        <v>0.5</v>
      </c>
      <c r="L30" s="1">
        <v>0.09166667</v>
      </c>
      <c r="M30" s="1">
        <v>0.03238095</v>
      </c>
      <c r="N30" s="1">
        <f>(R30)/MAX(F30,1)</f>
        <v>0</v>
      </c>
      <c r="O30" s="1">
        <f>S30/MAX(F30,1)</f>
        <v>0.000395763666666667</v>
      </c>
      <c r="P30" s="1">
        <f>T30/MAX(F30,1)</f>
        <v>0.000147482333333333</v>
      </c>
      <c r="Q30" s="1">
        <f>U30/MAX(F30,1)</f>
        <v>1.10542333333333e-5</v>
      </c>
      <c r="R30" s="1">
        <v>0</v>
      </c>
      <c r="S30" s="1">
        <v>0.1187291</v>
      </c>
      <c r="T30" s="1">
        <v>0.0442447</v>
      </c>
      <c r="U30" s="1">
        <v>0.00331627</v>
      </c>
      <c r="V30" s="1">
        <v>5000000</v>
      </c>
    </row>
    <row r="31" spans="1:25">
      <c r="A31" s="1">
        <v>150</v>
      </c>
      <c r="B31" s="1">
        <v>20</v>
      </c>
      <c r="C31" s="1">
        <v>2</v>
      </c>
      <c r="D31" s="1">
        <v>2</v>
      </c>
      <c r="E31" s="1">
        <v>2</v>
      </c>
      <c r="F31" s="1">
        <v>300</v>
      </c>
      <c r="G31" s="1">
        <v>0.08753448</v>
      </c>
      <c r="H31" s="1" t="s">
        <v>40</v>
      </c>
      <c r="I31" s="1">
        <v>0.01795514</v>
      </c>
      <c r="J31" s="1">
        <v>1</v>
      </c>
      <c r="K31" s="1">
        <v>0.4916667</v>
      </c>
      <c r="L31" s="1">
        <v>0.23</v>
      </c>
      <c r="M31" s="1">
        <v>0.0452381</v>
      </c>
      <c r="N31" s="1">
        <f>(R31)/MAX(F31,1)</f>
        <v>0</v>
      </c>
      <c r="O31" s="1">
        <f>S31/MAX(F31,1)</f>
        <v>0.00040946674</v>
      </c>
      <c r="P31" s="1">
        <f>T31/MAX(F31,1)</f>
        <v>0.000313600893333333</v>
      </c>
      <c r="Q31" s="1">
        <f>U31/MAX(F31,1)</f>
        <v>1.397326e-5</v>
      </c>
      <c r="R31" s="1">
        <v>0</v>
      </c>
      <c r="S31" s="1">
        <v>0.122840022</v>
      </c>
      <c r="T31" s="1">
        <v>0.094080268</v>
      </c>
      <c r="U31" s="1">
        <v>0.004191978</v>
      </c>
      <c r="V31" s="1">
        <v>0.6</v>
      </c>
      <c r="W31" s="1">
        <v>10</v>
      </c>
      <c r="Y31" s="1" t="s">
        <v>51</v>
      </c>
    </row>
    <row r="32" spans="1:23">
      <c r="A32" s="1">
        <v>150</v>
      </c>
      <c r="B32" s="1">
        <v>20</v>
      </c>
      <c r="C32" s="1">
        <v>2</v>
      </c>
      <c r="D32" s="1">
        <v>2</v>
      </c>
      <c r="E32" s="1">
        <v>2</v>
      </c>
      <c r="F32" s="1">
        <v>300</v>
      </c>
      <c r="G32" s="1">
        <v>0.08941155</v>
      </c>
      <c r="H32" s="1" t="s">
        <v>40</v>
      </c>
      <c r="I32" s="1">
        <v>0.01914834</v>
      </c>
      <c r="J32" s="1">
        <v>1</v>
      </c>
      <c r="K32" s="1">
        <v>0.495</v>
      </c>
      <c r="L32" s="1">
        <v>0.21833333</v>
      </c>
      <c r="M32" s="1">
        <v>0.04666667</v>
      </c>
      <c r="N32" s="1">
        <f>(R32)/MAX(F32,1)</f>
        <v>0</v>
      </c>
      <c r="O32" s="1">
        <f>S32/MAX(F32,1)</f>
        <v>0.00043191193</v>
      </c>
      <c r="P32" s="1">
        <f>T32/MAX(F32,1)</f>
        <v>0.000278140096666667</v>
      </c>
      <c r="Q32" s="1">
        <f>U32/MAX(F32,1)</f>
        <v>1.41029433333333e-5</v>
      </c>
      <c r="R32" s="1">
        <v>0</v>
      </c>
      <c r="S32" s="1">
        <v>0.129573579</v>
      </c>
      <c r="T32" s="1">
        <v>0.083442029</v>
      </c>
      <c r="U32" s="1">
        <v>0.004230883</v>
      </c>
      <c r="V32" s="1">
        <v>0.6</v>
      </c>
      <c r="W32" s="1">
        <v>50</v>
      </c>
    </row>
    <row r="33" spans="23:25">
      <c r="W33" s="1">
        <v>100</v>
      </c>
      <c r="Y33" s="1" t="s">
        <v>52</v>
      </c>
    </row>
  </sheetData>
  <mergeCells count="1">
    <mergeCell ref="A1:H1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BMatch</vt:lpstr>
      <vt:lpstr>CardMatch</vt:lpstr>
      <vt:lpstr>ProfMatch</vt:lpstr>
      <vt:lpstr>OAL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xuanh</cp:lastModifiedBy>
  <dcterms:created xsi:type="dcterms:W3CDTF">2015-06-05T18:17:00Z</dcterms:created>
  <dcterms:modified xsi:type="dcterms:W3CDTF">2022-05-03T04:49:01Z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3EB6CC9D4A9A4DEC966C298B41400CBA</vt:lpwstr>
  </property>
</Properties>
</file>