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三下\气流速度测量实验\"/>
    </mc:Choice>
  </mc:AlternateContent>
  <bookViews>
    <workbookView xWindow="0" yWindow="0" windowWidth="23040" windowHeight="9504"/>
  </bookViews>
  <sheets>
    <sheet name="毕托管" sheetId="1" r:id="rId1"/>
    <sheet name="三孔探针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J9" i="2"/>
  <c r="K9" i="2"/>
  <c r="K14" i="2" s="1"/>
  <c r="K15" i="2" s="1"/>
  <c r="E8" i="2"/>
  <c r="F8" i="2"/>
  <c r="G8" i="2"/>
  <c r="H8" i="2"/>
  <c r="H14" i="2" s="1"/>
  <c r="H15" i="2" s="1"/>
  <c r="I8" i="2"/>
  <c r="J8" i="2"/>
  <c r="K8" i="2"/>
  <c r="D8" i="2"/>
  <c r="D14" i="2" s="1"/>
  <c r="D15" i="2" s="1"/>
  <c r="D9" i="1"/>
  <c r="E9" i="1"/>
  <c r="F9" i="1"/>
  <c r="G9" i="1"/>
  <c r="G16" i="1" s="1"/>
  <c r="H9" i="1"/>
  <c r="I9" i="1"/>
  <c r="J9" i="1"/>
  <c r="K9" i="1"/>
  <c r="K16" i="1" s="1"/>
  <c r="E8" i="1"/>
  <c r="F8" i="1"/>
  <c r="G8" i="1"/>
  <c r="H8" i="1"/>
  <c r="H14" i="1" s="1"/>
  <c r="H15" i="1" s="1"/>
  <c r="H17" i="1" s="1"/>
  <c r="I8" i="1"/>
  <c r="J8" i="1"/>
  <c r="K8" i="1"/>
  <c r="D8" i="1"/>
  <c r="C6" i="3"/>
  <c r="D6" i="3"/>
  <c r="E6" i="3"/>
  <c r="F6" i="3"/>
  <c r="G6" i="3"/>
  <c r="H6" i="3"/>
  <c r="I6" i="3"/>
  <c r="J6" i="3"/>
  <c r="K6" i="3"/>
  <c r="B6" i="3"/>
  <c r="C5" i="3"/>
  <c r="D5" i="3"/>
  <c r="E5" i="3"/>
  <c r="F5" i="3"/>
  <c r="G5" i="3"/>
  <c r="H5" i="3"/>
  <c r="I5" i="3"/>
  <c r="J5" i="3"/>
  <c r="K5" i="3"/>
  <c r="B5" i="3"/>
  <c r="D16" i="2"/>
  <c r="E14" i="2"/>
  <c r="F14" i="2"/>
  <c r="G14" i="2"/>
  <c r="G15" i="2" s="1"/>
  <c r="I14" i="2"/>
  <c r="J14" i="2"/>
  <c r="E15" i="2"/>
  <c r="F15" i="2"/>
  <c r="I15" i="2"/>
  <c r="J15" i="2"/>
  <c r="K16" i="2"/>
  <c r="J16" i="2"/>
  <c r="I16" i="2"/>
  <c r="H16" i="2"/>
  <c r="G16" i="2"/>
  <c r="F16" i="2"/>
  <c r="E16" i="2"/>
  <c r="E16" i="1"/>
  <c r="F16" i="1"/>
  <c r="H16" i="1"/>
  <c r="I16" i="1"/>
  <c r="J16" i="1"/>
  <c r="D16" i="1"/>
  <c r="E14" i="1"/>
  <c r="E15" i="1" s="1"/>
  <c r="E17" i="1" s="1"/>
  <c r="F14" i="1"/>
  <c r="F15" i="1" s="1"/>
  <c r="F17" i="1" s="1"/>
  <c r="I14" i="1"/>
  <c r="I15" i="1" s="1"/>
  <c r="I17" i="1" s="1"/>
  <c r="J14" i="1"/>
  <c r="J15" i="1" s="1"/>
  <c r="K14" i="1"/>
  <c r="K15" i="1" s="1"/>
  <c r="D14" i="1"/>
  <c r="D15" i="1" s="1"/>
  <c r="D17" i="1" s="1"/>
  <c r="J17" i="1" l="1"/>
  <c r="K17" i="1"/>
  <c r="G14" i="1"/>
  <c r="G15" i="1" s="1"/>
  <c r="G17" i="1" s="1"/>
  <c r="H17" i="2"/>
  <c r="E17" i="2"/>
  <c r="I17" i="2"/>
  <c r="F17" i="2"/>
  <c r="J17" i="2"/>
  <c r="D17" i="2"/>
  <c r="G17" i="2"/>
  <c r="K17" i="2"/>
</calcChain>
</file>

<file path=xl/sharedStrings.xml><?xml version="1.0" encoding="utf-8"?>
<sst xmlns="http://schemas.openxmlformats.org/spreadsheetml/2006/main" count="96" uniqueCount="42">
  <si>
    <t>符号</t>
    <phoneticPr fontId="1" type="noConversion"/>
  </si>
  <si>
    <t>名称</t>
    <phoneticPr fontId="1" type="noConversion"/>
  </si>
  <si>
    <t>单位</t>
    <phoneticPr fontId="1" type="noConversion"/>
  </si>
  <si>
    <t>h_0</t>
    <phoneticPr fontId="1" type="noConversion"/>
  </si>
  <si>
    <t>\Delta h_2</t>
    <phoneticPr fontId="1" type="noConversion"/>
  </si>
  <si>
    <t>p_a</t>
    <phoneticPr fontId="1" type="noConversion"/>
  </si>
  <si>
    <t>t</t>
    <phoneticPr fontId="1" type="noConversion"/>
  </si>
  <si>
    <t>中孔与大气压差</t>
    <phoneticPr fontId="1" type="noConversion"/>
  </si>
  <si>
    <t>Pa</t>
    <phoneticPr fontId="1" type="noConversion"/>
  </si>
  <si>
    <t>中孔与侧孔压差</t>
    <phoneticPr fontId="1" type="noConversion"/>
  </si>
  <si>
    <t>Pa</t>
    <phoneticPr fontId="1" type="noConversion"/>
  </si>
  <si>
    <t>大气压</t>
    <phoneticPr fontId="1" type="noConversion"/>
  </si>
  <si>
    <t>环境温度</t>
    <phoneticPr fontId="1" type="noConversion"/>
  </si>
  <si>
    <t>℃</t>
    <phoneticPr fontId="1" type="noConversion"/>
  </si>
  <si>
    <t>名称</t>
    <phoneticPr fontId="1" type="noConversion"/>
  </si>
  <si>
    <t>公式</t>
    <phoneticPr fontId="1" type="noConversion"/>
  </si>
  <si>
    <t>单位</t>
    <phoneticPr fontId="1" type="noConversion"/>
  </si>
  <si>
    <t>气流压力</t>
    <phoneticPr fontId="1" type="noConversion"/>
  </si>
  <si>
    <t>气流密度</t>
    <phoneticPr fontId="1" type="noConversion"/>
  </si>
  <si>
    <t>气流速度</t>
    <phoneticPr fontId="1" type="noConversion"/>
  </si>
  <si>
    <t>u=\sqrt(2p_d/\rho)</t>
    <phoneticPr fontId="1" type="noConversion"/>
  </si>
  <si>
    <t>p_d=k_u\times \Delta h_2</t>
    <phoneticPr fontId="1" type="noConversion"/>
  </si>
  <si>
    <t>p=p_a+(h_0-\Deltah_2)</t>
    <phoneticPr fontId="1" type="noConversion"/>
  </si>
  <si>
    <t>Pa</t>
    <phoneticPr fontId="1" type="noConversion"/>
  </si>
  <si>
    <t>kg/m^3</t>
    <phoneticPr fontId="1" type="noConversion"/>
  </si>
  <si>
    <t>m/s</t>
    <phoneticPr fontId="1" type="noConversion"/>
  </si>
  <si>
    <t>气流动压</t>
    <phoneticPr fontId="1" type="noConversion"/>
  </si>
  <si>
    <t>p_s=\Deltah2-k_0\times\Deltah_(2-1)/(k_0-k_1)</t>
    <phoneticPr fontId="1" type="noConversion"/>
  </si>
  <si>
    <t>气流静压</t>
    <phoneticPr fontId="1" type="noConversion"/>
  </si>
  <si>
    <t>\Deltah_(2-1)</t>
    <phoneticPr fontId="1" type="noConversion"/>
  </si>
  <si>
    <t>\Deltah_2</t>
    <phoneticPr fontId="1" type="noConversion"/>
  </si>
  <si>
    <t>p_d=\Deltah_2/(k_0-k_1)</t>
    <phoneticPr fontId="1" type="noConversion"/>
  </si>
  <si>
    <t>\rho=p/(R\times(t+273))</t>
    <phoneticPr fontId="1" type="noConversion"/>
  </si>
  <si>
    <t>\rho=(p_a+p_s)/(R\times(t+273))</t>
    <phoneticPr fontId="1" type="noConversion"/>
  </si>
  <si>
    <t>中孔2与大气压差</t>
    <phoneticPr fontId="1" type="noConversion"/>
  </si>
  <si>
    <t>中孔2与侧孔1压差</t>
    <phoneticPr fontId="1" type="noConversion"/>
  </si>
  <si>
    <t>角度</t>
    <phoneticPr fontId="1" type="noConversion"/>
  </si>
  <si>
    <t>Δh2</t>
    <phoneticPr fontId="1" type="noConversion"/>
  </si>
  <si>
    <t>Δh(3-1)</t>
    <phoneticPr fontId="1" type="noConversion"/>
  </si>
  <si>
    <t>Δh(2-1)</t>
    <phoneticPr fontId="1" type="noConversion"/>
  </si>
  <si>
    <t>Δh1</t>
    <phoneticPr fontId="1" type="noConversion"/>
  </si>
  <si>
    <t>Δh3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</si>
</sst>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毕托管!$D$9:$K$9</c:f>
              <c:numCache>
                <c:formatCode>0.0</c:formatCode>
                <c:ptCount val="8"/>
                <c:pt idx="0">
                  <c:v>977.55</c:v>
                </c:pt>
                <c:pt idx="1">
                  <c:v>884.68275000000006</c:v>
                </c:pt>
                <c:pt idx="2">
                  <c:v>782.04</c:v>
                </c:pt>
                <c:pt idx="3">
                  <c:v>684.28499999999997</c:v>
                </c:pt>
                <c:pt idx="4">
                  <c:v>596.30550000000005</c:v>
                </c:pt>
                <c:pt idx="5">
                  <c:v>488.77499999999998</c:v>
                </c:pt>
                <c:pt idx="6">
                  <c:v>391.02</c:v>
                </c:pt>
                <c:pt idx="7">
                  <c:v>293.26499999999999</c:v>
                </c:pt>
              </c:numCache>
            </c:numRef>
          </c:xVal>
          <c:yVal>
            <c:numRef>
              <c:f>毕托管!$D$17:$K$17</c:f>
              <c:numCache>
                <c:formatCode>0.00</c:formatCode>
                <c:ptCount val="8"/>
                <c:pt idx="0">
                  <c:v>41.298696339305927</c:v>
                </c:pt>
                <c:pt idx="1">
                  <c:v>39.271285446425566</c:v>
                </c:pt>
                <c:pt idx="2">
                  <c:v>36.906219946752245</c:v>
                </c:pt>
                <c:pt idx="3">
                  <c:v>34.49924107190715</c:v>
                </c:pt>
                <c:pt idx="4">
                  <c:v>32.187417707416984</c:v>
                </c:pt>
                <c:pt idx="5">
                  <c:v>29.120715024048419</c:v>
                </c:pt>
                <c:pt idx="6">
                  <c:v>26.02944751416862</c:v>
                </c:pt>
                <c:pt idx="7">
                  <c:v>22.527545215882132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8384"/>
        <c:axId val="93106208"/>
      </c:scatterChart>
      <c:valAx>
        <c:axId val="931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中控与侧孔压差</a:t>
                </a:r>
                <a:r>
                  <a:rPr lang="en-US" altLang="zh-CN"/>
                  <a:t>(Pa)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06208"/>
        <c:crosses val="autoZero"/>
        <c:crossBetween val="midCat"/>
        <c:majorUnit val="100"/>
      </c:valAx>
      <c:valAx>
        <c:axId val="93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气流速度</a:t>
                </a:r>
                <a:r>
                  <a:rPr lang="en-US" altLang="zh-CN"/>
                  <a:t>(m/s)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三孔探针!$D$8:$K$8</c:f>
              <c:numCache>
                <c:formatCode>General</c:formatCode>
                <c:ptCount val="8"/>
                <c:pt idx="0">
                  <c:v>1026.4275</c:v>
                </c:pt>
                <c:pt idx="1">
                  <c:v>977.55</c:v>
                </c:pt>
                <c:pt idx="2">
                  <c:v>782.04</c:v>
                </c:pt>
                <c:pt idx="3">
                  <c:v>674.5095</c:v>
                </c:pt>
                <c:pt idx="4">
                  <c:v>596.30550000000005</c:v>
                </c:pt>
                <c:pt idx="5">
                  <c:v>430.12200000000001</c:v>
                </c:pt>
                <c:pt idx="6">
                  <c:v>312.81599999999997</c:v>
                </c:pt>
                <c:pt idx="7">
                  <c:v>205.28550000000001</c:v>
                </c:pt>
              </c:numCache>
            </c:numRef>
          </c:xVal>
          <c:yVal>
            <c:numRef>
              <c:f>三孔探针!$D$17:$K$17</c:f>
              <c:numCache>
                <c:formatCode>0.00</c:formatCode>
                <c:ptCount val="8"/>
                <c:pt idx="0">
                  <c:v>47.960916218153621</c:v>
                </c:pt>
                <c:pt idx="1">
                  <c:v>48.552101806387171</c:v>
                </c:pt>
                <c:pt idx="2">
                  <c:v>48.848481728252281</c:v>
                </c:pt>
                <c:pt idx="3">
                  <c:v>49.164007202401585</c:v>
                </c:pt>
                <c:pt idx="4">
                  <c:v>49.568752557085787</c:v>
                </c:pt>
                <c:pt idx="5">
                  <c:v>49.779143040202243</c:v>
                </c:pt>
                <c:pt idx="6">
                  <c:v>50.416039865930067</c:v>
                </c:pt>
                <c:pt idx="7">
                  <c:v>51.045543370685529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1824"/>
        <c:axId val="386340736"/>
      </c:scatterChart>
      <c:valAx>
        <c:axId val="3863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中孔</a:t>
                </a:r>
                <a:r>
                  <a:rPr lang="en-US" altLang="zh-CN"/>
                  <a:t>2</a:t>
                </a:r>
                <a:r>
                  <a:rPr lang="zh-CN" altLang="en-US"/>
                  <a:t>与侧孔</a:t>
                </a:r>
                <a:r>
                  <a:rPr lang="en-US" altLang="zh-CN"/>
                  <a:t>1</a:t>
                </a:r>
                <a:r>
                  <a:rPr lang="zh-CN" altLang="en-US"/>
                  <a:t>压差</a:t>
                </a:r>
                <a:r>
                  <a:rPr lang="en-US" altLang="zh-CN"/>
                  <a:t>(Pa)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340736"/>
        <c:crosses val="autoZero"/>
        <c:crossBetween val="midCat"/>
        <c:majorUnit val="100"/>
      </c:valAx>
      <c:valAx>
        <c:axId val="386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气流速度</a:t>
                </a:r>
                <a:r>
                  <a:rPr lang="en-US" altLang="zh-CN"/>
                  <a:t>(m/s)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3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Sheet3!$A$4</c:f>
              <c:strCache>
                <c:ptCount val="1"/>
                <c:pt idx="0">
                  <c:v>Δh2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Sheet3!$B$1:$K$1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Sheet3!$B$4:$K$4</c:f>
              <c:numCache>
                <c:formatCode>General</c:formatCode>
                <c:ptCount val="10"/>
                <c:pt idx="0">
                  <c:v>-100</c:v>
                </c:pt>
                <c:pt idx="1">
                  <c:v>-200</c:v>
                </c:pt>
                <c:pt idx="2">
                  <c:v>-100</c:v>
                </c:pt>
                <c:pt idx="3">
                  <c:v>240</c:v>
                </c:pt>
                <c:pt idx="4">
                  <c:v>650</c:v>
                </c:pt>
                <c:pt idx="5">
                  <c:v>1000</c:v>
                </c:pt>
                <c:pt idx="6">
                  <c:v>1210</c:v>
                </c:pt>
                <c:pt idx="7">
                  <c:v>1310</c:v>
                </c:pt>
                <c:pt idx="8">
                  <c:v>1300</c:v>
                </c:pt>
                <c:pt idx="9">
                  <c:v>1170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Sheet3!$A$5</c:f>
              <c:strCache>
                <c:ptCount val="1"/>
                <c:pt idx="0">
                  <c:v>Δh1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Sheet3!$B$1:$K$1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Sheet3!$B$5:$K$5</c:f>
              <c:numCache>
                <c:formatCode>General</c:formatCode>
                <c:ptCount val="10"/>
                <c:pt idx="0">
                  <c:v>-930</c:v>
                </c:pt>
                <c:pt idx="1">
                  <c:v>-1270</c:v>
                </c:pt>
                <c:pt idx="2">
                  <c:v>-1400</c:v>
                </c:pt>
                <c:pt idx="3">
                  <c:v>-1440</c:v>
                </c:pt>
                <c:pt idx="4">
                  <c:v>-1360</c:v>
                </c:pt>
                <c:pt idx="5">
                  <c:v>-1120</c:v>
                </c:pt>
                <c:pt idx="6">
                  <c:v>-750</c:v>
                </c:pt>
                <c:pt idx="7">
                  <c:v>-320</c:v>
                </c:pt>
                <c:pt idx="8">
                  <c:v>40</c:v>
                </c:pt>
                <c:pt idx="9">
                  <c:v>220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Sheet3!$A$6</c:f>
              <c:strCache>
                <c:ptCount val="1"/>
                <c:pt idx="0">
                  <c:v>Δh3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Sheet3!$B$1:$K$1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Sheet3!$B$6:$K$6</c:f>
              <c:numCache>
                <c:formatCode>General</c:formatCode>
                <c:ptCount val="10"/>
                <c:pt idx="0">
                  <c:v>230</c:v>
                </c:pt>
                <c:pt idx="1">
                  <c:v>30</c:v>
                </c:pt>
                <c:pt idx="2">
                  <c:v>80</c:v>
                </c:pt>
                <c:pt idx="3">
                  <c:v>80</c:v>
                </c:pt>
                <c:pt idx="4">
                  <c:v>170</c:v>
                </c:pt>
                <c:pt idx="5">
                  <c:v>300</c:v>
                </c:pt>
                <c:pt idx="6">
                  <c:v>180</c:v>
                </c:pt>
                <c:pt idx="7">
                  <c:v>-200</c:v>
                </c:pt>
                <c:pt idx="8">
                  <c:v>-590</c:v>
                </c:pt>
                <c:pt idx="9">
                  <c:v>-700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5888"/>
        <c:axId val="387527184"/>
      </c:scatterChart>
      <c:valAx>
        <c:axId val="3875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三孔探针角度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27184"/>
        <c:crosses val="autoZero"/>
        <c:crossBetween val="midCat"/>
        <c:majorUnit val="10"/>
      </c:valAx>
      <c:valAx>
        <c:axId val="387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三个孔与大气压差</a:t>
                </a:r>
                <a:r>
                  <a:rPr lang="en-US" altLang="zh-CN"/>
                  <a:t>(Pa)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Δh(3-1)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Sheet3!$B$2:$K$2</c:f>
              <c:numCache>
                <c:formatCode>General</c:formatCode>
                <c:ptCount val="10"/>
                <c:pt idx="0">
                  <c:v>1160</c:v>
                </c:pt>
                <c:pt idx="1">
                  <c:v>1300</c:v>
                </c:pt>
                <c:pt idx="2">
                  <c:v>1480</c:v>
                </c:pt>
                <c:pt idx="3">
                  <c:v>1520</c:v>
                </c:pt>
                <c:pt idx="4">
                  <c:v>1530</c:v>
                </c:pt>
                <c:pt idx="5">
                  <c:v>1420</c:v>
                </c:pt>
                <c:pt idx="6">
                  <c:v>930</c:v>
                </c:pt>
                <c:pt idx="7">
                  <c:v>120</c:v>
                </c:pt>
                <c:pt idx="8">
                  <c:v>-630</c:v>
                </c:pt>
                <c:pt idx="9">
                  <c:v>-920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Δh(2-1)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Sheet3!$B$3:$K$3</c:f>
              <c:numCache>
                <c:formatCode>General</c:formatCode>
                <c:ptCount val="10"/>
                <c:pt idx="0">
                  <c:v>1030</c:v>
                </c:pt>
                <c:pt idx="1">
                  <c:v>1470</c:v>
                </c:pt>
                <c:pt idx="2">
                  <c:v>1500</c:v>
                </c:pt>
                <c:pt idx="3">
                  <c:v>1200</c:v>
                </c:pt>
                <c:pt idx="4">
                  <c:v>710</c:v>
                </c:pt>
                <c:pt idx="5">
                  <c:v>120</c:v>
                </c:pt>
                <c:pt idx="6">
                  <c:v>-460</c:v>
                </c:pt>
                <c:pt idx="7">
                  <c:v>-990</c:v>
                </c:pt>
                <c:pt idx="8">
                  <c:v>-1340</c:v>
                </c:pt>
                <c:pt idx="9">
                  <c:v>-1390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Δh2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Sheet3!$B$4:$K$4</c:f>
              <c:numCache>
                <c:formatCode>General</c:formatCode>
                <c:ptCount val="10"/>
                <c:pt idx="0">
                  <c:v>-100</c:v>
                </c:pt>
                <c:pt idx="1">
                  <c:v>-200</c:v>
                </c:pt>
                <c:pt idx="2">
                  <c:v>-100</c:v>
                </c:pt>
                <c:pt idx="3">
                  <c:v>240</c:v>
                </c:pt>
                <c:pt idx="4">
                  <c:v>650</c:v>
                </c:pt>
                <c:pt idx="5">
                  <c:v>1000</c:v>
                </c:pt>
                <c:pt idx="6">
                  <c:v>1210</c:v>
                </c:pt>
                <c:pt idx="7">
                  <c:v>1310</c:v>
                </c:pt>
                <c:pt idx="8">
                  <c:v>1300</c:v>
                </c:pt>
                <c:pt idx="9">
                  <c:v>1170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28352"/>
        <c:axId val="374925632"/>
      </c:scatterChart>
      <c:valAx>
        <c:axId val="3749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925632"/>
        <c:crosses val="autoZero"/>
        <c:crossBetween val="midCat"/>
        <c:majorUnit val="10"/>
      </c:valAx>
      <c:valAx>
        <c:axId val="374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9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1706880</xdr:colOff>
      <xdr:row>21</xdr:row>
      <xdr:rowOff>110490</xdr:rowOff>
    </xdr:from>
    <xdr:to>
      <xdr:col>9</xdr:col>
      <xdr:colOff>38100</xdr:colOff>
      <xdr:row>36</xdr:row>
      <xdr:rowOff>110490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2423160</xdr:colOff>
      <xdr:row>18</xdr:row>
      <xdr:rowOff>140970</xdr:rowOff>
    </xdr:from>
    <xdr:to>
      <xdr:col>8</xdr:col>
      <xdr:colOff>449580</xdr:colOff>
      <xdr:row>33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944880</xdr:colOff>
      <xdr:row>7</xdr:row>
      <xdr:rowOff>160020</xdr:rowOff>
    </xdr:from>
    <xdr:to>
      <xdr:col>7</xdr:col>
      <xdr:colOff>525780</xdr:colOff>
      <xdr:row>24</xdr:row>
      <xdr:rowOff>60960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7</xdr:row>
      <xdr:rowOff>110490</xdr:rowOff>
    </xdr:from>
    <xdr:to>
      <xdr:col>15</xdr:col>
      <xdr:colOff>137160</xdr:colOff>
      <xdr:row>24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10" workbookViewId="0">
      <selection activeCell="D14" sqref="D14:K17"/>
    </sheetView>
  </sheetViews>
  <sheetFormatPr defaultRowHeight="14.4" x14ac:dyDescent="0.25"/>
  <cols>
    <col min="1" max="1" width="11.6640625" bestFit="1" customWidth="1"/>
    <col min="2" max="2" width="27.109375" bestFit="1" customWidth="1"/>
    <col min="3" max="3" width="5.5546875" bestFit="1" customWidth="1"/>
    <col min="4" max="4" width="9.77734375" bestFit="1" customWidth="1"/>
    <col min="5" max="11" width="9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</row>
    <row r="2" spans="1:11" x14ac:dyDescent="0.25">
      <c r="A2" t="s">
        <v>3</v>
      </c>
      <c r="B2" t="s">
        <v>7</v>
      </c>
      <c r="C2" t="s">
        <v>8</v>
      </c>
      <c r="D2">
        <v>1530</v>
      </c>
      <c r="E2">
        <v>1520</v>
      </c>
      <c r="F2">
        <v>1505</v>
      </c>
      <c r="G2">
        <v>1540</v>
      </c>
      <c r="H2">
        <v>1560</v>
      </c>
      <c r="I2">
        <v>1590</v>
      </c>
      <c r="J2">
        <v>1620</v>
      </c>
      <c r="K2">
        <v>1650</v>
      </c>
    </row>
    <row r="3" spans="1:11" x14ac:dyDescent="0.25">
      <c r="A3" t="s">
        <v>4</v>
      </c>
      <c r="B3" t="s">
        <v>9</v>
      </c>
      <c r="C3" t="s">
        <v>10</v>
      </c>
      <c r="D3">
        <v>1000</v>
      </c>
      <c r="E3">
        <v>905</v>
      </c>
      <c r="F3">
        <v>800</v>
      </c>
      <c r="G3">
        <v>700</v>
      </c>
      <c r="H3">
        <v>610</v>
      </c>
      <c r="I3">
        <v>500</v>
      </c>
      <c r="J3">
        <v>400</v>
      </c>
      <c r="K3">
        <v>300</v>
      </c>
    </row>
    <row r="4" spans="1:11" x14ac:dyDescent="0.25">
      <c r="A4" t="s">
        <v>5</v>
      </c>
      <c r="B4" t="s">
        <v>11</v>
      </c>
      <c r="C4" t="s">
        <v>8</v>
      </c>
      <c r="D4">
        <v>96700</v>
      </c>
      <c r="E4">
        <v>96700</v>
      </c>
      <c r="F4">
        <v>96700</v>
      </c>
      <c r="G4">
        <v>96700</v>
      </c>
      <c r="H4">
        <v>96700</v>
      </c>
      <c r="I4">
        <v>96700</v>
      </c>
      <c r="J4">
        <v>96700</v>
      </c>
      <c r="K4">
        <v>96700</v>
      </c>
    </row>
    <row r="5" spans="1:11" x14ac:dyDescent="0.25">
      <c r="A5" t="s">
        <v>6</v>
      </c>
      <c r="B5" t="s">
        <v>12</v>
      </c>
      <c r="C5" t="s">
        <v>13</v>
      </c>
      <c r="D5">
        <v>23.1</v>
      </c>
      <c r="E5">
        <v>23.1</v>
      </c>
      <c r="F5">
        <v>23.1</v>
      </c>
      <c r="G5">
        <v>23.1</v>
      </c>
      <c r="H5">
        <v>23.1</v>
      </c>
      <c r="I5">
        <v>23.1</v>
      </c>
      <c r="J5">
        <v>23.1</v>
      </c>
      <c r="K5">
        <v>23.1</v>
      </c>
    </row>
    <row r="7" spans="1:11" x14ac:dyDescent="0.25">
      <c r="A7" t="s">
        <v>0</v>
      </c>
      <c r="B7" t="s">
        <v>1</v>
      </c>
      <c r="C7" t="s">
        <v>2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</row>
    <row r="8" spans="1:11" x14ac:dyDescent="0.25">
      <c r="A8" t="s">
        <v>3</v>
      </c>
      <c r="B8" t="s">
        <v>7</v>
      </c>
      <c r="C8" t="s">
        <v>8</v>
      </c>
      <c r="D8" s="1">
        <f>997.5*9.8*D2/10000</f>
        <v>1495.6514999999999</v>
      </c>
      <c r="E8" s="1">
        <f t="shared" ref="E8:K9" si="0">997.5*9.8*E2/10000</f>
        <v>1485.876</v>
      </c>
      <c r="F8" s="1">
        <f t="shared" si="0"/>
        <v>1471.2127499999999</v>
      </c>
      <c r="G8" s="1">
        <f t="shared" si="0"/>
        <v>1505.4269999999999</v>
      </c>
      <c r="H8" s="1">
        <f t="shared" si="0"/>
        <v>1524.9780000000001</v>
      </c>
      <c r="I8" s="1">
        <f t="shared" si="0"/>
        <v>1554.3045</v>
      </c>
      <c r="J8" s="1">
        <f t="shared" si="0"/>
        <v>1583.6310000000001</v>
      </c>
      <c r="K8" s="1">
        <f t="shared" si="0"/>
        <v>1612.9575</v>
      </c>
    </row>
    <row r="9" spans="1:11" x14ac:dyDescent="0.25">
      <c r="A9" t="s">
        <v>4</v>
      </c>
      <c r="B9" t="s">
        <v>9</v>
      </c>
      <c r="C9" t="s">
        <v>10</v>
      </c>
      <c r="D9" s="1">
        <f>997.5*9.8*D3/10000</f>
        <v>977.55</v>
      </c>
      <c r="E9" s="1">
        <f t="shared" si="0"/>
        <v>884.68275000000006</v>
      </c>
      <c r="F9" s="1">
        <f t="shared" si="0"/>
        <v>782.04</v>
      </c>
      <c r="G9" s="1">
        <f t="shared" si="0"/>
        <v>684.28499999999997</v>
      </c>
      <c r="H9" s="1">
        <f t="shared" si="0"/>
        <v>596.30550000000005</v>
      </c>
      <c r="I9" s="1">
        <f t="shared" si="0"/>
        <v>488.77499999999998</v>
      </c>
      <c r="J9" s="1">
        <f t="shared" si="0"/>
        <v>391.02</v>
      </c>
      <c r="K9" s="1">
        <f t="shared" si="0"/>
        <v>293.26499999999999</v>
      </c>
    </row>
    <row r="10" spans="1:11" x14ac:dyDescent="0.25">
      <c r="A10" t="s">
        <v>5</v>
      </c>
      <c r="B10" t="s">
        <v>11</v>
      </c>
      <c r="C10" t="s">
        <v>8</v>
      </c>
      <c r="D10">
        <v>96700</v>
      </c>
      <c r="E10">
        <v>96700</v>
      </c>
      <c r="F10">
        <v>96700</v>
      </c>
      <c r="G10">
        <v>96700</v>
      </c>
      <c r="H10">
        <v>96700</v>
      </c>
      <c r="I10">
        <v>96700</v>
      </c>
      <c r="J10">
        <v>96700</v>
      </c>
      <c r="K10">
        <v>96700</v>
      </c>
    </row>
    <row r="11" spans="1:11" x14ac:dyDescent="0.25">
      <c r="A11" t="s">
        <v>6</v>
      </c>
      <c r="B11" t="s">
        <v>12</v>
      </c>
      <c r="C11" t="s">
        <v>13</v>
      </c>
      <c r="D11">
        <v>23.1</v>
      </c>
      <c r="E11">
        <v>23.1</v>
      </c>
      <c r="F11">
        <v>23.1</v>
      </c>
      <c r="G11">
        <v>23.1</v>
      </c>
      <c r="H11">
        <v>23.1</v>
      </c>
      <c r="I11">
        <v>23.1</v>
      </c>
      <c r="J11">
        <v>23.1</v>
      </c>
      <c r="K11">
        <v>23.1</v>
      </c>
    </row>
    <row r="13" spans="1:11" x14ac:dyDescent="0.25">
      <c r="A13" t="s">
        <v>14</v>
      </c>
      <c r="B13" t="s">
        <v>15</v>
      </c>
      <c r="C13" t="s">
        <v>16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</row>
    <row r="14" spans="1:11" x14ac:dyDescent="0.25">
      <c r="A14" t="s">
        <v>17</v>
      </c>
      <c r="B14" t="s">
        <v>22</v>
      </c>
      <c r="C14" t="s">
        <v>23</v>
      </c>
      <c r="D14" s="1">
        <f>D10+(D8-D9)</f>
        <v>97218.101500000004</v>
      </c>
      <c r="E14" s="1">
        <f t="shared" ref="E14:K14" si="1">E10+(E8-E9)</f>
        <v>97301.193249999997</v>
      </c>
      <c r="F14" s="1">
        <f t="shared" si="1"/>
        <v>97389.172749999998</v>
      </c>
      <c r="G14" s="1">
        <f t="shared" si="1"/>
        <v>97521.142000000007</v>
      </c>
      <c r="H14" s="1">
        <f t="shared" si="1"/>
        <v>97628.672500000001</v>
      </c>
      <c r="I14" s="1">
        <f t="shared" si="1"/>
        <v>97765.529500000004</v>
      </c>
      <c r="J14" s="1">
        <f t="shared" si="1"/>
        <v>97892.611000000004</v>
      </c>
      <c r="K14" s="1">
        <f t="shared" si="1"/>
        <v>98019.692500000005</v>
      </c>
    </row>
    <row r="15" spans="1:11" x14ac:dyDescent="0.25">
      <c r="A15" t="s">
        <v>18</v>
      </c>
      <c r="B15" t="s">
        <v>32</v>
      </c>
      <c r="C15" t="s">
        <v>24</v>
      </c>
      <c r="D15" s="2">
        <f>D14/(287*(D11+273))</f>
        <v>1.1440021263651627</v>
      </c>
      <c r="E15" s="2">
        <f t="shared" ref="E15:K15" si="2">E14/(287*(E11+273))</f>
        <v>1.1449798983769255</v>
      </c>
      <c r="F15" s="2">
        <f t="shared" si="2"/>
        <v>1.1460151863893799</v>
      </c>
      <c r="G15" s="2">
        <f t="shared" si="2"/>
        <v>1.1475681184080619</v>
      </c>
      <c r="H15" s="2">
        <f t="shared" si="2"/>
        <v>1.1488334704232841</v>
      </c>
      <c r="I15" s="2">
        <f t="shared" si="2"/>
        <v>1.150443918442658</v>
      </c>
      <c r="J15" s="2">
        <f t="shared" si="2"/>
        <v>1.1519393344606481</v>
      </c>
      <c r="K15" s="2">
        <f t="shared" si="2"/>
        <v>1.153434750478638</v>
      </c>
    </row>
    <row r="16" spans="1:11" x14ac:dyDescent="0.25">
      <c r="A16" t="s">
        <v>26</v>
      </c>
      <c r="B16" t="s">
        <v>21</v>
      </c>
      <c r="C16" t="s">
        <v>23</v>
      </c>
      <c r="D16" s="3">
        <f>0.998*D9</f>
        <v>975.59489999999994</v>
      </c>
      <c r="E16" s="3">
        <f t="shared" ref="E16:K16" si="3">0.998*E9</f>
        <v>882.91338450000001</v>
      </c>
      <c r="F16" s="3">
        <f t="shared" si="3"/>
        <v>780.47591999999997</v>
      </c>
      <c r="G16" s="3">
        <f t="shared" si="3"/>
        <v>682.91642999999999</v>
      </c>
      <c r="H16" s="3">
        <f t="shared" si="3"/>
        <v>595.112889</v>
      </c>
      <c r="I16" s="3">
        <f t="shared" si="3"/>
        <v>487.79744999999997</v>
      </c>
      <c r="J16" s="3">
        <f t="shared" si="3"/>
        <v>390.23795999999999</v>
      </c>
      <c r="K16" s="3">
        <f t="shared" si="3"/>
        <v>292.67847</v>
      </c>
    </row>
    <row r="17" spans="1:11" x14ac:dyDescent="0.25">
      <c r="A17" t="s">
        <v>19</v>
      </c>
      <c r="B17" t="s">
        <v>20</v>
      </c>
      <c r="C17" t="s">
        <v>25</v>
      </c>
      <c r="D17" s="3">
        <f>SQRT(2*D16/D15)</f>
        <v>41.298696339305927</v>
      </c>
      <c r="E17" s="3">
        <f t="shared" ref="E17:K17" si="4">SQRT(2*E16/E15)</f>
        <v>39.271285446425566</v>
      </c>
      <c r="F17" s="3">
        <f t="shared" si="4"/>
        <v>36.906219946752245</v>
      </c>
      <c r="G17" s="3">
        <f t="shared" si="4"/>
        <v>34.49924107190715</v>
      </c>
      <c r="H17" s="3">
        <f t="shared" si="4"/>
        <v>32.187417707416984</v>
      </c>
      <c r="I17" s="3">
        <f t="shared" si="4"/>
        <v>29.120715024048419</v>
      </c>
      <c r="J17" s="3">
        <f t="shared" si="4"/>
        <v>26.02944751416862</v>
      </c>
      <c r="K17" s="3">
        <f t="shared" si="4"/>
        <v>22.527545215882132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7" workbookViewId="0">
      <selection activeCell="J33" sqref="J33"/>
    </sheetView>
  </sheetViews>
  <sheetFormatPr defaultRowHeight="14.4" x14ac:dyDescent="0.25"/>
  <cols>
    <col min="1" max="1" width="16.109375" bestFit="1" customWidth="1"/>
    <col min="2" max="2" width="50.109375" bestFit="1" customWidth="1"/>
    <col min="3" max="11" width="7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</row>
    <row r="2" spans="1:11" x14ac:dyDescent="0.25">
      <c r="A2" t="s">
        <v>29</v>
      </c>
      <c r="B2" t="s">
        <v>35</v>
      </c>
      <c r="C2" t="s">
        <v>8</v>
      </c>
      <c r="D2">
        <v>1050</v>
      </c>
      <c r="E2">
        <v>1000</v>
      </c>
      <c r="F2">
        <v>800</v>
      </c>
      <c r="G2">
        <v>690</v>
      </c>
      <c r="H2">
        <v>610</v>
      </c>
      <c r="I2">
        <v>440</v>
      </c>
      <c r="J2">
        <v>320</v>
      </c>
      <c r="K2">
        <v>210</v>
      </c>
    </row>
    <row r="3" spans="1:11" x14ac:dyDescent="0.25">
      <c r="A3" t="s">
        <v>30</v>
      </c>
      <c r="B3" t="s">
        <v>34</v>
      </c>
      <c r="C3" t="s">
        <v>10</v>
      </c>
      <c r="D3">
        <v>1340</v>
      </c>
      <c r="E3">
        <v>1380</v>
      </c>
      <c r="F3">
        <v>1400</v>
      </c>
      <c r="G3">
        <v>1420</v>
      </c>
      <c r="H3">
        <v>1445</v>
      </c>
      <c r="I3">
        <v>1460</v>
      </c>
      <c r="J3">
        <v>1500</v>
      </c>
      <c r="K3">
        <v>1540</v>
      </c>
    </row>
    <row r="4" spans="1:11" x14ac:dyDescent="0.25">
      <c r="A4" t="s">
        <v>5</v>
      </c>
      <c r="B4" t="s">
        <v>11</v>
      </c>
      <c r="C4" t="s">
        <v>8</v>
      </c>
      <c r="D4">
        <v>96700</v>
      </c>
      <c r="E4">
        <v>96700</v>
      </c>
      <c r="F4">
        <v>96700</v>
      </c>
      <c r="G4">
        <v>96700</v>
      </c>
      <c r="H4">
        <v>96700</v>
      </c>
      <c r="I4">
        <v>96700</v>
      </c>
      <c r="J4">
        <v>96700</v>
      </c>
      <c r="K4">
        <v>96700</v>
      </c>
    </row>
    <row r="5" spans="1:11" x14ac:dyDescent="0.25">
      <c r="A5" t="s">
        <v>6</v>
      </c>
      <c r="B5" t="s">
        <v>12</v>
      </c>
      <c r="C5" t="s">
        <v>13</v>
      </c>
      <c r="D5">
        <v>23.1</v>
      </c>
      <c r="E5">
        <v>23.1</v>
      </c>
      <c r="F5">
        <v>23.1</v>
      </c>
      <c r="G5">
        <v>23.1</v>
      </c>
      <c r="H5">
        <v>23.1</v>
      </c>
      <c r="I5">
        <v>23.1</v>
      </c>
      <c r="J5">
        <v>23.1</v>
      </c>
      <c r="K5">
        <v>23.1</v>
      </c>
    </row>
    <row r="7" spans="1:11" x14ac:dyDescent="0.25">
      <c r="A7" t="s">
        <v>0</v>
      </c>
      <c r="B7" t="s">
        <v>1</v>
      </c>
      <c r="C7" t="s">
        <v>2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</row>
    <row r="8" spans="1:11" x14ac:dyDescent="0.25">
      <c r="A8" t="s">
        <v>29</v>
      </c>
      <c r="B8" t="s">
        <v>35</v>
      </c>
      <c r="C8" t="s">
        <v>8</v>
      </c>
      <c r="D8">
        <f>997.5*9.8*D2/10000</f>
        <v>1026.4275</v>
      </c>
      <c r="E8">
        <f t="shared" ref="E8:K9" si="0">997.5*9.8*E2/10000</f>
        <v>977.55</v>
      </c>
      <c r="F8">
        <f t="shared" si="0"/>
        <v>782.04</v>
      </c>
      <c r="G8">
        <f t="shared" si="0"/>
        <v>674.5095</v>
      </c>
      <c r="H8">
        <f t="shared" si="0"/>
        <v>596.30550000000005</v>
      </c>
      <c r="I8">
        <f t="shared" si="0"/>
        <v>430.12200000000001</v>
      </c>
      <c r="J8">
        <f t="shared" si="0"/>
        <v>312.81599999999997</v>
      </c>
      <c r="K8">
        <f t="shared" si="0"/>
        <v>205.28550000000001</v>
      </c>
    </row>
    <row r="9" spans="1:11" x14ac:dyDescent="0.25">
      <c r="A9" t="s">
        <v>30</v>
      </c>
      <c r="B9" t="s">
        <v>34</v>
      </c>
      <c r="C9" t="s">
        <v>10</v>
      </c>
      <c r="D9">
        <f>997.5*9.8*D3/10000</f>
        <v>1309.9169999999999</v>
      </c>
      <c r="E9">
        <f t="shared" si="0"/>
        <v>1349.019</v>
      </c>
      <c r="F9">
        <f t="shared" si="0"/>
        <v>1368.57</v>
      </c>
      <c r="G9">
        <f t="shared" si="0"/>
        <v>1388.1210000000001</v>
      </c>
      <c r="H9">
        <f t="shared" si="0"/>
        <v>1412.5597499999999</v>
      </c>
      <c r="I9">
        <f t="shared" si="0"/>
        <v>1427.223</v>
      </c>
      <c r="J9">
        <f t="shared" si="0"/>
        <v>1466.325</v>
      </c>
      <c r="K9">
        <f t="shared" si="0"/>
        <v>1505.4269999999999</v>
      </c>
    </row>
    <row r="10" spans="1:11" x14ac:dyDescent="0.25">
      <c r="A10" t="s">
        <v>5</v>
      </c>
      <c r="B10" t="s">
        <v>11</v>
      </c>
      <c r="C10" t="s">
        <v>8</v>
      </c>
      <c r="D10">
        <v>96700</v>
      </c>
      <c r="E10">
        <v>96700</v>
      </c>
      <c r="F10">
        <v>96700</v>
      </c>
      <c r="G10">
        <v>96700</v>
      </c>
      <c r="H10">
        <v>96700</v>
      </c>
      <c r="I10">
        <v>96700</v>
      </c>
      <c r="J10">
        <v>96700</v>
      </c>
      <c r="K10">
        <v>96700</v>
      </c>
    </row>
    <row r="11" spans="1:11" x14ac:dyDescent="0.25">
      <c r="A11" t="s">
        <v>6</v>
      </c>
      <c r="B11" t="s">
        <v>12</v>
      </c>
      <c r="C11" t="s">
        <v>13</v>
      </c>
      <c r="D11">
        <v>23.1</v>
      </c>
      <c r="E11">
        <v>23.1</v>
      </c>
      <c r="F11">
        <v>23.1</v>
      </c>
      <c r="G11">
        <v>23.1</v>
      </c>
      <c r="H11">
        <v>23.1</v>
      </c>
      <c r="I11">
        <v>23.1</v>
      </c>
      <c r="J11">
        <v>23.1</v>
      </c>
      <c r="K11">
        <v>23.1</v>
      </c>
    </row>
    <row r="13" spans="1:11" x14ac:dyDescent="0.25">
      <c r="A13" t="s">
        <v>14</v>
      </c>
      <c r="B13" t="s">
        <v>15</v>
      </c>
      <c r="C13" t="s">
        <v>16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</row>
    <row r="14" spans="1:11" x14ac:dyDescent="0.25">
      <c r="A14" t="s">
        <v>28</v>
      </c>
      <c r="B14" t="s">
        <v>27</v>
      </c>
      <c r="C14" t="s">
        <v>23</v>
      </c>
      <c r="D14" s="1">
        <f>D9-1*D8/0.998</f>
        <v>281.4325310621241</v>
      </c>
      <c r="E14" s="1">
        <f t="shared" ref="E14:K14" si="1">E9-1*E8/0.998</f>
        <v>369.50998196392788</v>
      </c>
      <c r="F14" s="1">
        <f t="shared" si="1"/>
        <v>584.96278557114226</v>
      </c>
      <c r="G14" s="1">
        <f t="shared" si="1"/>
        <v>712.2597775551103</v>
      </c>
      <c r="H14" s="1">
        <f t="shared" si="1"/>
        <v>815.05924899799584</v>
      </c>
      <c r="I14" s="1">
        <f t="shared" si="1"/>
        <v>996.2390320641282</v>
      </c>
      <c r="J14" s="1">
        <f t="shared" si="1"/>
        <v>1152.8821142284569</v>
      </c>
      <c r="K14" s="1">
        <f t="shared" si="1"/>
        <v>1299.7301062124247</v>
      </c>
    </row>
    <row r="15" spans="1:11" x14ac:dyDescent="0.25">
      <c r="A15" t="s">
        <v>18</v>
      </c>
      <c r="B15" t="s">
        <v>33</v>
      </c>
      <c r="C15" t="s">
        <v>24</v>
      </c>
      <c r="D15" s="2">
        <f>(D10+D14)/(287*(D11+273))</f>
        <v>1.1412171532013988</v>
      </c>
      <c r="E15" s="2">
        <f>(E10+E14)/(287*(E11+273))</f>
        <v>1.1422535938391178</v>
      </c>
      <c r="F15" s="2">
        <f>(F10+F14)/(287*(F11+273))</f>
        <v>1.1447889083706198</v>
      </c>
      <c r="G15" s="2">
        <f>(G10+G14)/(287*(G11+273))</f>
        <v>1.1462868601641913</v>
      </c>
      <c r="H15" s="2">
        <f>(H10+H14)/(287*(H11+273))</f>
        <v>1.1474965403791446</v>
      </c>
      <c r="I15" s="2">
        <f>(I10+I14)/(287*(I11+273))</f>
        <v>1.1496285513306446</v>
      </c>
      <c r="J15" s="2">
        <f>(J10+J14)/(287*(J11+273))</f>
        <v>1.1514718296534205</v>
      </c>
      <c r="K15" s="2">
        <f>(K10+K14)/(287*(K11+273))</f>
        <v>1.1531998454497601</v>
      </c>
    </row>
    <row r="16" spans="1:11" x14ac:dyDescent="0.25">
      <c r="A16" t="s">
        <v>26</v>
      </c>
      <c r="B16" t="s">
        <v>31</v>
      </c>
      <c r="C16" t="s">
        <v>23</v>
      </c>
      <c r="D16" s="1">
        <f>D9/0.998</f>
        <v>1312.5420841683365</v>
      </c>
      <c r="E16" s="1">
        <f>0.998*E9</f>
        <v>1346.320962</v>
      </c>
      <c r="F16" s="1">
        <f>0.998*F9</f>
        <v>1365.83286</v>
      </c>
      <c r="G16" s="1">
        <f>0.998*G9</f>
        <v>1385.3447580000002</v>
      </c>
      <c r="H16" s="1">
        <f>0.998*H9</f>
        <v>1409.7346304999999</v>
      </c>
      <c r="I16" s="1">
        <f>0.998*I9</f>
        <v>1424.3685539999999</v>
      </c>
      <c r="J16" s="1">
        <f>0.998*J9</f>
        <v>1463.3923500000001</v>
      </c>
      <c r="K16" s="1">
        <f>0.998*K9</f>
        <v>1502.4161459999998</v>
      </c>
    </row>
    <row r="17" spans="1:11" x14ac:dyDescent="0.25">
      <c r="A17" t="s">
        <v>19</v>
      </c>
      <c r="B17" t="s">
        <v>20</v>
      </c>
      <c r="C17" t="s">
        <v>25</v>
      </c>
      <c r="D17" s="3">
        <f>SQRT(2*D16/D15)</f>
        <v>47.960916218153621</v>
      </c>
      <c r="E17" s="3">
        <f t="shared" ref="E17:K17" si="2">SQRT(2*E16/E15)</f>
        <v>48.552101806387171</v>
      </c>
      <c r="F17" s="3">
        <f t="shared" si="2"/>
        <v>48.848481728252281</v>
      </c>
      <c r="G17" s="3">
        <f t="shared" si="2"/>
        <v>49.164007202401585</v>
      </c>
      <c r="H17" s="3">
        <f t="shared" si="2"/>
        <v>49.568752557085787</v>
      </c>
      <c r="I17" s="3">
        <f t="shared" si="2"/>
        <v>49.779143040202243</v>
      </c>
      <c r="J17" s="3">
        <f t="shared" si="2"/>
        <v>50.416039865930067</v>
      </c>
      <c r="K17" s="3">
        <f t="shared" si="2"/>
        <v>51.045543370685529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5" sqref="E5"/>
    </sheetView>
  </sheetViews>
  <sheetFormatPr defaultRowHeight="14.4" x14ac:dyDescent="0.25"/>
  <cols>
    <col min="1" max="1" width="15" bestFit="1" customWidth="1"/>
  </cols>
  <sheetData>
    <row r="1" spans="1:11" x14ac:dyDescent="0.25">
      <c r="A1" t="s">
        <v>36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</row>
    <row r="2" spans="1:11" x14ac:dyDescent="0.25">
      <c r="A2" t="s">
        <v>38</v>
      </c>
      <c r="B2">
        <v>1160</v>
      </c>
      <c r="C2">
        <v>1300</v>
      </c>
      <c r="D2">
        <v>1480</v>
      </c>
      <c r="E2">
        <v>1520</v>
      </c>
      <c r="F2">
        <v>1530</v>
      </c>
      <c r="G2">
        <v>1420</v>
      </c>
      <c r="H2">
        <v>930</v>
      </c>
      <c r="I2">
        <v>120</v>
      </c>
      <c r="J2">
        <v>-630</v>
      </c>
      <c r="K2">
        <v>-920</v>
      </c>
    </row>
    <row r="3" spans="1:11" x14ac:dyDescent="0.25">
      <c r="A3" t="s">
        <v>39</v>
      </c>
      <c r="B3">
        <v>1030</v>
      </c>
      <c r="C3">
        <v>1470</v>
      </c>
      <c r="D3">
        <v>1500</v>
      </c>
      <c r="E3">
        <v>1200</v>
      </c>
      <c r="F3">
        <v>710</v>
      </c>
      <c r="G3">
        <v>120</v>
      </c>
      <c r="H3">
        <v>-460</v>
      </c>
      <c r="I3">
        <v>-990</v>
      </c>
      <c r="J3">
        <v>-1340</v>
      </c>
      <c r="K3">
        <v>-1390</v>
      </c>
    </row>
    <row r="4" spans="1:11" x14ac:dyDescent="0.25">
      <c r="A4" t="s">
        <v>37</v>
      </c>
      <c r="B4">
        <v>-100</v>
      </c>
      <c r="C4">
        <v>-200</v>
      </c>
      <c r="D4">
        <v>-100</v>
      </c>
      <c r="E4">
        <v>240</v>
      </c>
      <c r="F4">
        <v>650</v>
      </c>
      <c r="G4">
        <v>1000</v>
      </c>
      <c r="H4">
        <v>1210</v>
      </c>
      <c r="I4">
        <v>1310</v>
      </c>
      <c r="J4">
        <v>1300</v>
      </c>
      <c r="K4">
        <v>1170</v>
      </c>
    </row>
    <row r="5" spans="1:11" x14ac:dyDescent="0.25">
      <c r="A5" t="s">
        <v>40</v>
      </c>
      <c r="B5">
        <f>-B4-B3</f>
        <v>-930</v>
      </c>
      <c r="C5">
        <f t="shared" ref="C5:K5" si="0">-C4-C3</f>
        <v>-1270</v>
      </c>
      <c r="D5">
        <f t="shared" si="0"/>
        <v>-1400</v>
      </c>
      <c r="E5">
        <f t="shared" si="0"/>
        <v>-1440</v>
      </c>
      <c r="F5">
        <f t="shared" si="0"/>
        <v>-1360</v>
      </c>
      <c r="G5">
        <f t="shared" si="0"/>
        <v>-1120</v>
      </c>
      <c r="H5">
        <f t="shared" si="0"/>
        <v>-750</v>
      </c>
      <c r="I5">
        <f t="shared" si="0"/>
        <v>-320</v>
      </c>
      <c r="J5">
        <f t="shared" si="0"/>
        <v>40</v>
      </c>
      <c r="K5">
        <f t="shared" si="0"/>
        <v>220</v>
      </c>
    </row>
    <row r="6" spans="1:11" x14ac:dyDescent="0.25">
      <c r="A6" t="s">
        <v>41</v>
      </c>
      <c r="B6">
        <f>B5+B2</f>
        <v>230</v>
      </c>
      <c r="C6">
        <f t="shared" ref="C6:K6" si="1">C5+C2</f>
        <v>30</v>
      </c>
      <c r="D6">
        <f t="shared" si="1"/>
        <v>80</v>
      </c>
      <c r="E6">
        <f t="shared" si="1"/>
        <v>80</v>
      </c>
      <c r="F6">
        <f t="shared" si="1"/>
        <v>170</v>
      </c>
      <c r="G6">
        <f t="shared" si="1"/>
        <v>300</v>
      </c>
      <c r="H6">
        <f t="shared" si="1"/>
        <v>180</v>
      </c>
      <c r="I6">
        <f t="shared" si="1"/>
        <v>-200</v>
      </c>
      <c r="J6">
        <f t="shared" si="1"/>
        <v>-590</v>
      </c>
      <c r="K6">
        <f t="shared" si="1"/>
        <v>-700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毕托管</vt:lpstr>
      <vt:lpstr>三孔探针</vt:lpstr>
      <vt:lpstr>Sheet3</vt:lpstr>
    </vt:vector>
  </TitlesOfParts>
  <Company>GanlvTech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2018-05-18T08:13:21Z</dcterms:created>
  <dcterms:modified xsi:type="dcterms:W3CDTF">2018-05-18T10:25:55Z</dcterms:modified>
</cp:coreProperties>
</file>