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下\离心压缩机噪声性能实验\"/>
    </mc:Choice>
  </mc:AlternateContent>
  <bookViews>
    <workbookView xWindow="0" yWindow="0" windowWidth="23040" windowHeight="9504" activeTab="2"/>
  </bookViews>
  <sheets>
    <sheet name="被测设备噪声记录表" sheetId="2" r:id="rId1"/>
    <sheet name="本底噪声记录表" sheetId="3" r:id="rId2"/>
    <sheet name="运转工况记录表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 l="1"/>
  <c r="E9" i="1"/>
  <c r="E8" i="1"/>
  <c r="I8" i="1" l="1"/>
  <c r="B6" i="3"/>
  <c r="C6" i="3"/>
  <c r="D6" i="3"/>
  <c r="E6" i="3"/>
  <c r="F6" i="3"/>
  <c r="G6" i="3"/>
  <c r="H6" i="3"/>
  <c r="I6" i="3"/>
  <c r="J6" i="3"/>
  <c r="K6" i="3"/>
  <c r="L6" i="3"/>
  <c r="B6" i="2"/>
  <c r="C6" i="2"/>
  <c r="D6" i="2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L7" i="2" s="1"/>
  <c r="H8" i="1"/>
  <c r="B6" i="1"/>
  <c r="C6" i="1"/>
  <c r="D6" i="1"/>
  <c r="E6" i="1"/>
  <c r="F6" i="1"/>
  <c r="G6" i="1"/>
  <c r="H6" i="1"/>
  <c r="I6" i="1"/>
  <c r="J6" i="1"/>
  <c r="K6" i="1"/>
  <c r="L6" i="1"/>
  <c r="M6" i="1"/>
  <c r="I8" i="2" l="1"/>
  <c r="L8" i="2"/>
  <c r="H8" i="2"/>
  <c r="E8" i="2"/>
  <c r="D8" i="2"/>
  <c r="K8" i="2"/>
  <c r="G8" i="2"/>
  <c r="J8" i="2"/>
  <c r="F8" i="2"/>
</calcChain>
</file>

<file path=xl/sharedStrings.xml><?xml version="1.0" encoding="utf-8"?>
<sst xmlns="http://schemas.openxmlformats.org/spreadsheetml/2006/main" count="45" uniqueCount="33">
  <si>
    <t>参数名</t>
    <phoneticPr fontId="1" type="noConversion"/>
  </si>
  <si>
    <t>大气压力</t>
    <phoneticPr fontId="1" type="noConversion"/>
  </si>
  <si>
    <t>大气温度</t>
    <phoneticPr fontId="1" type="noConversion"/>
  </si>
  <si>
    <t>大气湿度</t>
    <phoneticPr fontId="1" type="noConversion"/>
  </si>
  <si>
    <t>ΔP</t>
    <phoneticPr fontId="1" type="noConversion"/>
  </si>
  <si>
    <t>Pe1</t>
    <phoneticPr fontId="1" type="noConversion"/>
  </si>
  <si>
    <t>Pe2</t>
    <phoneticPr fontId="1" type="noConversion"/>
  </si>
  <si>
    <t>T11</t>
    <phoneticPr fontId="1" type="noConversion"/>
  </si>
  <si>
    <t>T21</t>
    <phoneticPr fontId="1" type="noConversion"/>
  </si>
  <si>
    <t>T12</t>
    <phoneticPr fontId="1" type="noConversion"/>
  </si>
  <si>
    <t>T22</t>
    <phoneticPr fontId="1" type="noConversion"/>
  </si>
  <si>
    <t>转速</t>
    <phoneticPr fontId="1" type="noConversion"/>
  </si>
  <si>
    <t>电机功率</t>
    <phoneticPr fontId="1" type="noConversion"/>
  </si>
  <si>
    <t>被测次数</t>
    <phoneticPr fontId="1" type="noConversion"/>
  </si>
  <si>
    <t>A</t>
    <phoneticPr fontId="1" type="noConversion"/>
  </si>
  <si>
    <t>Lin</t>
    <phoneticPr fontId="1" type="noConversion"/>
  </si>
  <si>
    <t>平均值</t>
    <phoneticPr fontId="1" type="noConversion"/>
  </si>
  <si>
    <t>声级</t>
    <phoneticPr fontId="1" type="noConversion"/>
  </si>
  <si>
    <t>倍频带声压级</t>
    <phoneticPr fontId="1" type="noConversion"/>
  </si>
  <si>
    <t>单位</t>
    <phoneticPr fontId="1" type="noConversion"/>
  </si>
  <si>
    <t>Pa</t>
    <phoneticPr fontId="1" type="noConversion"/>
  </si>
  <si>
    <t>℃</t>
    <phoneticPr fontId="1" type="noConversion"/>
  </si>
  <si>
    <t>%</t>
    <phoneticPr fontId="1" type="noConversion"/>
  </si>
  <si>
    <t>℃</t>
    <phoneticPr fontId="1" type="noConversion"/>
  </si>
  <si>
    <t>r/min</t>
    <phoneticPr fontId="1" type="noConversion"/>
  </si>
  <si>
    <t>W</t>
    <phoneticPr fontId="1" type="noConversion"/>
  </si>
  <si>
    <t>T1_avg</t>
    <phoneticPr fontId="1" type="noConversion"/>
  </si>
  <si>
    <t>T2_avg</t>
    <phoneticPr fontId="1" type="noConversion"/>
  </si>
  <si>
    <t>平均值</t>
    <phoneticPr fontId="1" type="noConversion"/>
  </si>
  <si>
    <t>功率比</t>
    <phoneticPr fontId="1" type="noConversion"/>
  </si>
  <si>
    <t>功率成分</t>
    <phoneticPr fontId="1" type="noConversion"/>
  </si>
  <si>
    <t>q_ma</t>
    <phoneticPr fontId="1" type="noConversion"/>
  </si>
  <si>
    <t>q_v1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</si>
</sst>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被测设备噪声记录表!$D$2:$L$2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被测设备噪声记录表!$D$6:$L$6</c:f>
              <c:numCache>
                <c:formatCode>0.0_ </c:formatCode>
                <c:ptCount val="9"/>
                <c:pt idx="0">
                  <c:v>34.133333333333333</c:v>
                </c:pt>
                <c:pt idx="1">
                  <c:v>59.866666666666667</c:v>
                </c:pt>
                <c:pt idx="2">
                  <c:v>57.833333333333336</c:v>
                </c:pt>
                <c:pt idx="3">
                  <c:v>57.533333333333331</c:v>
                </c:pt>
                <c:pt idx="4">
                  <c:v>67.833333333333329</c:v>
                </c:pt>
                <c:pt idx="5">
                  <c:v>72.233333333333334</c:v>
                </c:pt>
                <c:pt idx="6">
                  <c:v>75.199999999999989</c:v>
                </c:pt>
                <c:pt idx="7">
                  <c:v>79</c:v>
                </c:pt>
                <c:pt idx="8">
                  <c:v>71.966666666666669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1248"/>
        <c:axId val="1221833424"/>
      </c:scatterChart>
      <c:valAx>
        <c:axId val="1221831248"/>
        <c:scaling>
          <c:logBase val="2"/>
          <c:orientation val="minMax"/>
          <c:max val="8000"/>
          <c:min val="3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3424"/>
        <c:crosses val="autoZero"/>
        <c:crossBetween val="midCat"/>
        <c:majorUnit val="2"/>
      </c:valAx>
      <c:valAx>
        <c:axId val="1221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被测设备噪声记录表!$D$2:$L$2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被测设备噪声记录表!$D$8:$L$8</c:f>
              <c:numCache>
                <c:formatCode>General</c:formatCode>
                <c:ptCount val="9"/>
                <c:pt idx="0">
                  <c:v>0.18337529951024181</c:v>
                </c:pt>
                <c:pt idx="1">
                  <c:v>3.5481951903304765</c:v>
                </c:pt>
                <c:pt idx="2">
                  <c:v>2.8076362186231822</c:v>
                </c:pt>
                <c:pt idx="3">
                  <c:v>2.71231943688456</c:v>
                </c:pt>
                <c:pt idx="4">
                  <c:v>8.8785252920317088</c:v>
                </c:pt>
                <c:pt idx="5">
                  <c:v>14.734684332009079</c:v>
                </c:pt>
                <c:pt idx="6">
                  <c:v>20.733573924428271</c:v>
                </c:pt>
                <c:pt idx="7">
                  <c:v>32.112503863605006</c:v>
                </c:pt>
                <c:pt idx="8">
                  <c:v>14.289186442577483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32336"/>
        <c:axId val="1221836688"/>
      </c:barChart>
      <c:catAx>
        <c:axId val="12218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6688"/>
        <c:crosses val="autoZero"/>
        <c:auto val="1"/>
        <c:lblAlgn val="ctr"/>
        <c:lblOffset val="100"/>
        <c:noMultiLvlLbl val="0"/>
      </c:catAx>
      <c:valAx>
        <c:axId val="1221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8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10</xdr:row>
      <xdr:rowOff>34290</xdr:rowOff>
    </xdr:from>
    <xdr:to>
      <xdr:col>7</xdr:col>
      <xdr:colOff>525780</xdr:colOff>
      <xdr:row>25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9</xdr:row>
      <xdr:rowOff>125730</xdr:rowOff>
    </xdr:from>
    <xdr:to>
      <xdr:col>15</xdr:col>
      <xdr:colOff>373380</xdr:colOff>
      <xdr:row>24</xdr:row>
      <xdr:rowOff>125730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8" sqref="K8"/>
    </sheetView>
  </sheetViews>
  <sheetFormatPr defaultRowHeight="14.4" x14ac:dyDescent="0.25"/>
  <sheetData>
    <row r="1" spans="1:12" x14ac:dyDescent="0.25">
      <c r="A1" s="4" t="s">
        <v>13</v>
      </c>
      <c r="B1" s="4" t="s">
        <v>17</v>
      </c>
      <c r="C1" s="4"/>
      <c r="D1" s="4" t="s">
        <v>18</v>
      </c>
      <c r="E1" s="4"/>
      <c r="F1" s="4"/>
      <c r="G1" s="4"/>
      <c r="H1" s="4"/>
      <c r="I1" s="4"/>
      <c r="J1" s="4"/>
      <c r="K1" s="4"/>
      <c r="L1" s="4"/>
    </row>
    <row r="2" spans="1:12" x14ac:dyDescent="0.25">
      <c r="A2" s="4"/>
      <c r="B2" s="1" t="s">
        <v>14</v>
      </c>
      <c r="C2" s="1" t="s">
        <v>15</v>
      </c>
      <c r="D2" s="1">
        <v>31.5</v>
      </c>
      <c r="E2" s="1">
        <v>63</v>
      </c>
      <c r="F2" s="1">
        <v>125</v>
      </c>
      <c r="G2" s="1">
        <v>250</v>
      </c>
      <c r="H2" s="1">
        <v>500</v>
      </c>
      <c r="I2" s="1">
        <v>1000</v>
      </c>
      <c r="J2" s="1">
        <v>2000</v>
      </c>
      <c r="K2" s="1">
        <v>4000</v>
      </c>
      <c r="L2" s="1">
        <v>8000</v>
      </c>
    </row>
    <row r="3" spans="1:12" x14ac:dyDescent="0.25">
      <c r="A3" s="1">
        <v>1</v>
      </c>
      <c r="B3" s="2">
        <v>82</v>
      </c>
      <c r="C3" s="2">
        <v>85.4</v>
      </c>
      <c r="D3" s="2">
        <v>34.299999999999997</v>
      </c>
      <c r="E3" s="2">
        <v>59.8</v>
      </c>
      <c r="F3" s="2">
        <v>57.8</v>
      </c>
      <c r="G3" s="2">
        <v>57.7</v>
      </c>
      <c r="H3" s="2">
        <v>67.8</v>
      </c>
      <c r="I3" s="2">
        <v>72.3</v>
      </c>
      <c r="J3" s="2">
        <v>75.099999999999994</v>
      </c>
      <c r="K3" s="2">
        <v>79.099999999999994</v>
      </c>
      <c r="L3" s="2">
        <v>72</v>
      </c>
    </row>
    <row r="4" spans="1:12" x14ac:dyDescent="0.25">
      <c r="A4" s="1">
        <v>2</v>
      </c>
      <c r="B4" s="2">
        <v>82.3</v>
      </c>
      <c r="C4" s="2">
        <v>86.1</v>
      </c>
      <c r="D4" s="2">
        <v>34.1</v>
      </c>
      <c r="E4" s="2">
        <v>59.8</v>
      </c>
      <c r="F4" s="2">
        <v>58.1</v>
      </c>
      <c r="G4" s="2">
        <v>57.4</v>
      </c>
      <c r="H4" s="2">
        <v>67.7</v>
      </c>
      <c r="I4" s="2">
        <v>72.2</v>
      </c>
      <c r="J4" s="2">
        <v>75.3</v>
      </c>
      <c r="K4" s="2">
        <v>78.900000000000006</v>
      </c>
      <c r="L4" s="2">
        <v>72</v>
      </c>
    </row>
    <row r="5" spans="1:12" x14ac:dyDescent="0.25">
      <c r="A5" s="1">
        <v>3</v>
      </c>
      <c r="B5" s="2">
        <v>82.4</v>
      </c>
      <c r="C5" s="2">
        <v>86</v>
      </c>
      <c r="D5" s="2">
        <v>34</v>
      </c>
      <c r="E5" s="2">
        <v>60</v>
      </c>
      <c r="F5" s="2">
        <v>57.6</v>
      </c>
      <c r="G5" s="2">
        <v>57.5</v>
      </c>
      <c r="H5" s="2">
        <v>68</v>
      </c>
      <c r="I5" s="2">
        <v>72.2</v>
      </c>
      <c r="J5" s="2">
        <v>75.2</v>
      </c>
      <c r="K5" s="2">
        <v>79</v>
      </c>
      <c r="L5" s="2">
        <v>71.900000000000006</v>
      </c>
    </row>
    <row r="6" spans="1:12" x14ac:dyDescent="0.25">
      <c r="A6" s="1" t="s">
        <v>16</v>
      </c>
      <c r="B6" s="2">
        <f t="shared" ref="B6:L6" si="0">AVERAGE(B3:B5)</f>
        <v>82.233333333333334</v>
      </c>
      <c r="C6" s="2">
        <f t="shared" si="0"/>
        <v>85.833333333333329</v>
      </c>
      <c r="D6" s="2">
        <f t="shared" si="0"/>
        <v>34.133333333333333</v>
      </c>
      <c r="E6" s="2">
        <f t="shared" si="0"/>
        <v>59.866666666666667</v>
      </c>
      <c r="F6" s="2">
        <f t="shared" si="0"/>
        <v>57.833333333333336</v>
      </c>
      <c r="G6" s="2">
        <f t="shared" si="0"/>
        <v>57.533333333333331</v>
      </c>
      <c r="H6" s="2">
        <f t="shared" si="0"/>
        <v>67.833333333333329</v>
      </c>
      <c r="I6" s="2">
        <f t="shared" si="0"/>
        <v>72.233333333333334</v>
      </c>
      <c r="J6" s="2">
        <f t="shared" si="0"/>
        <v>75.199999999999989</v>
      </c>
      <c r="K6" s="2">
        <f t="shared" si="0"/>
        <v>79</v>
      </c>
      <c r="L6" s="2">
        <f t="shared" si="0"/>
        <v>71.966666666666669</v>
      </c>
    </row>
    <row r="7" spans="1:12" x14ac:dyDescent="0.25">
      <c r="A7" t="s">
        <v>29</v>
      </c>
      <c r="D7" s="2">
        <v>1</v>
      </c>
      <c r="E7">
        <f>10^((E6-$D$6)/20)</f>
        <v>19.349362753909524</v>
      </c>
      <c r="F7">
        <f t="shared" ref="F7:L7" si="1">10^((F6-$D$6)/20)</f>
        <v>15.310874616820305</v>
      </c>
      <c r="G7">
        <f t="shared" si="1"/>
        <v>14.791083881682074</v>
      </c>
      <c r="H7">
        <f t="shared" si="1"/>
        <v>48.417236758409928</v>
      </c>
      <c r="I7">
        <f t="shared" si="1"/>
        <v>80.35261221856176</v>
      </c>
      <c r="J7">
        <f t="shared" si="1"/>
        <v>113.06633979496385</v>
      </c>
      <c r="K7">
        <f t="shared" si="1"/>
        <v>175.11902611404579</v>
      </c>
      <c r="L7">
        <f t="shared" si="1"/>
        <v>77.923179843419476</v>
      </c>
    </row>
    <row r="8" spans="1:12" x14ac:dyDescent="0.25">
      <c r="A8" t="s">
        <v>30</v>
      </c>
      <c r="D8">
        <f>100*D7/SUM($D$7:$L$7)</f>
        <v>0.18337529951024181</v>
      </c>
      <c r="E8">
        <f t="shared" ref="E8:L8" si="2">100*E7/SUM($D$7:$L$7)</f>
        <v>3.5481951903304765</v>
      </c>
      <c r="F8">
        <f t="shared" si="2"/>
        <v>2.8076362186231822</v>
      </c>
      <c r="G8">
        <f t="shared" si="2"/>
        <v>2.71231943688456</v>
      </c>
      <c r="H8">
        <f t="shared" si="2"/>
        <v>8.8785252920317088</v>
      </c>
      <c r="I8">
        <f t="shared" si="2"/>
        <v>14.734684332009079</v>
      </c>
      <c r="J8">
        <f t="shared" si="2"/>
        <v>20.733573924428271</v>
      </c>
      <c r="K8">
        <f t="shared" si="2"/>
        <v>32.112503863605006</v>
      </c>
      <c r="L8">
        <f t="shared" si="2"/>
        <v>14.289186442577483</v>
      </c>
    </row>
  </sheetData>
  <mergeCells count="3">
    <mergeCell ref="A1:A2"/>
    <mergeCell ref="B1:C1"/>
    <mergeCell ref="D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A2"/>
    </sheetView>
  </sheetViews>
  <sheetFormatPr defaultRowHeight="14.4" x14ac:dyDescent="0.25"/>
  <sheetData>
    <row r="1" spans="1:12" x14ac:dyDescent="0.25">
      <c r="A1" s="4" t="s">
        <v>13</v>
      </c>
      <c r="B1" s="4" t="s">
        <v>17</v>
      </c>
      <c r="C1" s="4"/>
      <c r="D1" s="4" t="s">
        <v>18</v>
      </c>
      <c r="E1" s="4"/>
      <c r="F1" s="4"/>
      <c r="G1" s="4"/>
      <c r="H1" s="4"/>
      <c r="I1" s="4"/>
      <c r="J1" s="4"/>
      <c r="K1" s="4"/>
      <c r="L1" s="4"/>
    </row>
    <row r="2" spans="1:12" x14ac:dyDescent="0.25">
      <c r="A2" s="4"/>
      <c r="B2" t="s">
        <v>14</v>
      </c>
      <c r="C2" t="s">
        <v>15</v>
      </c>
      <c r="D2">
        <v>31.5</v>
      </c>
      <c r="E2">
        <v>63</v>
      </c>
      <c r="F2">
        <v>125</v>
      </c>
      <c r="G2">
        <v>250</v>
      </c>
      <c r="H2">
        <v>500</v>
      </c>
      <c r="I2">
        <v>1000</v>
      </c>
      <c r="J2">
        <v>2000</v>
      </c>
      <c r="K2">
        <v>4000</v>
      </c>
      <c r="L2">
        <v>8000</v>
      </c>
    </row>
    <row r="3" spans="1:12" x14ac:dyDescent="0.25">
      <c r="A3">
        <v>1</v>
      </c>
      <c r="B3" s="3">
        <v>37.5</v>
      </c>
      <c r="C3" s="3">
        <v>57.2</v>
      </c>
      <c r="D3" s="3">
        <v>13.9</v>
      </c>
      <c r="E3" s="3">
        <v>16.2</v>
      </c>
      <c r="F3" s="3">
        <v>18.2</v>
      </c>
      <c r="G3" s="3">
        <v>19.8</v>
      </c>
      <c r="H3" s="3">
        <v>22.8</v>
      </c>
      <c r="I3" s="3">
        <v>27.3</v>
      </c>
      <c r="J3" s="3">
        <v>29.5</v>
      </c>
      <c r="K3" s="3">
        <v>31.3</v>
      </c>
      <c r="L3" s="3">
        <v>24.3</v>
      </c>
    </row>
    <row r="4" spans="1:12" x14ac:dyDescent="0.25">
      <c r="A4">
        <v>2</v>
      </c>
      <c r="B4" s="3">
        <v>37.4</v>
      </c>
      <c r="C4" s="3">
        <v>56.7</v>
      </c>
      <c r="D4" s="3">
        <v>13.8</v>
      </c>
      <c r="E4" s="3">
        <v>16.100000000000001</v>
      </c>
      <c r="F4" s="3">
        <v>18.5</v>
      </c>
      <c r="G4" s="3">
        <v>19.7</v>
      </c>
      <c r="H4" s="3">
        <v>23.6</v>
      </c>
      <c r="I4" s="3">
        <v>27.2</v>
      </c>
      <c r="J4" s="3">
        <v>29.3</v>
      </c>
      <c r="K4" s="3">
        <v>31.4</v>
      </c>
      <c r="L4" s="3">
        <v>24.4</v>
      </c>
    </row>
    <row r="5" spans="1:12" x14ac:dyDescent="0.25">
      <c r="A5">
        <v>3</v>
      </c>
      <c r="B5" s="3">
        <v>37.4</v>
      </c>
      <c r="C5" s="3">
        <v>57.4</v>
      </c>
      <c r="D5" s="3">
        <v>14</v>
      </c>
      <c r="E5" s="3">
        <v>16.2</v>
      </c>
      <c r="F5" s="3">
        <v>18.3</v>
      </c>
      <c r="G5" s="3">
        <v>19.600000000000001</v>
      </c>
      <c r="H5" s="3">
        <v>23.7</v>
      </c>
      <c r="I5" s="3">
        <v>27.6</v>
      </c>
      <c r="J5" s="3">
        <v>28.9</v>
      </c>
      <c r="K5" s="3">
        <v>31.6</v>
      </c>
      <c r="L5" s="3">
        <v>24.4</v>
      </c>
    </row>
    <row r="6" spans="1:12" x14ac:dyDescent="0.25">
      <c r="A6" t="s">
        <v>16</v>
      </c>
      <c r="B6" s="3">
        <f t="shared" ref="B6:L6" si="0">AVERAGE(B3:B5)</f>
        <v>37.433333333333337</v>
      </c>
      <c r="C6" s="3">
        <f t="shared" si="0"/>
        <v>57.1</v>
      </c>
      <c r="D6" s="3">
        <f t="shared" si="0"/>
        <v>13.9</v>
      </c>
      <c r="E6" s="3">
        <f t="shared" si="0"/>
        <v>16.166666666666668</v>
      </c>
      <c r="F6" s="3">
        <f t="shared" si="0"/>
        <v>18.333333333333332</v>
      </c>
      <c r="G6" s="3">
        <f t="shared" si="0"/>
        <v>19.7</v>
      </c>
      <c r="H6" s="3">
        <f t="shared" si="0"/>
        <v>23.366666666666671</v>
      </c>
      <c r="I6" s="3">
        <f t="shared" si="0"/>
        <v>27.366666666666664</v>
      </c>
      <c r="J6" s="3">
        <f t="shared" si="0"/>
        <v>29.233333333333331</v>
      </c>
      <c r="K6" s="3">
        <f t="shared" si="0"/>
        <v>31.433333333333337</v>
      </c>
      <c r="L6" s="3">
        <f t="shared" si="0"/>
        <v>24.366666666666664</v>
      </c>
    </row>
  </sheetData>
  <mergeCells count="3">
    <mergeCell ref="B1:C1"/>
    <mergeCell ref="A1:A2"/>
    <mergeCell ref="D1:L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9" sqref="G9"/>
    </sheetView>
  </sheetViews>
  <sheetFormatPr defaultRowHeight="14.4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1" customFormat="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20</v>
      </c>
      <c r="F2" s="1" t="s">
        <v>20</v>
      </c>
      <c r="G2" s="1" t="s">
        <v>20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24</v>
      </c>
      <c r="M2" s="1" t="s">
        <v>25</v>
      </c>
    </row>
    <row r="3" spans="1:13" x14ac:dyDescent="0.25">
      <c r="A3" s="1">
        <v>1</v>
      </c>
      <c r="B3">
        <v>96394</v>
      </c>
      <c r="C3">
        <v>23.204000000000001</v>
      </c>
      <c r="D3">
        <v>0.46571000000000001</v>
      </c>
      <c r="E3">
        <v>752.54</v>
      </c>
      <c r="F3">
        <v>9119.7000000000007</v>
      </c>
      <c r="G3">
        <v>1367.2</v>
      </c>
      <c r="H3">
        <v>24.904</v>
      </c>
      <c r="I3">
        <v>41.853000000000002</v>
      </c>
      <c r="J3">
        <v>24.823</v>
      </c>
      <c r="K3">
        <v>41.805999999999997</v>
      </c>
      <c r="L3">
        <v>4763.8</v>
      </c>
      <c r="M3">
        <v>13855</v>
      </c>
    </row>
    <row r="4" spans="1:13" x14ac:dyDescent="0.25">
      <c r="A4" s="1">
        <v>2</v>
      </c>
      <c r="B4">
        <v>96418</v>
      </c>
      <c r="C4">
        <v>23.138000000000002</v>
      </c>
      <c r="D4">
        <v>0.46305000000000002</v>
      </c>
      <c r="E4">
        <v>757.04</v>
      </c>
      <c r="F4">
        <v>9088.1</v>
      </c>
      <c r="G4">
        <v>1344.8</v>
      </c>
      <c r="H4">
        <v>14.991</v>
      </c>
      <c r="I4">
        <v>42.011000000000003</v>
      </c>
      <c r="J4">
        <v>24.902999999999999</v>
      </c>
      <c r="K4">
        <v>42.209000000000003</v>
      </c>
      <c r="L4">
        <v>4763.5</v>
      </c>
      <c r="M4">
        <v>13845</v>
      </c>
    </row>
    <row r="5" spans="1:13" x14ac:dyDescent="0.25">
      <c r="A5" s="1">
        <v>3</v>
      </c>
      <c r="B5">
        <v>96403</v>
      </c>
      <c r="C5">
        <v>23.18</v>
      </c>
      <c r="D5">
        <v>0.46159</v>
      </c>
      <c r="E5">
        <v>754.15</v>
      </c>
      <c r="F5">
        <v>9176.6</v>
      </c>
      <c r="G5">
        <v>1318.4</v>
      </c>
      <c r="H5">
        <v>24.978999999999999</v>
      </c>
      <c r="I5">
        <v>42.174999999999997</v>
      </c>
      <c r="J5">
        <v>24.86</v>
      </c>
      <c r="K5">
        <v>42.244999999999997</v>
      </c>
      <c r="L5">
        <v>4763.3</v>
      </c>
      <c r="M5">
        <v>13830</v>
      </c>
    </row>
    <row r="6" spans="1:13" x14ac:dyDescent="0.25">
      <c r="A6" s="1" t="s">
        <v>28</v>
      </c>
      <c r="B6">
        <f t="shared" ref="B6:M6" si="0">AVERAGE(B3:B5)</f>
        <v>96405</v>
      </c>
      <c r="C6">
        <f t="shared" si="0"/>
        <v>23.173999999999996</v>
      </c>
      <c r="D6">
        <f t="shared" si="0"/>
        <v>0.46344999999999997</v>
      </c>
      <c r="E6">
        <f t="shared" si="0"/>
        <v>754.57666666666671</v>
      </c>
      <c r="F6">
        <f t="shared" si="0"/>
        <v>9128.1333333333332</v>
      </c>
      <c r="G6">
        <f t="shared" si="0"/>
        <v>1343.4666666666667</v>
      </c>
      <c r="H6">
        <f t="shared" si="0"/>
        <v>21.624666666666666</v>
      </c>
      <c r="I6">
        <f t="shared" si="0"/>
        <v>42.012999999999998</v>
      </c>
      <c r="J6">
        <f t="shared" si="0"/>
        <v>24.861999999999998</v>
      </c>
      <c r="K6">
        <f t="shared" si="0"/>
        <v>42.086666666666666</v>
      </c>
      <c r="L6">
        <f t="shared" si="0"/>
        <v>4763.5333333333328</v>
      </c>
      <c r="M6">
        <f t="shared" si="0"/>
        <v>13843.333333333334</v>
      </c>
    </row>
    <row r="7" spans="1:13" x14ac:dyDescent="0.25">
      <c r="H7" t="s">
        <v>26</v>
      </c>
      <c r="I7" t="s">
        <v>27</v>
      </c>
    </row>
    <row r="8" spans="1:13" x14ac:dyDescent="0.25">
      <c r="D8" t="s">
        <v>31</v>
      </c>
      <c r="E8">
        <f>65.98*0.2135^2*SQRT(B6/287/(C6+273.15))</f>
        <v>3.2020896534528385</v>
      </c>
      <c r="G8">
        <f>1/7200/(G6/287/(273.15+I8))*(E8/(PI()*0.2135^2/4))^2</f>
        <v>74.817669894050525</v>
      </c>
      <c r="H8">
        <f>(H6+J6)/2</f>
        <v>23.243333333333332</v>
      </c>
      <c r="I8">
        <f>(I6+K6)/2</f>
        <v>42.049833333333332</v>
      </c>
    </row>
    <row r="9" spans="1:13" x14ac:dyDescent="0.25">
      <c r="D9" t="s">
        <v>32</v>
      </c>
      <c r="E9">
        <f>E8/(F6/287/(273.15+H8))</f>
        <v>29.840207578125316</v>
      </c>
      <c r="G9">
        <f>B6+G6+0.025*G8*(0.4/0.2135)+G8</f>
        <v>97826.788677070974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被测设备噪声记录表</vt:lpstr>
      <vt:lpstr>本底噪声记录表</vt:lpstr>
      <vt:lpstr>运转工况记录表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2018-04-28T08:07:21Z</dcterms:created>
  <dcterms:modified xsi:type="dcterms:W3CDTF">2018-05-16T10:13:54Z</dcterms:modified>
</cp:coreProperties>
</file>