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420" yWindow="0" windowWidth="25600" windowHeight="16040" tabRatio="500" activeTab="2"/>
  </bookViews>
  <sheets>
    <sheet name="3.1 Requirements " sheetId="1" r:id="rId1"/>
    <sheet name="3.2 Decisions " sheetId="2" r:id="rId2"/>
    <sheet name="3.3 Design Decision Rationale D" sheetId="3" r:id="rId3"/>
  </sheets>
  <calcPr calcId="140001" concurrentCalc="0"/>
  <fileRecoveryPr repairLoad="1"/>
  <extLst>
    <ext xmlns:mx="http://schemas.microsoft.com/office/mac/excel/2008/main" uri="{7523E5D3-25F3-A5E0-1632-64F254C22452}">
      <mx:ArchID Flags="2"/>
    </ext>
  </extLst>
</workbook>
</file>

<file path=xl/calcChain.xml><?xml version="1.0" encoding="utf-8"?>
<calcChain xmlns="http://schemas.openxmlformats.org/spreadsheetml/2006/main">
  <c r="E10" i="1" l="1"/>
  <c r="K157" i="2"/>
  <c r="L157" i="2"/>
  <c r="B162" i="2"/>
  <c r="K155" i="2"/>
  <c r="L155" i="2"/>
  <c r="B161" i="2"/>
  <c r="K156" i="2"/>
  <c r="L156" i="2"/>
  <c r="B160" i="2"/>
  <c r="H151" i="2"/>
  <c r="K137" i="2"/>
  <c r="L137" i="2"/>
  <c r="B144" i="2"/>
  <c r="K139" i="2"/>
  <c r="L139" i="2"/>
  <c r="B143" i="2"/>
  <c r="K138" i="2"/>
  <c r="L138" i="2"/>
  <c r="B142" i="2"/>
  <c r="H133" i="2"/>
  <c r="K120" i="2"/>
  <c r="L120" i="2"/>
  <c r="B126" i="2"/>
  <c r="K121" i="2"/>
  <c r="L121" i="2"/>
  <c r="B125" i="2"/>
  <c r="K119" i="2"/>
  <c r="L119" i="2"/>
  <c r="B124" i="2"/>
  <c r="H115" i="2"/>
  <c r="D103" i="2"/>
  <c r="D107" i="2"/>
  <c r="K102" i="2"/>
  <c r="E102" i="2"/>
  <c r="E107" i="2"/>
  <c r="L102" i="2"/>
  <c r="F102" i="2"/>
  <c r="F103" i="2"/>
  <c r="F107" i="2"/>
  <c r="M102" i="2"/>
  <c r="G102" i="2"/>
  <c r="G103" i="2"/>
  <c r="G104" i="2"/>
  <c r="G107" i="2"/>
  <c r="N102" i="2"/>
  <c r="H102" i="2"/>
  <c r="H103" i="2"/>
  <c r="H104" i="2"/>
  <c r="H105" i="2"/>
  <c r="H107" i="2"/>
  <c r="O102" i="2"/>
  <c r="R102" i="2"/>
  <c r="S102" i="2"/>
  <c r="V102" i="2"/>
  <c r="K103" i="2"/>
  <c r="L103" i="2"/>
  <c r="M103" i="2"/>
  <c r="N103" i="2"/>
  <c r="O103" i="2"/>
  <c r="R103" i="2"/>
  <c r="S103" i="2"/>
  <c r="V103" i="2"/>
  <c r="K104" i="2"/>
  <c r="L104" i="2"/>
  <c r="M104" i="2"/>
  <c r="N104" i="2"/>
  <c r="O104" i="2"/>
  <c r="R104" i="2"/>
  <c r="S104" i="2"/>
  <c r="V104" i="2"/>
  <c r="K105" i="2"/>
  <c r="L105" i="2"/>
  <c r="M105" i="2"/>
  <c r="N105" i="2"/>
  <c r="O105" i="2"/>
  <c r="R105" i="2"/>
  <c r="S105" i="2"/>
  <c r="V105" i="2"/>
  <c r="K106" i="2"/>
  <c r="L106" i="2"/>
  <c r="M106" i="2"/>
  <c r="N106" i="2"/>
  <c r="O106" i="2"/>
  <c r="R106" i="2"/>
  <c r="S106" i="2"/>
  <c r="V106" i="2"/>
  <c r="V107" i="2"/>
  <c r="G98" i="2"/>
  <c r="G97" i="2"/>
  <c r="G96" i="2"/>
  <c r="G95" i="2"/>
  <c r="K83" i="2"/>
  <c r="L83" i="2"/>
  <c r="B90" i="2"/>
  <c r="K84" i="2"/>
  <c r="L84" i="2"/>
  <c r="B89" i="2"/>
  <c r="K85" i="2"/>
  <c r="L85" i="2"/>
  <c r="B88" i="2"/>
  <c r="H79" i="2"/>
  <c r="K65" i="2"/>
  <c r="L65" i="2"/>
  <c r="B72" i="2"/>
  <c r="K66" i="2"/>
  <c r="L66" i="2"/>
  <c r="B71" i="2"/>
  <c r="K67" i="2"/>
  <c r="L67" i="2"/>
  <c r="B70" i="2"/>
  <c r="H61" i="2"/>
  <c r="K49" i="2"/>
  <c r="L49" i="2"/>
  <c r="B54" i="2"/>
  <c r="K47" i="2"/>
  <c r="L47" i="2"/>
  <c r="B53" i="2"/>
  <c r="K48" i="2"/>
  <c r="L48" i="2"/>
  <c r="B52" i="2"/>
  <c r="H43" i="2"/>
  <c r="K29" i="2"/>
  <c r="L29" i="2"/>
  <c r="B36" i="2"/>
  <c r="K31" i="2"/>
  <c r="L31" i="2"/>
  <c r="B35" i="2"/>
  <c r="K30" i="2"/>
  <c r="L30" i="2"/>
  <c r="B34" i="2"/>
  <c r="H25" i="2"/>
  <c r="K13" i="2"/>
  <c r="L13" i="2"/>
  <c r="B18" i="2"/>
  <c r="K12" i="2"/>
  <c r="L12" i="2"/>
  <c r="B17" i="2"/>
  <c r="K11" i="2"/>
  <c r="L11" i="2"/>
  <c r="B16" i="2"/>
  <c r="H7" i="2"/>
  <c r="E30" i="1"/>
  <c r="D12" i="1"/>
  <c r="D14" i="1"/>
  <c r="J13" i="1"/>
  <c r="E13" i="1"/>
  <c r="E12" i="1"/>
  <c r="E14" i="1"/>
  <c r="K13" i="1"/>
  <c r="F13" i="1"/>
  <c r="F10" i="1"/>
  <c r="F11" i="1"/>
  <c r="F14" i="1"/>
  <c r="L13" i="1"/>
  <c r="G10" i="1"/>
  <c r="G12" i="1"/>
  <c r="G14" i="1"/>
  <c r="M13" i="1"/>
  <c r="P13" i="1"/>
  <c r="Q13" i="1"/>
  <c r="T13" i="1"/>
  <c r="D30" i="1"/>
  <c r="D22" i="1"/>
  <c r="D20" i="1"/>
  <c r="D21" i="1"/>
  <c r="D23" i="1"/>
  <c r="J22" i="1"/>
  <c r="E19" i="1"/>
  <c r="E21" i="1"/>
  <c r="E23" i="1"/>
  <c r="K22" i="1"/>
  <c r="F22" i="1"/>
  <c r="F19" i="1"/>
  <c r="F20" i="1"/>
  <c r="F23" i="1"/>
  <c r="L22" i="1"/>
  <c r="G19" i="1"/>
  <c r="G20" i="1"/>
  <c r="G21" i="1"/>
  <c r="G23" i="1"/>
  <c r="M22" i="1"/>
  <c r="P22" i="1"/>
  <c r="Q22" i="1"/>
  <c r="T22" i="1"/>
  <c r="C30" i="1"/>
  <c r="E29" i="1"/>
  <c r="J12" i="1"/>
  <c r="K12" i="1"/>
  <c r="L12" i="1"/>
  <c r="M12" i="1"/>
  <c r="P12" i="1"/>
  <c r="Q12" i="1"/>
  <c r="T12" i="1"/>
  <c r="D29" i="1"/>
  <c r="J21" i="1"/>
  <c r="K21" i="1"/>
  <c r="L21" i="1"/>
  <c r="M21" i="1"/>
  <c r="P21" i="1"/>
  <c r="Q21" i="1"/>
  <c r="T21" i="1"/>
  <c r="C29" i="1"/>
  <c r="E28" i="1"/>
  <c r="J11" i="1"/>
  <c r="K11" i="1"/>
  <c r="L11" i="1"/>
  <c r="M11" i="1"/>
  <c r="P11" i="1"/>
  <c r="Q11" i="1"/>
  <c r="T11" i="1"/>
  <c r="D28" i="1"/>
  <c r="J20" i="1"/>
  <c r="K20" i="1"/>
  <c r="L20" i="1"/>
  <c r="M20" i="1"/>
  <c r="P20" i="1"/>
  <c r="Q20" i="1"/>
  <c r="T20" i="1"/>
  <c r="C28" i="1"/>
  <c r="E27" i="1"/>
  <c r="J10" i="1"/>
  <c r="K10" i="1"/>
  <c r="L10" i="1"/>
  <c r="M10" i="1"/>
  <c r="P10" i="1"/>
  <c r="Q10" i="1"/>
  <c r="T10" i="1"/>
  <c r="D27" i="1"/>
  <c r="J19" i="1"/>
  <c r="K19" i="1"/>
  <c r="L19" i="1"/>
  <c r="M19" i="1"/>
  <c r="P19" i="1"/>
  <c r="Q19" i="1"/>
  <c r="T19" i="1"/>
  <c r="C27" i="1"/>
  <c r="T24" i="1"/>
  <c r="T15" i="1"/>
</calcChain>
</file>

<file path=xl/sharedStrings.xml><?xml version="1.0" encoding="utf-8"?>
<sst xmlns="http://schemas.openxmlformats.org/spreadsheetml/2006/main" count="512" uniqueCount="139">
  <si>
    <t>Method: DDRD Template</t>
  </si>
  <si>
    <t>Issue</t>
  </si>
  <si>
    <t>Method: CBAM</t>
  </si>
  <si>
    <t>System Integrations</t>
  </si>
  <si>
    <t>Decision</t>
  </si>
  <si>
    <t>Google Calendar</t>
  </si>
  <si>
    <t>Status</t>
  </si>
  <si>
    <t>Approved</t>
  </si>
  <si>
    <t>Assumptions</t>
  </si>
  <si>
    <t>The application will use an Android library to retrieve calendar service information.</t>
  </si>
  <si>
    <t>Constraints</t>
  </si>
  <si>
    <t>None</t>
  </si>
  <si>
    <t>Positions</t>
  </si>
  <si>
    <t>Google Calendar, Microsoft Outlook, Both</t>
  </si>
  <si>
    <t>Argument</t>
  </si>
  <si>
    <t>Google Calendar rates highest on the AHP CBAM and was also the original intention of the project group.</t>
  </si>
  <si>
    <t>Implications</t>
  </si>
  <si>
    <t>Once this decision is made, the UI will have to be updated to match our application. Choosing one over another instead of choosing both could cause less users to sign up because they don&amp;rsquo;t use the platform we decide on. We also must assume that the app will have to have access to internet by choosing to use an external email service so that we can connect and sync their data.</t>
  </si>
  <si>
    <t>Related Decisions</t>
  </si>
  <si>
    <t>A related decision would be choosing the platform for the application (Android, IOS, web app) because it could potentially change the amount of users that are able to use it.</t>
  </si>
  <si>
    <t>Related Requirements</t>
  </si>
  <si>
    <t xml:space="preserve">Decision: </t>
  </si>
  <si>
    <t>Allowing a user to view their personal calendar on the app because theirs may not be supported. It can also affect adding events made from the app to their personal calendar if theirs isn&amp;rsquo;t supported.</t>
  </si>
  <si>
    <t>Related Artifacts</t>
  </si>
  <si>
    <t>Affects the UI and the storyboards depending on which calendar we choose, especially if both are chosen then an option to choose one or the other must be added.</t>
  </si>
  <si>
    <t>Related Principles</t>
  </si>
  <si>
    <t>N/A</t>
  </si>
  <si>
    <t>Notes</t>
  </si>
  <si>
    <t>Operating System</t>
  </si>
  <si>
    <t>Android</t>
  </si>
  <si>
    <t>All positions are stable (technology/performance/cost). We are using Java for programming.</t>
  </si>
  <si>
    <t>No additional constraints.</t>
  </si>
  <si>
    <t>iOS and Java Web Application</t>
  </si>
  <si>
    <t>When using CBAM to compare the positions against AHP formulated importance values for quality attributes, we came to the conclusion that Android was the most desirable choice.</t>
  </si>
  <si>
    <t>This affects our UI design, our general architecture, our development environment, our licensing, and the versions of our APIs.</t>
  </si>
  <si>
    <t>Programming Language</t>
  </si>
  <si>
    <t>Programming Language, Calendar System Tie-ins</t>
  </si>
  <si>
    <t>The system should be available in a mobile environment for the user to access.</t>
  </si>
  <si>
    <t>System Database</t>
  </si>
  <si>
    <t>MongoDB</t>
  </si>
  <si>
    <t>The application will use an Android library to retrieve the database objects.</t>
  </si>
  <si>
    <t>The system may not have enough memory to access the database.</t>
  </si>
  <si>
    <t>Redis, MySQL</t>
  </si>
  <si>
    <t>This affects how the data is stored and may restrict a user on how much data they can access offline. This also affects the versions of our APIs.</t>
  </si>
  <si>
    <t>Programming Languages because choosing one of those also may affect the speed and security of the application, just like the database chosen.</t>
  </si>
  <si>
    <t xml:space="preserve">Alternatives: </t>
  </si>
  <si>
    <t>Microsoft Outlook</t>
  </si>
  <si>
    <t>Getting events synced to and from personal calendars may be slower than specified in functional requirements depending on the database that is chosen.</t>
  </si>
  <si>
    <t>Both</t>
  </si>
  <si>
    <t>The system shall keep all user data secure.</t>
  </si>
  <si>
    <t>Quality Attributes</t>
  </si>
  <si>
    <t>Performance</t>
  </si>
  <si>
    <t>Security</t>
  </si>
  <si>
    <t>Modifiability</t>
  </si>
  <si>
    <t>Availability</t>
  </si>
  <si>
    <t>Interoperability</t>
  </si>
  <si>
    <t>Sum Check</t>
  </si>
  <si>
    <t>Importance</t>
  </si>
  <si>
    <t>Measurements</t>
  </si>
  <si>
    <t>Calculations</t>
  </si>
  <si>
    <t>Ratings [-1,1]</t>
  </si>
  <si>
    <t>Risk [0,1]</t>
  </si>
  <si>
    <t>Cost ($)</t>
  </si>
  <si>
    <t>Benefit</t>
  </si>
  <si>
    <t>Desirability</t>
  </si>
  <si>
    <t>Rankings</t>
  </si>
  <si>
    <t>1. Google Calendar</t>
  </si>
  <si>
    <t>2. Microsoft Outlook</t>
  </si>
  <si>
    <t>3. Both</t>
  </si>
  <si>
    <t>iOS</t>
  </si>
  <si>
    <t>2. Android</t>
  </si>
  <si>
    <t>3. Java Web App</t>
  </si>
  <si>
    <t>Java Web</t>
  </si>
  <si>
    <t>1. Android</t>
  </si>
  <si>
    <t>2. Java Web</t>
  </si>
  <si>
    <t>3. iOS</t>
  </si>
  <si>
    <t>MySQL</t>
  </si>
  <si>
    <t>Redis</t>
  </si>
  <si>
    <t>1. MongoDB</t>
  </si>
  <si>
    <t>2. MySQL</t>
  </si>
  <si>
    <t>3. Redis</t>
  </si>
  <si>
    <t>Tracking User's Session in Application</t>
  </si>
  <si>
    <t>Database</t>
  </si>
  <si>
    <t>Locally</t>
  </si>
  <si>
    <t>Not At All</t>
  </si>
  <si>
    <t>1. Not At All</t>
  </si>
  <si>
    <t>2. Locally</t>
  </si>
  <si>
    <t>3. Database</t>
  </si>
  <si>
    <t>Number of Software Developers on Development Team</t>
  </si>
  <si>
    <t>1. 5-6</t>
  </si>
  <si>
    <t>2. 3-4</t>
  </si>
  <si>
    <t>3. 5-6</t>
  </si>
  <si>
    <t>Method: AHP</t>
  </si>
  <si>
    <t>Abbreviation</t>
  </si>
  <si>
    <t>Quality Attribute</t>
  </si>
  <si>
    <t>Value</t>
  </si>
  <si>
    <t>Meaning</t>
  </si>
  <si>
    <t>P</t>
  </si>
  <si>
    <t>equal</t>
  </si>
  <si>
    <t>S</t>
  </si>
  <si>
    <t>slightly more</t>
  </si>
  <si>
    <t>slightly less</t>
  </si>
  <si>
    <t>M</t>
  </si>
  <si>
    <t>strongly more</t>
  </si>
  <si>
    <t>strongly less</t>
  </si>
  <si>
    <t>A</t>
  </si>
  <si>
    <t>v. strongly more</t>
  </si>
  <si>
    <t>v. strongly less</t>
  </si>
  <si>
    <t>I</t>
  </si>
  <si>
    <t>extremely more</t>
  </si>
  <si>
    <t>extremely less</t>
  </si>
  <si>
    <t>Table 1</t>
  </si>
  <si>
    <t>Table 2</t>
  </si>
  <si>
    <t>Table 3</t>
  </si>
  <si>
    <t>Table 4 (RESULT)</t>
  </si>
  <si>
    <t>Requirement</t>
  </si>
  <si>
    <t>SUM</t>
  </si>
  <si>
    <t>SUM / 5</t>
  </si>
  <si>
    <t>Percent of Importance</t>
  </si>
  <si>
    <t>Method: CBAM-AHP</t>
  </si>
  <si>
    <t>Reference</t>
  </si>
  <si>
    <t>Requirements</t>
  </si>
  <si>
    <t>Notifications</t>
  </si>
  <si>
    <t>The system shall send notifications of upcoming events to the user’s provided email within a 1 minute window of the user specified notification time.</t>
  </si>
  <si>
    <t>Calendar</t>
  </si>
  <si>
    <t>The system shall display a user’s calendar information when a user signs in.</t>
  </si>
  <si>
    <t>Language</t>
  </si>
  <si>
    <t>The system shall change the language used to English or Spanish on user input.</t>
  </si>
  <si>
    <t>Update</t>
  </si>
  <si>
    <t>The system shall allow a user to update their personal google calendar events.</t>
  </si>
  <si>
    <t>SUM / 4</t>
  </si>
  <si>
    <t>Percent of Cost</t>
  </si>
  <si>
    <t>2. Both</t>
  </si>
  <si>
    <t>3. Microsoft Outlook</t>
  </si>
  <si>
    <t>Sanity Check</t>
  </si>
  <si>
    <t>Cost</t>
  </si>
  <si>
    <t>Cost.</t>
  </si>
  <si>
    <t>Cost Results</t>
  </si>
  <si>
    <t>Value Results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</si>
</sst>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quot;$&quot;#,##0.00"/>
    <numFmt numFmtId="165" formatCode="#,##0.00000"/>
    <numFmt numFmtId="166" formatCode="#,##0.0000"/>
    <numFmt numFmtId="167" formatCode="m\-d"/>
    <numFmt numFmtId="168" formatCode="#,##0.000"/>
  </numFmts>
  <fonts count="7" x14ac:knownFonts="1">
    <font>
      <sz val="10"/>
      <color rgb="FF000000"/>
      <name val="Arial"/>
    </font>
    <font>
      <sz val="10"/>
      <name val="Arial"/>
    </font>
    <font>
      <sz val="11"/>
      <color rgb="FF000000"/>
      <name val="Arial"/>
    </font>
    <font>
      <b/>
      <sz val="10"/>
      <name val="Arial"/>
    </font>
    <font>
      <sz val="10"/>
      <name val="Arial"/>
    </font>
    <font>
      <b/>
      <sz val="10"/>
      <name val="Arial"/>
    </font>
    <font>
      <b/>
      <sz val="10"/>
      <color rgb="FF000000"/>
      <name val="Arial"/>
    </font>
  </fonts>
  <fills count="10">
    <fill>
      <patternFill patternType="none"/>
    </fill>
    <fill>
      <patternFill patternType="gray125"/>
    </fill>
    <fill>
      <patternFill patternType="solid">
        <fgColor rgb="FFCFE2F3"/>
        <bgColor rgb="FFCFE2F3"/>
      </patternFill>
    </fill>
    <fill>
      <patternFill patternType="solid">
        <fgColor rgb="FF93C47D"/>
        <bgColor rgb="FF93C47D"/>
      </patternFill>
    </fill>
    <fill>
      <patternFill patternType="solid">
        <fgColor rgb="FFFFF2CC"/>
        <bgColor rgb="FFFFF2CC"/>
      </patternFill>
    </fill>
    <fill>
      <patternFill patternType="solid">
        <fgColor rgb="FFB6D7A8"/>
        <bgColor rgb="FFB6D7A8"/>
      </patternFill>
    </fill>
    <fill>
      <patternFill patternType="solid">
        <fgColor rgb="FFFCE5CD"/>
        <bgColor rgb="FFFCE5CD"/>
      </patternFill>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auto="1"/>
      </top>
      <bottom style="thin">
        <color auto="1"/>
      </bottom>
      <diagonal/>
    </border>
  </borders>
  <cellStyleXfs count="1">
    <xf numFmtId="0" fontId="0" fillId="0" borderId="0"/>
  </cellStyleXfs>
  <cellXfs count="72">
    <xf numFmtId="0" fontId="0" fillId="0" borderId="0" xfId="0" applyFont="1" applyAlignment="1"/>
    <xf numFmtId="0" fontId="2" fillId="0" borderId="1" xfId="0" applyFont="1" applyBorder="1" applyAlignment="1"/>
    <xf numFmtId="0" fontId="3" fillId="3" borderId="0" xfId="0" applyFont="1" applyFill="1" applyAlignment="1"/>
    <xf numFmtId="0" fontId="4" fillId="3" borderId="0" xfId="0" applyFont="1" applyFill="1" applyAlignment="1"/>
    <xf numFmtId="0" fontId="4" fillId="0" borderId="0" xfId="0" applyFont="1" applyAlignment="1"/>
    <xf numFmtId="0" fontId="4" fillId="0" borderId="2" xfId="0" applyFont="1" applyBorder="1" applyAlignment="1"/>
    <xf numFmtId="0" fontId="4" fillId="0" borderId="3" xfId="0" applyFont="1" applyBorder="1" applyAlignment="1"/>
    <xf numFmtId="0" fontId="4" fillId="5" borderId="4" xfId="0" applyFont="1" applyFill="1" applyBorder="1" applyAlignment="1">
      <alignment horizontal="center"/>
    </xf>
    <xf numFmtId="0" fontId="3" fillId="0" borderId="3" xfId="0" applyFont="1" applyBorder="1" applyAlignment="1"/>
    <xf numFmtId="0" fontId="4" fillId="0" borderId="4" xfId="0" applyFont="1" applyBorder="1" applyAlignment="1">
      <alignment horizontal="right"/>
    </xf>
    <xf numFmtId="0" fontId="4" fillId="0" borderId="3" xfId="0" applyFont="1" applyBorder="1" applyAlignment="1"/>
    <xf numFmtId="0" fontId="4" fillId="0" borderId="3" xfId="0" applyFont="1" applyBorder="1" applyAlignment="1">
      <alignment horizontal="right"/>
    </xf>
    <xf numFmtId="164" fontId="4" fillId="0" borderId="3" xfId="0" applyNumberFormat="1" applyFont="1" applyBorder="1" applyAlignment="1">
      <alignment horizontal="right"/>
    </xf>
    <xf numFmtId="4" fontId="4" fillId="0" borderId="3" xfId="0" applyNumberFormat="1" applyFont="1" applyBorder="1" applyAlignment="1">
      <alignment horizontal="right"/>
    </xf>
    <xf numFmtId="164" fontId="4" fillId="0" borderId="4" xfId="0" applyNumberFormat="1" applyFont="1" applyBorder="1" applyAlignment="1">
      <alignment horizontal="right"/>
    </xf>
    <xf numFmtId="4" fontId="4" fillId="0" borderId="4" xfId="0" applyNumberFormat="1" applyFont="1" applyBorder="1" applyAlignment="1">
      <alignment horizontal="right"/>
    </xf>
    <xf numFmtId="0" fontId="4" fillId="5" borderId="3" xfId="0" applyFont="1" applyFill="1" applyBorder="1" applyAlignment="1">
      <alignment horizontal="center"/>
    </xf>
    <xf numFmtId="165" fontId="4" fillId="0" borderId="3" xfId="0" applyNumberFormat="1" applyFont="1" applyBorder="1" applyAlignment="1">
      <alignment horizontal="right"/>
    </xf>
    <xf numFmtId="165" fontId="4" fillId="0" borderId="4" xfId="0" applyNumberFormat="1" applyFont="1" applyBorder="1" applyAlignment="1">
      <alignment horizontal="right"/>
    </xf>
    <xf numFmtId="166" fontId="4" fillId="0" borderId="3" xfId="0" applyNumberFormat="1" applyFont="1" applyBorder="1" applyAlignment="1">
      <alignment horizontal="right"/>
    </xf>
    <xf numFmtId="167" fontId="4" fillId="3" borderId="0" xfId="0" applyNumberFormat="1" applyFont="1" applyFill="1" applyAlignment="1">
      <alignment horizontal="left"/>
    </xf>
    <xf numFmtId="167" fontId="4" fillId="0" borderId="3" xfId="0" applyNumberFormat="1" applyFont="1" applyBorder="1" applyAlignment="1">
      <alignment horizontal="left"/>
    </xf>
    <xf numFmtId="168" fontId="4" fillId="0" borderId="3" xfId="0" applyNumberFormat="1" applyFont="1" applyBorder="1" applyAlignment="1">
      <alignment horizontal="right"/>
    </xf>
    <xf numFmtId="168" fontId="4" fillId="0" borderId="4" xfId="0" applyNumberFormat="1" applyFont="1" applyBorder="1" applyAlignment="1">
      <alignment horizontal="right"/>
    </xf>
    <xf numFmtId="166" fontId="4" fillId="0" borderId="4" xfId="0" applyNumberFormat="1" applyFont="1" applyBorder="1" applyAlignment="1">
      <alignment horizontal="right"/>
    </xf>
    <xf numFmtId="0" fontId="4" fillId="0" borderId="0" xfId="0" applyFont="1" applyAlignment="1">
      <alignment horizontal="right"/>
    </xf>
    <xf numFmtId="13" fontId="4" fillId="0" borderId="0" xfId="0" applyNumberFormat="1" applyFont="1" applyAlignment="1">
      <alignment horizontal="right"/>
    </xf>
    <xf numFmtId="0" fontId="4" fillId="2" borderId="4" xfId="0" applyFont="1" applyFill="1" applyBorder="1" applyAlignment="1"/>
    <xf numFmtId="0" fontId="4" fillId="8" borderId="4" xfId="0" applyFont="1" applyFill="1" applyBorder="1" applyAlignment="1"/>
    <xf numFmtId="13" fontId="4" fillId="0" borderId="4" xfId="0" applyNumberFormat="1" applyFont="1" applyBorder="1" applyAlignment="1">
      <alignment horizontal="right"/>
    </xf>
    <xf numFmtId="13" fontId="4" fillId="8" borderId="4" xfId="0" applyNumberFormat="1" applyFont="1" applyFill="1" applyBorder="1" applyAlignment="1">
      <alignment horizontal="right"/>
    </xf>
    <xf numFmtId="4" fontId="4" fillId="0" borderId="4" xfId="0" applyNumberFormat="1" applyFont="1" applyBorder="1" applyAlignment="1">
      <alignment horizontal="right"/>
    </xf>
    <xf numFmtId="4" fontId="4" fillId="8" borderId="4" xfId="0" applyNumberFormat="1" applyFont="1" applyFill="1" applyBorder="1" applyAlignment="1">
      <alignment horizontal="right"/>
    </xf>
    <xf numFmtId="0" fontId="4" fillId="0" borderId="4" xfId="0" applyFont="1" applyBorder="1" applyAlignment="1">
      <alignment horizontal="right"/>
    </xf>
    <xf numFmtId="10" fontId="4" fillId="0" borderId="4" xfId="0" applyNumberFormat="1" applyFont="1" applyBorder="1" applyAlignment="1">
      <alignment horizontal="right"/>
    </xf>
    <xf numFmtId="0" fontId="4" fillId="3" borderId="0" xfId="0" applyFont="1" applyFill="1" applyAlignment="1"/>
    <xf numFmtId="0" fontId="1" fillId="0" borderId="0" xfId="0" applyFont="1" applyAlignment="1"/>
    <xf numFmtId="0" fontId="1" fillId="2" borderId="1" xfId="0" applyFont="1" applyFill="1" applyBorder="1" applyAlignment="1"/>
    <xf numFmtId="0" fontId="1" fillId="0" borderId="1" xfId="0" applyFont="1" applyBorder="1" applyAlignment="1"/>
    <xf numFmtId="4" fontId="1" fillId="0" borderId="1" xfId="0" applyNumberFormat="1" applyFont="1" applyBorder="1" applyAlignment="1"/>
    <xf numFmtId="4" fontId="1" fillId="8" borderId="1" xfId="0" applyNumberFormat="1" applyFont="1" applyFill="1" applyBorder="1"/>
    <xf numFmtId="4" fontId="1" fillId="0" borderId="1" xfId="0" applyNumberFormat="1" applyFont="1" applyBorder="1"/>
    <xf numFmtId="4" fontId="4" fillId="0" borderId="1" xfId="0" applyNumberFormat="1" applyFont="1" applyBorder="1" applyAlignment="1">
      <alignment horizontal="right"/>
    </xf>
    <xf numFmtId="0" fontId="1" fillId="0" borderId="1" xfId="0" applyFont="1" applyBorder="1"/>
    <xf numFmtId="10" fontId="1" fillId="0" borderId="1" xfId="0" applyNumberFormat="1" applyFont="1" applyBorder="1"/>
    <xf numFmtId="0" fontId="1" fillId="8" borderId="1" xfId="0" applyFont="1" applyFill="1" applyBorder="1" applyAlignment="1"/>
    <xf numFmtId="10" fontId="1" fillId="0" borderId="0" xfId="0" applyNumberFormat="1" applyFont="1"/>
    <xf numFmtId="0" fontId="4" fillId="2" borderId="8" xfId="0" applyFont="1" applyFill="1" applyBorder="1" applyAlignment="1"/>
    <xf numFmtId="4" fontId="4" fillId="0" borderId="4" xfId="0" applyNumberFormat="1" applyFont="1" applyBorder="1" applyAlignment="1">
      <alignment horizontal="right"/>
    </xf>
    <xf numFmtId="4" fontId="4" fillId="0" borderId="1" xfId="0" applyNumberFormat="1" applyFont="1" applyBorder="1" applyAlignment="1">
      <alignment horizontal="right"/>
    </xf>
    <xf numFmtId="0" fontId="4" fillId="8" borderId="8" xfId="0" applyFont="1" applyFill="1" applyBorder="1" applyAlignment="1"/>
    <xf numFmtId="10" fontId="4" fillId="0" borderId="0" xfId="0" applyNumberFormat="1" applyFont="1" applyAlignment="1">
      <alignment horizontal="right"/>
    </xf>
    <xf numFmtId="0" fontId="1" fillId="7" borderId="5" xfId="0" applyFont="1" applyFill="1" applyBorder="1" applyAlignment="1">
      <alignment horizontal="center"/>
    </xf>
    <xf numFmtId="0" fontId="1" fillId="0" borderId="6" xfId="0" applyFont="1" applyBorder="1"/>
    <xf numFmtId="0" fontId="1" fillId="0" borderId="7" xfId="0" applyFont="1" applyBorder="1"/>
    <xf numFmtId="0" fontId="4" fillId="9" borderId="5" xfId="0" applyFont="1" applyFill="1" applyBorder="1" applyAlignment="1">
      <alignment horizontal="center"/>
    </xf>
    <xf numFmtId="0" fontId="4" fillId="7" borderId="6" xfId="0" applyFont="1" applyFill="1" applyBorder="1" applyAlignment="1">
      <alignment horizontal="center"/>
    </xf>
    <xf numFmtId="0" fontId="4" fillId="7" borderId="5" xfId="0" applyFont="1" applyFill="1" applyBorder="1" applyAlignment="1">
      <alignment horizontal="center"/>
    </xf>
    <xf numFmtId="0" fontId="4" fillId="4" borderId="2" xfId="0" applyFont="1" applyFill="1" applyBorder="1" applyAlignment="1">
      <alignment horizontal="center"/>
    </xf>
    <xf numFmtId="0" fontId="1" fillId="0" borderId="2" xfId="0" applyFont="1" applyBorder="1"/>
    <xf numFmtId="0" fontId="1" fillId="0" borderId="4" xfId="0" applyFont="1" applyBorder="1"/>
    <xf numFmtId="0" fontId="4" fillId="6" borderId="2" xfId="0" applyFont="1" applyFill="1" applyBorder="1" applyAlignment="1">
      <alignment horizontal="center"/>
    </xf>
    <xf numFmtId="0" fontId="4" fillId="3" borderId="0" xfId="0" applyFont="1" applyFill="1" applyAlignment="1"/>
    <xf numFmtId="0" fontId="0" fillId="0" borderId="0" xfId="0" applyFont="1" applyAlignment="1"/>
    <xf numFmtId="0" fontId="5" fillId="2" borderId="0" xfId="0" applyFont="1" applyFill="1" applyAlignment="1"/>
    <xf numFmtId="0" fontId="4" fillId="7" borderId="2" xfId="0" applyFont="1" applyFill="1" applyBorder="1" applyAlignment="1">
      <alignment horizontal="center"/>
    </xf>
    <xf numFmtId="0" fontId="6" fillId="2" borderId="0" xfId="0" applyFont="1" applyFill="1" applyAlignment="1"/>
    <xf numFmtId="0" fontId="3" fillId="2" borderId="0" xfId="0" applyFont="1" applyFill="1" applyAlignment="1"/>
    <xf numFmtId="0" fontId="1" fillId="2" borderId="0" xfId="0" applyFont="1" applyFill="1" applyAlignment="1"/>
    <xf numFmtId="0" fontId="1" fillId="2" borderId="10" xfId="0" applyFont="1" applyFill="1" applyBorder="1" applyAlignment="1"/>
    <xf numFmtId="4" fontId="1" fillId="0" borderId="9" xfId="0" applyNumberFormat="1" applyFont="1" applyBorder="1" applyAlignment="1"/>
    <xf numFmtId="4" fontId="1" fillId="8" borderId="11" xfId="0" applyNumberFormat="1" applyFont="1" applyFill="1" applyBorder="1"/>
  </cellXfs>
  <cellStyles count="1">
    <cellStyle name="Normal" xfId="0" builtinId="0"/>
  </cellStyles>
  <dxfs count="1">
    <dxf>
      <fill>
        <patternFill patternType="solid">
          <fgColor rgb="FFFFFFFF"/>
          <bgColor rgb="FFFFFFFF"/>
        </patternFill>
      </fill>
      <border>
        <left/>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18"/>
  <c:chart>
    <c:title>
      <c:tx>
        <c:rich>
          <a:bodyPr/>
          <a:lstStyle/>
          <a:p>
            <a:pPr lvl="0">
              <a:defRPr/>
            </a:pPr>
            <a:r>
              <a:rPr lang="en-US"/>
              <a:t>Value v. Cost</a:t>
            </a:r>
          </a:p>
        </c:rich>
      </c:tx>
      <c:layout/>
      <c:overlay val="0"/>
    </c:title>
    <c:autoTitleDeleted val="0"/>
    <c:plotArea>
      <c:layout/>
      <c:scatterChart>
        <c:scatterStyle val="lineMarker"/>
        <c:varyColors val="1"/>
        <c:ser>
          <c:idx val="0"/>
          <c:order val="0"/>
          <c:spPr>
            <a:ln w="47625">
              <a:noFill/>
            </a:ln>
          </c:spPr>
          <c:marker>
            <c:symbol val="circle"/>
            <c:size val="7"/>
            <c:spPr>
              <a:solidFill>
                <a:srgbClr val="3366CC"/>
              </a:solidFill>
              <a:ln cmpd="sng">
                <a:solidFill>
                  <a:srgbClr val="3366CC"/>
                </a:solidFill>
              </a:ln>
            </c:spPr>
          </c:marker>
          <c:dLbls>
            <c:dLbl>
              <c:idx val="0"/>
              <c:layout/>
              <c:tx>
                <c:rich>
                  <a:bodyPr/>
                  <a:lstStyle/>
                  <a:p>
                    <a:r>
                      <a:rPr lang="en-US"/>
                      <a:t>Notifications</a:t>
                    </a:r>
                  </a:p>
                </c:rich>
              </c:tx>
              <c:showLegendKey val="0"/>
              <c:showVal val="1"/>
              <c:showCatName val="0"/>
              <c:showSerName val="0"/>
              <c:showPercent val="0"/>
              <c:showBubbleSize val="0"/>
            </c:dLbl>
            <c:dLbl>
              <c:idx val="1"/>
              <c:layout/>
              <c:tx>
                <c:rich>
                  <a:bodyPr/>
                  <a:lstStyle/>
                  <a:p>
                    <a:r>
                      <a:rPr lang="en-US"/>
                      <a:t>Calendar</a:t>
                    </a:r>
                  </a:p>
                </c:rich>
              </c:tx>
              <c:showLegendKey val="0"/>
              <c:showVal val="1"/>
              <c:showCatName val="0"/>
              <c:showSerName val="0"/>
              <c:showPercent val="0"/>
              <c:showBubbleSize val="0"/>
            </c:dLbl>
            <c:dLbl>
              <c:idx val="2"/>
              <c:layout/>
              <c:tx>
                <c:rich>
                  <a:bodyPr/>
                  <a:lstStyle/>
                  <a:p>
                    <a:r>
                      <a:rPr lang="en-US"/>
                      <a:t>Language</a:t>
                    </a:r>
                  </a:p>
                </c:rich>
              </c:tx>
              <c:showLegendKey val="0"/>
              <c:showVal val="1"/>
              <c:showCatName val="0"/>
              <c:showSerName val="0"/>
              <c:showPercent val="0"/>
              <c:showBubbleSize val="0"/>
            </c:dLbl>
            <c:dLbl>
              <c:idx val="3"/>
              <c:layout/>
              <c:tx>
                <c:rich>
                  <a:bodyPr/>
                  <a:lstStyle/>
                  <a:p>
                    <a:r>
                      <a:rPr lang="en-US"/>
                      <a:t>Update</a:t>
                    </a:r>
                  </a:p>
                </c:rich>
              </c:tx>
              <c:showLegendKey val="0"/>
              <c:showVal val="1"/>
              <c:showCatName val="0"/>
              <c:showSerName val="0"/>
              <c:showPercent val="0"/>
              <c:showBubbleSize val="0"/>
            </c:dLbl>
            <c:showLegendKey val="0"/>
            <c:showVal val="1"/>
            <c:showCatName val="0"/>
            <c:showSerName val="0"/>
            <c:showPercent val="0"/>
            <c:showBubbleSize val="0"/>
            <c:showLeaderLines val="0"/>
          </c:dLbls>
          <c:xVal>
            <c:numRef>
              <c:f>'3.1 Requirements '!$C$27:$C$30</c:f>
              <c:numCache>
                <c:formatCode>0.00%</c:formatCode>
                <c:ptCount val="4"/>
                <c:pt idx="0">
                  <c:v>0.300787480063796</c:v>
                </c:pt>
                <c:pt idx="1">
                  <c:v>0.0844996012759171</c:v>
                </c:pt>
                <c:pt idx="2">
                  <c:v>0.502362440191388</c:v>
                </c:pt>
                <c:pt idx="3">
                  <c:v>0.1123504784689</c:v>
                </c:pt>
              </c:numCache>
            </c:numRef>
          </c:xVal>
          <c:yVal>
            <c:numRef>
              <c:f>'3.1 Requirements '!$D$27:$D$30</c:f>
              <c:numCache>
                <c:formatCode>0.00%</c:formatCode>
                <c:ptCount val="4"/>
                <c:pt idx="0">
                  <c:v>0.132750814000814</c:v>
                </c:pt>
                <c:pt idx="1">
                  <c:v>0.546766890516891</c:v>
                </c:pt>
                <c:pt idx="2">
                  <c:v>0.185762617012617</c:v>
                </c:pt>
                <c:pt idx="3">
                  <c:v>0.134719678469678</c:v>
                </c:pt>
              </c:numCache>
            </c:numRef>
          </c:yVal>
          <c:smooth val="1"/>
        </c:ser>
        <c:dLbls>
          <c:showLegendKey val="0"/>
          <c:showVal val="0"/>
          <c:showCatName val="0"/>
          <c:showSerName val="0"/>
          <c:showPercent val="0"/>
          <c:showBubbleSize val="0"/>
        </c:dLbls>
        <c:axId val="2065184072"/>
        <c:axId val="2065191704"/>
      </c:scatterChart>
      <c:valAx>
        <c:axId val="2065184072"/>
        <c:scaling>
          <c:orientation val="minMax"/>
        </c:scaling>
        <c:delete val="0"/>
        <c:axPos val="b"/>
        <c:majorGridlines>
          <c:spPr>
            <a:ln>
              <a:solidFill>
                <a:srgbClr val="B7B7B7"/>
              </a:solidFill>
            </a:ln>
          </c:spPr>
        </c:majorGridlines>
        <c:title>
          <c:tx>
            <c:rich>
              <a:bodyPr/>
              <a:lstStyle/>
              <a:p>
                <a:pPr lvl="0">
                  <a:defRPr/>
                </a:pPr>
                <a:r>
                  <a:rPr lang="en-US"/>
                  <a:t>Cost</a:t>
                </a:r>
              </a:p>
            </c:rich>
          </c:tx>
          <c:layout/>
          <c:overlay val="0"/>
        </c:title>
        <c:numFmt formatCode="0.00%" sourceLinked="1"/>
        <c:majorTickMark val="cross"/>
        <c:minorTickMark val="cross"/>
        <c:tickLblPos val="nextTo"/>
        <c:spPr>
          <a:ln w="47625">
            <a:noFill/>
          </a:ln>
        </c:spPr>
        <c:txPr>
          <a:bodyPr/>
          <a:lstStyle/>
          <a:p>
            <a:pPr lvl="0">
              <a:defRPr/>
            </a:pPr>
            <a:endParaRPr lang="en-US"/>
          </a:p>
        </c:txPr>
        <c:crossAx val="2065191704"/>
        <c:crosses val="autoZero"/>
        <c:crossBetween val="midCat"/>
      </c:valAx>
      <c:valAx>
        <c:axId val="2065191704"/>
        <c:scaling>
          <c:orientation val="minMax"/>
        </c:scaling>
        <c:delete val="0"/>
        <c:axPos val="l"/>
        <c:majorGridlines>
          <c:spPr>
            <a:ln>
              <a:solidFill>
                <a:srgbClr val="B7B7B7"/>
              </a:solidFill>
            </a:ln>
          </c:spPr>
        </c:majorGridlines>
        <c:title>
          <c:tx>
            <c:rich>
              <a:bodyPr/>
              <a:lstStyle/>
              <a:p>
                <a:pPr lvl="0">
                  <a:defRPr/>
                </a:pPr>
                <a:r>
                  <a:rPr lang="en-US"/>
                  <a:t>Value</a:t>
                </a:r>
              </a:p>
            </c:rich>
          </c:tx>
          <c:layout/>
          <c:overlay val="0"/>
        </c:title>
        <c:numFmt formatCode="0.00%" sourceLinked="1"/>
        <c:majorTickMark val="cross"/>
        <c:minorTickMark val="cross"/>
        <c:tickLblPos val="nextTo"/>
        <c:spPr>
          <a:ln w="47625">
            <a:noFill/>
          </a:ln>
        </c:spPr>
        <c:txPr>
          <a:bodyPr/>
          <a:lstStyle/>
          <a:p>
            <a:pPr lvl="0">
              <a:defRPr/>
            </a:pPr>
            <a:endParaRPr lang="en-US"/>
          </a:p>
        </c:txPr>
        <c:crossAx val="2065184072"/>
        <c:crosses val="autoZero"/>
        <c:crossBetween val="midCat"/>
      </c:valAx>
    </c:plotArea>
    <c:plotVisOnly val="1"/>
    <c:dispBlanksAs val="zero"/>
    <c:showDLblsOverMax val="1"/>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923925</xdr:colOff>
      <xdr:row>25</xdr:row>
      <xdr:rowOff>171450</xdr:rowOff>
    </xdr:from>
    <xdr:to>
      <xdr:col>11</xdr:col>
      <xdr:colOff>866775</xdr:colOff>
      <xdr:row>43</xdr:row>
      <xdr:rowOff>104775</xdr:rowOff>
    </xdr:to>
    <xdr:graphicFrame macro="">
      <xdr:nvGraphicFramePr>
        <xdr:cNvPr id="2" name="Chart 1"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xdr:from>
      <xdr:col>6</xdr:col>
      <xdr:colOff>711200</xdr:colOff>
      <xdr:row>26</xdr:row>
      <xdr:rowOff>114300</xdr:rowOff>
    </xdr:from>
    <xdr:to>
      <xdr:col>11</xdr:col>
      <xdr:colOff>825500</xdr:colOff>
      <xdr:row>40</xdr:row>
      <xdr:rowOff>12701</xdr:rowOff>
    </xdr:to>
    <xdr:grpSp>
      <xdr:nvGrpSpPr>
        <xdr:cNvPr id="3" name="Shape 2" title="Drawing"/>
        <xdr:cNvGrpSpPr/>
      </xdr:nvGrpSpPr>
      <xdr:grpSpPr>
        <a:xfrm>
          <a:off x="7200900" y="5067300"/>
          <a:ext cx="5638800" cy="2565401"/>
          <a:chOff x="2019300" y="895350"/>
          <a:chExt cx="1552575" cy="1333500"/>
        </a:xfrm>
      </xdr:grpSpPr>
      <xdr:cxnSp macro="">
        <xdr:nvCxnSpPr>
          <xdr:cNvPr id="4" name="Shape 3"/>
          <xdr:cNvCxnSpPr/>
        </xdr:nvCxnSpPr>
        <xdr:spPr>
          <a:xfrm rot="10800000" flipH="1">
            <a:off x="2019300" y="895350"/>
            <a:ext cx="1009800" cy="1333500"/>
          </a:xfrm>
          <a:prstGeom prst="straightConnector1">
            <a:avLst/>
          </a:prstGeom>
          <a:noFill/>
          <a:ln w="9525" cap="flat" cmpd="sng">
            <a:solidFill>
              <a:srgbClr val="000000"/>
            </a:solidFill>
            <a:prstDash val="dash"/>
            <a:round/>
            <a:headEnd type="none" w="lg" len="lg"/>
            <a:tailEnd type="triangle" w="lg" len="lg"/>
          </a:ln>
        </xdr:spPr>
      </xdr:cxnSp>
      <xdr:cxnSp macro="">
        <xdr:nvCxnSpPr>
          <xdr:cNvPr id="5" name="Shape 4"/>
          <xdr:cNvCxnSpPr/>
        </xdr:nvCxnSpPr>
        <xdr:spPr>
          <a:xfrm rot="10800000" flipH="1">
            <a:off x="2047875" y="1714350"/>
            <a:ext cx="1524000" cy="514500"/>
          </a:xfrm>
          <a:prstGeom prst="straightConnector1">
            <a:avLst/>
          </a:prstGeom>
          <a:noFill/>
          <a:ln w="9525" cap="flat" cmpd="sng">
            <a:solidFill>
              <a:srgbClr val="000000"/>
            </a:solidFill>
            <a:prstDash val="dash"/>
            <a:round/>
            <a:headEnd type="none" w="lg" len="lg"/>
            <a:tailEnd type="triangle" w="lg" len="lg"/>
          </a:ln>
        </xdr:spPr>
      </xdr:cxnSp>
    </xdr:grpSp>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workbookViewId="0">
      <selection activeCell="F14" sqref="F14"/>
    </sheetView>
  </sheetViews>
  <sheetFormatPr baseColWidth="10" defaultColWidth="14.5" defaultRowHeight="15.75" customHeight="1" x14ac:dyDescent="0"/>
  <cols>
    <col min="1" max="1" width="12.83203125" customWidth="1"/>
    <col min="2" max="2" width="14.33203125" customWidth="1"/>
  </cols>
  <sheetData>
    <row r="1" spans="1:20" ht="15.75" customHeight="1">
      <c r="A1" s="36" t="s">
        <v>120</v>
      </c>
      <c r="B1" s="36" t="s">
        <v>121</v>
      </c>
    </row>
    <row r="2" spans="1:20" ht="15.75" customHeight="1">
      <c r="A2" s="36" t="s">
        <v>122</v>
      </c>
      <c r="B2" s="36" t="s">
        <v>123</v>
      </c>
    </row>
    <row r="3" spans="1:20" ht="15.75" customHeight="1">
      <c r="A3" s="36" t="s">
        <v>124</v>
      </c>
      <c r="B3" s="36" t="s">
        <v>125</v>
      </c>
    </row>
    <row r="4" spans="1:20" ht="15.75" customHeight="1">
      <c r="A4" s="36" t="s">
        <v>126</v>
      </c>
      <c r="B4" s="36" t="s">
        <v>127</v>
      </c>
    </row>
    <row r="5" spans="1:20" ht="15.75" customHeight="1">
      <c r="A5" s="36" t="s">
        <v>128</v>
      </c>
      <c r="B5" s="36" t="s">
        <v>129</v>
      </c>
    </row>
    <row r="8" spans="1:20" ht="15.75" customHeight="1">
      <c r="C8" s="52" t="s">
        <v>111</v>
      </c>
      <c r="D8" s="53"/>
      <c r="E8" s="53"/>
      <c r="F8" s="53"/>
      <c r="G8" s="54"/>
      <c r="I8" s="52" t="s">
        <v>112</v>
      </c>
      <c r="J8" s="53"/>
      <c r="K8" s="53"/>
      <c r="L8" s="53"/>
      <c r="M8" s="54"/>
      <c r="O8" s="52" t="s">
        <v>113</v>
      </c>
      <c r="P8" s="53"/>
      <c r="Q8" s="54"/>
      <c r="S8" s="52" t="s">
        <v>114</v>
      </c>
      <c r="T8" s="54"/>
    </row>
    <row r="9" spans="1:20" ht="15.75" customHeight="1">
      <c r="B9" s="36"/>
      <c r="C9" s="37" t="s">
        <v>95</v>
      </c>
      <c r="D9" s="37" t="s">
        <v>122</v>
      </c>
      <c r="E9" s="69" t="s">
        <v>124</v>
      </c>
      <c r="F9" s="37" t="s">
        <v>126</v>
      </c>
      <c r="G9" s="37" t="s">
        <v>128</v>
      </c>
      <c r="I9" s="37" t="s">
        <v>95</v>
      </c>
      <c r="J9" s="37" t="s">
        <v>122</v>
      </c>
      <c r="K9" s="37" t="s">
        <v>124</v>
      </c>
      <c r="L9" s="37" t="s">
        <v>126</v>
      </c>
      <c r="M9" s="37" t="s">
        <v>128</v>
      </c>
      <c r="O9" s="37" t="s">
        <v>115</v>
      </c>
      <c r="P9" s="37" t="s">
        <v>116</v>
      </c>
      <c r="Q9" s="37" t="s">
        <v>130</v>
      </c>
      <c r="S9" s="37" t="s">
        <v>115</v>
      </c>
      <c r="T9" s="37" t="s">
        <v>131</v>
      </c>
    </row>
    <row r="10" spans="1:20" ht="15.75" customHeight="1">
      <c r="C10" s="38" t="s">
        <v>122</v>
      </c>
      <c r="D10" s="39">
        <v>1</v>
      </c>
      <c r="E10" s="71">
        <f>1/D11</f>
        <v>0.2</v>
      </c>
      <c r="F10" s="41">
        <f>1/D12</f>
        <v>3</v>
      </c>
      <c r="G10" s="41">
        <f>1/D13</f>
        <v>0.33333333333333331</v>
      </c>
      <c r="I10" s="38" t="s">
        <v>122</v>
      </c>
      <c r="J10" s="41">
        <f t="shared" ref="J10:M10" si="0">D10/D$14</f>
        <v>0.10714285714285715</v>
      </c>
      <c r="K10" s="41">
        <f t="shared" si="0"/>
        <v>0.12962962962962965</v>
      </c>
      <c r="L10" s="42">
        <f t="shared" si="0"/>
        <v>0.26923076923076922</v>
      </c>
      <c r="M10" s="42">
        <f t="shared" si="0"/>
        <v>2.5000000000000001E-2</v>
      </c>
      <c r="O10" s="38" t="s">
        <v>122</v>
      </c>
      <c r="P10" s="40">
        <f t="shared" ref="P10:P13" si="1">J10+K10+L10+M10</f>
        <v>0.53100325600325604</v>
      </c>
      <c r="Q10" s="43">
        <f t="shared" ref="Q10:Q13" si="2">P10/4</f>
        <v>0.13275081400081401</v>
      </c>
      <c r="S10" s="38" t="s">
        <v>122</v>
      </c>
      <c r="T10" s="44">
        <f t="shared" ref="T10:T13" si="3">Q10</f>
        <v>0.13275081400081401</v>
      </c>
    </row>
    <row r="11" spans="1:20" ht="15.75" customHeight="1">
      <c r="C11" s="38" t="s">
        <v>124</v>
      </c>
      <c r="D11" s="39">
        <v>5</v>
      </c>
      <c r="E11" s="70">
        <v>1</v>
      </c>
      <c r="F11" s="39">
        <f>1/E12</f>
        <v>7</v>
      </c>
      <c r="G11" s="39">
        <v>5</v>
      </c>
      <c r="I11" s="38" t="s">
        <v>124</v>
      </c>
      <c r="J11" s="41">
        <f t="shared" ref="J11:M11" si="4">D11/D$14</f>
        <v>0.53571428571428581</v>
      </c>
      <c r="K11" s="41">
        <f t="shared" si="4"/>
        <v>0.64814814814814825</v>
      </c>
      <c r="L11" s="42">
        <f t="shared" si="4"/>
        <v>0.62820512820512819</v>
      </c>
      <c r="M11" s="42">
        <f t="shared" si="4"/>
        <v>0.37500000000000006</v>
      </c>
      <c r="O11" s="38" t="s">
        <v>124</v>
      </c>
      <c r="P11" s="40">
        <f t="shared" si="1"/>
        <v>2.1870675620675621</v>
      </c>
      <c r="Q11" s="43">
        <f t="shared" si="2"/>
        <v>0.54676689051689054</v>
      </c>
      <c r="S11" s="38" t="s">
        <v>124</v>
      </c>
      <c r="T11" s="44">
        <f t="shared" si="3"/>
        <v>0.54676689051689054</v>
      </c>
    </row>
    <row r="12" spans="1:20" ht="15.75" customHeight="1">
      <c r="B12" s="36"/>
      <c r="C12" s="38" t="s">
        <v>126</v>
      </c>
      <c r="D12" s="39">
        <f>1/3</f>
        <v>0.33333333333333331</v>
      </c>
      <c r="E12" s="39">
        <f>1/7</f>
        <v>0.14285714285714285</v>
      </c>
      <c r="F12" s="39">
        <v>1</v>
      </c>
      <c r="G12" s="41">
        <f>1/F13</f>
        <v>7</v>
      </c>
      <c r="I12" s="38" t="s">
        <v>126</v>
      </c>
      <c r="J12" s="41">
        <f t="shared" ref="J12:K12" si="5">D12/D$14</f>
        <v>3.5714285714285719E-2</v>
      </c>
      <c r="K12" s="41">
        <f t="shared" si="5"/>
        <v>9.2592592592592601E-2</v>
      </c>
      <c r="L12" s="42">
        <f>F12/F14</f>
        <v>8.9743589743589744E-2</v>
      </c>
      <c r="M12" s="42">
        <f t="shared" ref="M12:M13" si="6">G12/G$14</f>
        <v>0.52500000000000002</v>
      </c>
      <c r="O12" s="38" t="s">
        <v>126</v>
      </c>
      <c r="P12" s="40">
        <f t="shared" si="1"/>
        <v>0.74305046805046815</v>
      </c>
      <c r="Q12" s="43">
        <f t="shared" si="2"/>
        <v>0.18576261701261704</v>
      </c>
      <c r="S12" s="38" t="s">
        <v>126</v>
      </c>
      <c r="T12" s="44">
        <f t="shared" si="3"/>
        <v>0.18576261701261704</v>
      </c>
    </row>
    <row r="13" spans="1:20" ht="15.75" customHeight="1">
      <c r="C13" s="38" t="s">
        <v>128</v>
      </c>
      <c r="D13" s="39">
        <v>3</v>
      </c>
      <c r="E13" s="39">
        <f>1/5</f>
        <v>0.2</v>
      </c>
      <c r="F13" s="39">
        <f>1/7</f>
        <v>0.14285714285714285</v>
      </c>
      <c r="G13" s="39">
        <v>1</v>
      </c>
      <c r="I13" s="38" t="s">
        <v>128</v>
      </c>
      <c r="J13" s="41">
        <f t="shared" ref="J13:K13" si="7">D13/D$14</f>
        <v>0.32142857142857145</v>
      </c>
      <c r="K13" s="41">
        <f t="shared" si="7"/>
        <v>0.12962962962962965</v>
      </c>
      <c r="L13" s="42">
        <f>F13/F14</f>
        <v>1.282051282051282E-2</v>
      </c>
      <c r="M13" s="42">
        <f t="shared" si="6"/>
        <v>7.5000000000000011E-2</v>
      </c>
      <c r="O13" s="38" t="s">
        <v>128</v>
      </c>
      <c r="P13" s="40">
        <f t="shared" si="1"/>
        <v>0.53887871387871389</v>
      </c>
      <c r="Q13" s="43">
        <f t="shared" si="2"/>
        <v>0.13471967846967847</v>
      </c>
      <c r="S13" s="38" t="s">
        <v>128</v>
      </c>
      <c r="T13" s="44">
        <f t="shared" si="3"/>
        <v>0.13471967846967847</v>
      </c>
    </row>
    <row r="14" spans="1:20" ht="15.75" customHeight="1">
      <c r="C14" s="45" t="s">
        <v>116</v>
      </c>
      <c r="D14" s="41">
        <f t="shared" ref="D14:G14" si="8">SUM(D10:D13)</f>
        <v>9.3333333333333321</v>
      </c>
      <c r="E14" s="41">
        <f t="shared" si="8"/>
        <v>1.5428571428571427</v>
      </c>
      <c r="F14" s="41">
        <f t="shared" si="8"/>
        <v>11.142857142857142</v>
      </c>
      <c r="G14" s="41">
        <f t="shared" si="8"/>
        <v>13.333333333333332</v>
      </c>
      <c r="I14" s="36"/>
    </row>
    <row r="15" spans="1:20" ht="15.75" customHeight="1">
      <c r="S15" s="36" t="s">
        <v>134</v>
      </c>
      <c r="T15" s="46">
        <f>SUM(T10:T13)</f>
        <v>1</v>
      </c>
    </row>
    <row r="17" spans="3:20" ht="15.75" customHeight="1">
      <c r="C17" s="55" t="s">
        <v>111</v>
      </c>
      <c r="D17" s="53"/>
      <c r="E17" s="53"/>
      <c r="F17" s="53"/>
      <c r="G17" s="54"/>
      <c r="H17" s="6"/>
      <c r="I17" s="56" t="s">
        <v>112</v>
      </c>
      <c r="J17" s="53"/>
      <c r="K17" s="53"/>
      <c r="L17" s="53"/>
      <c r="M17" s="53"/>
      <c r="N17" s="6"/>
      <c r="O17" s="56" t="s">
        <v>113</v>
      </c>
      <c r="P17" s="53"/>
      <c r="Q17" s="53"/>
      <c r="R17" s="6"/>
      <c r="S17" s="57" t="s">
        <v>114</v>
      </c>
      <c r="T17" s="54"/>
    </row>
    <row r="18" spans="3:20" ht="15.75" customHeight="1">
      <c r="C18" s="47" t="s">
        <v>135</v>
      </c>
      <c r="D18" s="37" t="s">
        <v>122</v>
      </c>
      <c r="E18" s="37" t="s">
        <v>124</v>
      </c>
      <c r="F18" s="37" t="s">
        <v>126</v>
      </c>
      <c r="G18" s="37" t="s">
        <v>128</v>
      </c>
      <c r="H18" s="6"/>
      <c r="I18" s="27" t="s">
        <v>136</v>
      </c>
      <c r="J18" s="37" t="s">
        <v>122</v>
      </c>
      <c r="K18" s="37" t="s">
        <v>124</v>
      </c>
      <c r="L18" s="37" t="s">
        <v>126</v>
      </c>
      <c r="M18" s="37" t="s">
        <v>128</v>
      </c>
      <c r="N18" s="6"/>
      <c r="O18" s="37" t="s">
        <v>115</v>
      </c>
      <c r="P18" s="27" t="s">
        <v>116</v>
      </c>
      <c r="Q18" s="27" t="s">
        <v>130</v>
      </c>
      <c r="R18" s="6"/>
      <c r="S18" s="27" t="s">
        <v>115</v>
      </c>
      <c r="T18" s="27" t="s">
        <v>131</v>
      </c>
    </row>
    <row r="19" spans="3:20" ht="15.75" customHeight="1">
      <c r="C19" s="38" t="s">
        <v>122</v>
      </c>
      <c r="D19" s="31">
        <v>1</v>
      </c>
      <c r="E19" s="40">
        <f>1/D20</f>
        <v>5</v>
      </c>
      <c r="F19" s="31">
        <f>1/D21</f>
        <v>0.33333333333333331</v>
      </c>
      <c r="G19" s="31">
        <f>1/D22</f>
        <v>5</v>
      </c>
      <c r="H19" s="6"/>
      <c r="I19" s="38" t="s">
        <v>122</v>
      </c>
      <c r="J19" s="31">
        <f t="shared" ref="J19:M19" si="9">D19/D$23</f>
        <v>0.22727272727272727</v>
      </c>
      <c r="K19" s="31">
        <f t="shared" si="9"/>
        <v>0.41666666666666669</v>
      </c>
      <c r="L19" s="31">
        <f t="shared" si="9"/>
        <v>0.18421052631578949</v>
      </c>
      <c r="M19" s="31">
        <f t="shared" si="9"/>
        <v>0.37500000000000006</v>
      </c>
      <c r="N19" s="6"/>
      <c r="O19" s="38" t="s">
        <v>122</v>
      </c>
      <c r="P19" s="32">
        <f t="shared" ref="P19:P22" si="10">J19+K19+L19+M19</f>
        <v>1.2031499202551834</v>
      </c>
      <c r="Q19" s="33">
        <f t="shared" ref="Q19:Q22" si="11">P19/4</f>
        <v>0.30078748006379585</v>
      </c>
      <c r="R19" s="6"/>
      <c r="S19" s="38" t="s">
        <v>122</v>
      </c>
      <c r="T19" s="34">
        <f t="shared" ref="T19:T22" si="12">Q19</f>
        <v>0.30078748006379585</v>
      </c>
    </row>
    <row r="20" spans="3:20" ht="15.75" customHeight="1">
      <c r="C20" s="38" t="s">
        <v>124</v>
      </c>
      <c r="D20" s="48">
        <f>1/5</f>
        <v>0.2</v>
      </c>
      <c r="E20" s="42">
        <v>1</v>
      </c>
      <c r="F20" s="31">
        <f>1/E21</f>
        <v>0.33333333333333331</v>
      </c>
      <c r="G20" s="31">
        <f>1/E22</f>
        <v>0.33333333333333331</v>
      </c>
      <c r="H20" s="6"/>
      <c r="I20" s="38" t="s">
        <v>124</v>
      </c>
      <c r="J20" s="31">
        <f t="shared" ref="J20:M20" si="13">D20/D$23</f>
        <v>4.5454545454545456E-2</v>
      </c>
      <c r="K20" s="31">
        <f t="shared" si="13"/>
        <v>8.3333333333333329E-2</v>
      </c>
      <c r="L20" s="31">
        <f t="shared" si="13"/>
        <v>0.18421052631578949</v>
      </c>
      <c r="M20" s="31">
        <f t="shared" si="13"/>
        <v>2.5000000000000001E-2</v>
      </c>
      <c r="N20" s="6"/>
      <c r="O20" s="38" t="s">
        <v>124</v>
      </c>
      <c r="P20" s="32">
        <f t="shared" si="10"/>
        <v>0.3379984051036683</v>
      </c>
      <c r="Q20" s="33">
        <f t="shared" si="11"/>
        <v>8.4499601275917074E-2</v>
      </c>
      <c r="R20" s="6"/>
      <c r="S20" s="38" t="s">
        <v>124</v>
      </c>
      <c r="T20" s="34">
        <f t="shared" si="12"/>
        <v>8.4499601275917074E-2</v>
      </c>
    </row>
    <row r="21" spans="3:20" ht="15.75" customHeight="1">
      <c r="C21" s="38" t="s">
        <v>126</v>
      </c>
      <c r="D21" s="48">
        <f t="shared" ref="D21:E21" si="14">3</f>
        <v>3</v>
      </c>
      <c r="E21" s="49">
        <f t="shared" si="14"/>
        <v>3</v>
      </c>
      <c r="F21" s="31">
        <v>1</v>
      </c>
      <c r="G21" s="31">
        <f>1/F22</f>
        <v>7</v>
      </c>
      <c r="H21" s="6"/>
      <c r="I21" s="38" t="s">
        <v>126</v>
      </c>
      <c r="J21" s="31">
        <f t="shared" ref="J21:M21" si="15">D21/D$23</f>
        <v>0.68181818181818177</v>
      </c>
      <c r="K21" s="31">
        <f t="shared" si="15"/>
        <v>0.25</v>
      </c>
      <c r="L21" s="31">
        <f t="shared" si="15"/>
        <v>0.55263157894736847</v>
      </c>
      <c r="M21" s="31">
        <f t="shared" si="15"/>
        <v>0.52500000000000002</v>
      </c>
      <c r="N21" s="6"/>
      <c r="O21" s="38" t="s">
        <v>126</v>
      </c>
      <c r="P21" s="32">
        <f t="shared" si="10"/>
        <v>2.0094497607655502</v>
      </c>
      <c r="Q21" s="33">
        <f t="shared" si="11"/>
        <v>0.50236244019138754</v>
      </c>
      <c r="R21" s="6"/>
      <c r="S21" s="38" t="s">
        <v>126</v>
      </c>
      <c r="T21" s="34">
        <f t="shared" si="12"/>
        <v>0.50236244019138754</v>
      </c>
    </row>
    <row r="22" spans="3:20" ht="15.75" customHeight="1">
      <c r="C22" s="38" t="s">
        <v>128</v>
      </c>
      <c r="D22" s="48">
        <f>1/5</f>
        <v>0.2</v>
      </c>
      <c r="E22" s="48">
        <v>3</v>
      </c>
      <c r="F22" s="48">
        <f>1/7</f>
        <v>0.14285714285714285</v>
      </c>
      <c r="G22" s="48">
        <v>1</v>
      </c>
      <c r="H22" s="6"/>
      <c r="I22" s="38" t="s">
        <v>128</v>
      </c>
      <c r="J22" s="31">
        <f t="shared" ref="J22:M22" si="16">D22/D$23</f>
        <v>4.5454545454545456E-2</v>
      </c>
      <c r="K22" s="31">
        <f t="shared" si="16"/>
        <v>0.25</v>
      </c>
      <c r="L22" s="31">
        <f t="shared" si="16"/>
        <v>7.8947368421052641E-2</v>
      </c>
      <c r="M22" s="31">
        <f t="shared" si="16"/>
        <v>7.5000000000000011E-2</v>
      </c>
      <c r="N22" s="6"/>
      <c r="O22" s="38" t="s">
        <v>128</v>
      </c>
      <c r="P22" s="32">
        <f t="shared" si="10"/>
        <v>0.44940191387559814</v>
      </c>
      <c r="Q22" s="33">
        <f t="shared" si="11"/>
        <v>0.11235047846889953</v>
      </c>
      <c r="R22" s="6"/>
      <c r="S22" s="38" t="s">
        <v>128</v>
      </c>
      <c r="T22" s="34">
        <f t="shared" si="12"/>
        <v>0.11235047846889953</v>
      </c>
    </row>
    <row r="23" spans="3:20" ht="15.75" customHeight="1">
      <c r="C23" s="50" t="s">
        <v>116</v>
      </c>
      <c r="D23" s="31">
        <f t="shared" ref="D23:G23" si="17">SUM(D19:D22)</f>
        <v>4.4000000000000004</v>
      </c>
      <c r="E23" s="31">
        <f t="shared" si="17"/>
        <v>12</v>
      </c>
      <c r="F23" s="31">
        <f t="shared" si="17"/>
        <v>1.8095238095238093</v>
      </c>
      <c r="G23" s="31">
        <f t="shared" si="17"/>
        <v>13.333333333333332</v>
      </c>
      <c r="H23" s="4"/>
      <c r="I23" s="4"/>
      <c r="J23" s="4"/>
      <c r="K23" s="4"/>
      <c r="L23" s="4"/>
      <c r="M23" s="4"/>
      <c r="N23" s="4"/>
      <c r="O23" s="4"/>
      <c r="P23" s="4"/>
      <c r="Q23" s="4"/>
      <c r="R23" s="4"/>
      <c r="S23" s="4"/>
      <c r="T23" s="4"/>
    </row>
    <row r="24" spans="3:20" ht="15.75" customHeight="1">
      <c r="C24" s="4"/>
      <c r="D24" s="4"/>
      <c r="E24" s="4"/>
      <c r="F24" s="4"/>
      <c r="G24" s="4"/>
      <c r="H24" s="4"/>
      <c r="I24" s="4"/>
      <c r="J24" s="4"/>
      <c r="K24" s="4"/>
      <c r="L24" s="4"/>
      <c r="M24" s="4"/>
      <c r="N24" s="4"/>
      <c r="O24" s="4"/>
      <c r="P24" s="4"/>
      <c r="Q24" s="4"/>
      <c r="R24" s="4"/>
      <c r="S24" s="4" t="s">
        <v>134</v>
      </c>
      <c r="T24" s="51">
        <f>SUM(T19:T22)</f>
        <v>1</v>
      </c>
    </row>
    <row r="26" spans="3:20" ht="15.75" customHeight="1">
      <c r="C26" s="37" t="s">
        <v>137</v>
      </c>
      <c r="D26" s="37" t="s">
        <v>138</v>
      </c>
      <c r="E26" s="37" t="s">
        <v>115</v>
      </c>
    </row>
    <row r="27" spans="3:20" ht="15.75" customHeight="1">
      <c r="C27" s="44">
        <f t="shared" ref="C27:C30" si="18">T19</f>
        <v>0.30078748006379585</v>
      </c>
      <c r="D27" s="44">
        <f t="shared" ref="D27:D30" si="19">T10</f>
        <v>0.13275081400081401</v>
      </c>
      <c r="E27" s="43" t="str">
        <f t="shared" ref="E27:E30" si="20">A2</f>
        <v>Notifications</v>
      </c>
    </row>
    <row r="28" spans="3:20" ht="15.75" customHeight="1">
      <c r="C28" s="44">
        <f t="shared" si="18"/>
        <v>8.4499601275917074E-2</v>
      </c>
      <c r="D28" s="44">
        <f t="shared" si="19"/>
        <v>0.54676689051689054</v>
      </c>
      <c r="E28" s="43" t="str">
        <f t="shared" si="20"/>
        <v>Calendar</v>
      </c>
    </row>
    <row r="29" spans="3:20" ht="15.75" customHeight="1">
      <c r="C29" s="44">
        <f t="shared" si="18"/>
        <v>0.50236244019138754</v>
      </c>
      <c r="D29" s="44">
        <f t="shared" si="19"/>
        <v>0.18576261701261704</v>
      </c>
      <c r="E29" s="43" t="str">
        <f t="shared" si="20"/>
        <v>Language</v>
      </c>
    </row>
    <row r="30" spans="3:20" ht="15.75" customHeight="1">
      <c r="C30" s="44">
        <f t="shared" si="18"/>
        <v>0.11235047846889953</v>
      </c>
      <c r="D30" s="44">
        <f t="shared" si="19"/>
        <v>0.13471967846967847</v>
      </c>
      <c r="E30" s="38" t="str">
        <f t="shared" si="20"/>
        <v>Update</v>
      </c>
    </row>
  </sheetData>
  <mergeCells count="8">
    <mergeCell ref="C8:G8"/>
    <mergeCell ref="C17:G17"/>
    <mergeCell ref="I17:M17"/>
    <mergeCell ref="S17:T17"/>
    <mergeCell ref="I8:M8"/>
    <mergeCell ref="S8:T8"/>
    <mergeCell ref="O17:Q17"/>
    <mergeCell ref="O8:Q8"/>
  </mergeCells>
  <conditionalFormatting sqref="E10">
    <cfRule type="notContainsBlanks" dxfId="0" priority="1">
      <formula>LEN(TRIM(E10))&gt;0</formula>
    </cfRule>
  </conditionalFormatting>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2"/>
  <sheetViews>
    <sheetView workbookViewId="0">
      <selection sqref="A1:L1"/>
    </sheetView>
  </sheetViews>
  <sheetFormatPr baseColWidth="10" defaultColWidth="14.5" defaultRowHeight="15.75" customHeight="1" x14ac:dyDescent="0"/>
  <cols>
    <col min="3" max="3" width="15.5" customWidth="1"/>
    <col min="4" max="4" width="15.1640625" customWidth="1"/>
    <col min="22" max="22" width="19.33203125" customWidth="1"/>
  </cols>
  <sheetData>
    <row r="1" spans="1:12" ht="15.75" customHeight="1">
      <c r="A1" s="67" t="s">
        <v>2</v>
      </c>
      <c r="B1" s="63"/>
      <c r="C1" s="63"/>
      <c r="D1" s="63"/>
      <c r="E1" s="63"/>
      <c r="F1" s="63"/>
      <c r="G1" s="63"/>
      <c r="H1" s="63"/>
      <c r="I1" s="63"/>
      <c r="J1" s="63"/>
      <c r="K1" s="63"/>
      <c r="L1" s="63"/>
    </row>
    <row r="2" spans="1:12" ht="15.75" customHeight="1">
      <c r="A2" s="2" t="s">
        <v>21</v>
      </c>
      <c r="B2" s="62" t="s">
        <v>3</v>
      </c>
      <c r="C2" s="63"/>
      <c r="D2" s="63"/>
      <c r="E2" s="4"/>
      <c r="F2" s="4"/>
      <c r="G2" s="4"/>
      <c r="H2" s="4"/>
      <c r="I2" s="4"/>
      <c r="J2" s="4"/>
      <c r="K2" s="4"/>
      <c r="L2" s="4"/>
    </row>
    <row r="3" spans="1:12" ht="15.75" customHeight="1">
      <c r="A3" s="2" t="s">
        <v>45</v>
      </c>
      <c r="B3" s="3" t="s">
        <v>5</v>
      </c>
      <c r="C3" s="3" t="s">
        <v>46</v>
      </c>
      <c r="D3" s="3" t="s">
        <v>48</v>
      </c>
      <c r="E3" s="4"/>
      <c r="F3" s="4"/>
      <c r="G3" s="4"/>
      <c r="H3" s="4"/>
      <c r="I3" s="4"/>
      <c r="J3" s="4"/>
      <c r="K3" s="4"/>
      <c r="L3" s="4"/>
    </row>
    <row r="4" spans="1:12" ht="15.75" customHeight="1">
      <c r="A4" s="4"/>
      <c r="B4" s="5"/>
      <c r="C4" s="5"/>
      <c r="D4" s="5"/>
      <c r="E4" s="5"/>
      <c r="F4" s="5"/>
      <c r="G4" s="4"/>
      <c r="H4" s="4"/>
      <c r="I4" s="4"/>
      <c r="J4" s="4"/>
      <c r="K4" s="4"/>
      <c r="L4" s="4"/>
    </row>
    <row r="5" spans="1:12" ht="15.75" customHeight="1">
      <c r="A5" s="6"/>
      <c r="B5" s="58" t="s">
        <v>50</v>
      </c>
      <c r="C5" s="59"/>
      <c r="D5" s="59"/>
      <c r="E5" s="59"/>
      <c r="F5" s="60"/>
      <c r="G5" s="4"/>
      <c r="H5" s="5"/>
      <c r="I5" s="4"/>
      <c r="J5" s="4"/>
      <c r="K5" s="4"/>
      <c r="L5" s="4"/>
    </row>
    <row r="6" spans="1:12" ht="15.75" customHeight="1">
      <c r="A6" s="6"/>
      <c r="B6" s="7" t="s">
        <v>51</v>
      </c>
      <c r="C6" s="7" t="s">
        <v>52</v>
      </c>
      <c r="D6" s="7" t="s">
        <v>53</v>
      </c>
      <c r="E6" s="7" t="s">
        <v>54</v>
      </c>
      <c r="F6" s="7" t="s">
        <v>55</v>
      </c>
      <c r="G6" s="6"/>
      <c r="H6" s="7" t="s">
        <v>56</v>
      </c>
      <c r="I6" s="4"/>
      <c r="J6" s="4"/>
      <c r="K6" s="4"/>
      <c r="L6" s="4"/>
    </row>
    <row r="7" spans="1:12" ht="15.75" customHeight="1">
      <c r="A7" s="8" t="s">
        <v>57</v>
      </c>
      <c r="B7" s="9">
        <v>30</v>
      </c>
      <c r="C7" s="9">
        <v>10</v>
      </c>
      <c r="D7" s="9">
        <v>10</v>
      </c>
      <c r="E7" s="9">
        <v>20</v>
      </c>
      <c r="F7" s="9">
        <v>30</v>
      </c>
      <c r="G7" s="6"/>
      <c r="H7" s="9">
        <f>SUM(B7:F7)</f>
        <v>100</v>
      </c>
      <c r="I7" s="4"/>
      <c r="J7" s="4"/>
      <c r="K7" s="4"/>
      <c r="L7" s="4"/>
    </row>
    <row r="8" spans="1:12" ht="15.75" customHeight="1">
      <c r="A8" s="4"/>
      <c r="B8" s="5"/>
      <c r="C8" s="5"/>
      <c r="D8" s="5"/>
      <c r="E8" s="5"/>
      <c r="F8" s="5"/>
      <c r="G8" s="4"/>
      <c r="H8" s="5"/>
      <c r="I8" s="5"/>
      <c r="J8" s="4"/>
      <c r="K8" s="5"/>
      <c r="L8" s="5"/>
    </row>
    <row r="9" spans="1:12" ht="15.75" customHeight="1">
      <c r="A9" s="6"/>
      <c r="B9" s="58" t="s">
        <v>50</v>
      </c>
      <c r="C9" s="59"/>
      <c r="D9" s="59"/>
      <c r="E9" s="59"/>
      <c r="F9" s="60"/>
      <c r="G9" s="6"/>
      <c r="H9" s="61" t="s">
        <v>58</v>
      </c>
      <c r="I9" s="60"/>
      <c r="J9" s="6"/>
      <c r="K9" s="61" t="s">
        <v>59</v>
      </c>
      <c r="L9" s="60"/>
    </row>
    <row r="10" spans="1:12" ht="15.75" customHeight="1">
      <c r="A10" s="8" t="s">
        <v>60</v>
      </c>
      <c r="B10" s="7" t="s">
        <v>51</v>
      </c>
      <c r="C10" s="7" t="s">
        <v>52</v>
      </c>
      <c r="D10" s="7" t="s">
        <v>53</v>
      </c>
      <c r="E10" s="7" t="s">
        <v>54</v>
      </c>
      <c r="F10" s="7" t="s">
        <v>55</v>
      </c>
      <c r="G10" s="6"/>
      <c r="H10" s="7" t="s">
        <v>61</v>
      </c>
      <c r="I10" s="7" t="s">
        <v>62</v>
      </c>
      <c r="J10" s="6"/>
      <c r="K10" s="7" t="s">
        <v>63</v>
      </c>
      <c r="L10" s="7" t="s">
        <v>64</v>
      </c>
    </row>
    <row r="11" spans="1:12" ht="15.75" customHeight="1">
      <c r="A11" s="10" t="s">
        <v>5</v>
      </c>
      <c r="B11" s="11">
        <v>0.5</v>
      </c>
      <c r="C11" s="11">
        <v>0.7</v>
      </c>
      <c r="D11" s="11">
        <v>0.1</v>
      </c>
      <c r="E11" s="11">
        <v>0.4</v>
      </c>
      <c r="F11" s="11">
        <v>0.1</v>
      </c>
      <c r="G11" s="6"/>
      <c r="H11" s="11">
        <v>0.1</v>
      </c>
      <c r="I11" s="12">
        <v>1</v>
      </c>
      <c r="J11" s="6"/>
      <c r="K11" s="11">
        <f>SUMPRODUCT(B11:F11,B7:F7) * ABS(H11 - 1)</f>
        <v>30.6</v>
      </c>
      <c r="L11" s="13">
        <f t="shared" ref="L11:L13" si="0">K11/I11</f>
        <v>30.6</v>
      </c>
    </row>
    <row r="12" spans="1:12" ht="15.75" customHeight="1">
      <c r="A12" s="10" t="s">
        <v>46</v>
      </c>
      <c r="B12" s="11">
        <v>0.4</v>
      </c>
      <c r="C12" s="11">
        <v>0.6</v>
      </c>
      <c r="D12" s="11">
        <v>-0.2</v>
      </c>
      <c r="E12" s="11">
        <v>0.1</v>
      </c>
      <c r="F12" s="11">
        <v>0.3</v>
      </c>
      <c r="G12" s="6"/>
      <c r="H12" s="11">
        <v>0.6</v>
      </c>
      <c r="I12" s="12">
        <v>1</v>
      </c>
      <c r="J12" s="6"/>
      <c r="K12" s="11">
        <f>SUMPRODUCT(B12:F12,B7:F7) * ABS(H12 - 1)</f>
        <v>10.8</v>
      </c>
      <c r="L12" s="13">
        <f t="shared" si="0"/>
        <v>10.8</v>
      </c>
    </row>
    <row r="13" spans="1:12" ht="15.75" customHeight="1">
      <c r="A13" s="10" t="s">
        <v>48</v>
      </c>
      <c r="B13" s="9">
        <v>0.1</v>
      </c>
      <c r="C13" s="9">
        <v>0.6</v>
      </c>
      <c r="D13" s="9">
        <v>0</v>
      </c>
      <c r="E13" s="9">
        <v>0.3</v>
      </c>
      <c r="F13" s="9">
        <v>0.6</v>
      </c>
      <c r="G13" s="6"/>
      <c r="H13" s="9">
        <v>0.4</v>
      </c>
      <c r="I13" s="14">
        <v>2</v>
      </c>
      <c r="J13" s="6"/>
      <c r="K13" s="9">
        <f>SUMPRODUCT(B13:F13,B7:F7) * ABS(H13 - 1)</f>
        <v>19.8</v>
      </c>
      <c r="L13" s="15">
        <f t="shared" si="0"/>
        <v>9.9</v>
      </c>
    </row>
    <row r="14" spans="1:12" ht="15.75" customHeight="1">
      <c r="A14" s="4"/>
      <c r="B14" s="5"/>
      <c r="C14" s="4"/>
      <c r="D14" s="4"/>
      <c r="E14" s="4"/>
      <c r="F14" s="4"/>
      <c r="G14" s="4"/>
      <c r="H14" s="4"/>
      <c r="I14" s="4"/>
      <c r="J14" s="4"/>
      <c r="K14" s="4"/>
      <c r="L14" s="4"/>
    </row>
    <row r="15" spans="1:12" ht="15.75" customHeight="1">
      <c r="A15" s="8" t="s">
        <v>65</v>
      </c>
      <c r="B15" s="16" t="s">
        <v>64</v>
      </c>
      <c r="C15" s="4"/>
      <c r="D15" s="4"/>
      <c r="E15" s="4"/>
      <c r="F15" s="4"/>
      <c r="G15" s="4"/>
      <c r="H15" s="4"/>
      <c r="I15" s="4"/>
      <c r="J15" s="4"/>
      <c r="K15" s="4"/>
      <c r="L15" s="4"/>
    </row>
    <row r="16" spans="1:12" ht="15.75" customHeight="1">
      <c r="A16" s="10" t="s">
        <v>66</v>
      </c>
      <c r="B16" s="13">
        <f t="shared" ref="B16:B18" si="1">L11</f>
        <v>30.6</v>
      </c>
      <c r="C16" s="4"/>
      <c r="D16" s="4"/>
      <c r="E16" s="4"/>
      <c r="F16" s="4"/>
      <c r="G16" s="4"/>
      <c r="H16" s="4"/>
      <c r="I16" s="4"/>
      <c r="J16" s="4"/>
      <c r="K16" s="4"/>
      <c r="L16" s="4"/>
    </row>
    <row r="17" spans="1:12" ht="15.75" customHeight="1">
      <c r="A17" s="10" t="s">
        <v>67</v>
      </c>
      <c r="B17" s="13">
        <f t="shared" si="1"/>
        <v>10.8</v>
      </c>
      <c r="C17" s="4"/>
      <c r="D17" s="4"/>
      <c r="E17" s="4"/>
      <c r="F17" s="4"/>
      <c r="G17" s="4"/>
      <c r="H17" s="4"/>
      <c r="I17" s="4"/>
      <c r="J17" s="4"/>
      <c r="K17" s="4"/>
      <c r="L17" s="4"/>
    </row>
    <row r="18" spans="1:12" ht="15.75" customHeight="1">
      <c r="A18" s="10" t="s">
        <v>68</v>
      </c>
      <c r="B18" s="15">
        <f t="shared" si="1"/>
        <v>9.9</v>
      </c>
      <c r="C18" s="4"/>
      <c r="D18" s="4"/>
      <c r="E18" s="4"/>
      <c r="F18" s="4"/>
      <c r="G18" s="4"/>
      <c r="H18" s="4"/>
      <c r="I18" s="4"/>
      <c r="J18" s="4"/>
      <c r="K18" s="4"/>
      <c r="L18" s="4"/>
    </row>
    <row r="20" spans="1:12" ht="15.75" customHeight="1">
      <c r="A20" s="2" t="s">
        <v>21</v>
      </c>
      <c r="B20" s="62" t="s">
        <v>28</v>
      </c>
      <c r="C20" s="63"/>
      <c r="D20" s="63"/>
      <c r="E20" s="4"/>
      <c r="F20" s="4"/>
      <c r="G20" s="4"/>
      <c r="H20" s="4"/>
      <c r="I20" s="4"/>
      <c r="J20" s="4"/>
      <c r="K20" s="4"/>
      <c r="L20" s="4"/>
    </row>
    <row r="21" spans="1:12" ht="15.75" customHeight="1">
      <c r="A21" s="2" t="s">
        <v>45</v>
      </c>
      <c r="B21" s="3" t="s">
        <v>69</v>
      </c>
      <c r="C21" s="3" t="s">
        <v>70</v>
      </c>
      <c r="D21" s="3" t="s">
        <v>71</v>
      </c>
      <c r="E21" s="4"/>
      <c r="F21" s="4"/>
      <c r="G21" s="4"/>
      <c r="H21" s="4"/>
      <c r="I21" s="4"/>
      <c r="J21" s="4"/>
      <c r="K21" s="4"/>
      <c r="L21" s="4"/>
    </row>
    <row r="22" spans="1:12" ht="15.75" customHeight="1">
      <c r="A22" s="4"/>
      <c r="B22" s="5"/>
      <c r="C22" s="5"/>
      <c r="D22" s="5"/>
      <c r="E22" s="5"/>
      <c r="F22" s="5"/>
      <c r="G22" s="4"/>
      <c r="H22" s="4"/>
      <c r="I22" s="4"/>
      <c r="J22" s="4"/>
      <c r="K22" s="4"/>
      <c r="L22" s="4"/>
    </row>
    <row r="23" spans="1:12" ht="15.75" customHeight="1">
      <c r="A23" s="6"/>
      <c r="B23" s="58" t="s">
        <v>50</v>
      </c>
      <c r="C23" s="59"/>
      <c r="D23" s="59"/>
      <c r="E23" s="59"/>
      <c r="F23" s="60"/>
      <c r="G23" s="4"/>
      <c r="H23" s="5"/>
      <c r="I23" s="4"/>
      <c r="J23" s="4"/>
      <c r="K23" s="4"/>
      <c r="L23" s="4"/>
    </row>
    <row r="24" spans="1:12" ht="15.75" customHeight="1">
      <c r="A24" s="6"/>
      <c r="B24" s="7" t="s">
        <v>51</v>
      </c>
      <c r="C24" s="7" t="s">
        <v>52</v>
      </c>
      <c r="D24" s="7" t="s">
        <v>53</v>
      </c>
      <c r="E24" s="7" t="s">
        <v>54</v>
      </c>
      <c r="F24" s="7" t="s">
        <v>55</v>
      </c>
      <c r="G24" s="6"/>
      <c r="H24" s="7" t="s">
        <v>56</v>
      </c>
      <c r="I24" s="4"/>
      <c r="J24" s="4"/>
      <c r="K24" s="4"/>
      <c r="L24" s="4"/>
    </row>
    <row r="25" spans="1:12" ht="15.75" customHeight="1">
      <c r="A25" s="8" t="s">
        <v>57</v>
      </c>
      <c r="B25" s="9">
        <v>30</v>
      </c>
      <c r="C25" s="9">
        <v>10</v>
      </c>
      <c r="D25" s="9">
        <v>10</v>
      </c>
      <c r="E25" s="9">
        <v>20</v>
      </c>
      <c r="F25" s="9">
        <v>30</v>
      </c>
      <c r="G25" s="6"/>
      <c r="H25" s="9">
        <f>SUM(B25:F25)</f>
        <v>100</v>
      </c>
      <c r="I25" s="4"/>
      <c r="J25" s="4"/>
      <c r="K25" s="4"/>
      <c r="L25" s="4"/>
    </row>
    <row r="26" spans="1:12" ht="15.75" customHeight="1">
      <c r="A26" s="4"/>
      <c r="B26" s="5"/>
      <c r="C26" s="5"/>
      <c r="D26" s="5"/>
      <c r="E26" s="5"/>
      <c r="F26" s="5"/>
      <c r="G26" s="4"/>
      <c r="H26" s="5"/>
      <c r="I26" s="5"/>
      <c r="J26" s="4"/>
      <c r="K26" s="5"/>
      <c r="L26" s="5"/>
    </row>
    <row r="27" spans="1:12" ht="15.75" customHeight="1">
      <c r="A27" s="6"/>
      <c r="B27" s="58" t="s">
        <v>50</v>
      </c>
      <c r="C27" s="59"/>
      <c r="D27" s="59"/>
      <c r="E27" s="59"/>
      <c r="F27" s="60"/>
      <c r="G27" s="6"/>
      <c r="H27" s="61" t="s">
        <v>58</v>
      </c>
      <c r="I27" s="60"/>
      <c r="J27" s="6"/>
      <c r="K27" s="61" t="s">
        <v>59</v>
      </c>
      <c r="L27" s="60"/>
    </row>
    <row r="28" spans="1:12" ht="15.75" customHeight="1">
      <c r="A28" s="8" t="s">
        <v>60</v>
      </c>
      <c r="B28" s="7" t="s">
        <v>51</v>
      </c>
      <c r="C28" s="7" t="s">
        <v>52</v>
      </c>
      <c r="D28" s="7" t="s">
        <v>53</v>
      </c>
      <c r="E28" s="7" t="s">
        <v>54</v>
      </c>
      <c r="F28" s="7" t="s">
        <v>55</v>
      </c>
      <c r="G28" s="6"/>
      <c r="H28" s="7" t="s">
        <v>61</v>
      </c>
      <c r="I28" s="7" t="s">
        <v>62</v>
      </c>
      <c r="J28" s="6"/>
      <c r="K28" s="7" t="s">
        <v>63</v>
      </c>
      <c r="L28" s="7" t="s">
        <v>64</v>
      </c>
    </row>
    <row r="29" spans="1:12" ht="15.75" customHeight="1">
      <c r="A29" s="10" t="s">
        <v>69</v>
      </c>
      <c r="B29" s="11">
        <v>0.5</v>
      </c>
      <c r="C29" s="11">
        <v>0.9</v>
      </c>
      <c r="D29" s="11">
        <v>0</v>
      </c>
      <c r="E29" s="11">
        <v>-0.5</v>
      </c>
      <c r="F29" s="11">
        <v>0.3</v>
      </c>
      <c r="G29" s="6"/>
      <c r="H29" s="11">
        <v>0.8</v>
      </c>
      <c r="I29" s="12">
        <v>99</v>
      </c>
      <c r="J29" s="6"/>
      <c r="K29" s="11">
        <f>SUMPRODUCT(B29:F29,B25:F25) * ABS(H29 - 1)</f>
        <v>4.5999999999999988</v>
      </c>
      <c r="L29" s="13">
        <f t="shared" ref="L29:L31" si="2">K29/I29</f>
        <v>4.6464646464646452E-2</v>
      </c>
    </row>
    <row r="30" spans="1:12" ht="15.75" customHeight="1">
      <c r="A30" s="10" t="s">
        <v>29</v>
      </c>
      <c r="B30" s="11">
        <v>0.9</v>
      </c>
      <c r="C30" s="11">
        <v>0.5</v>
      </c>
      <c r="D30" s="11">
        <v>0.8</v>
      </c>
      <c r="E30" s="11">
        <v>0.8</v>
      </c>
      <c r="F30" s="11">
        <v>0.7</v>
      </c>
      <c r="G30" s="6"/>
      <c r="H30" s="11">
        <v>0.15</v>
      </c>
      <c r="I30" s="12">
        <v>25</v>
      </c>
      <c r="J30" s="6"/>
      <c r="K30" s="11">
        <f>SUMPRODUCT(B30:F30,B25:F25) * ABS(H30 - 1)</f>
        <v>65.45</v>
      </c>
      <c r="L30" s="13">
        <f t="shared" si="2"/>
        <v>2.6180000000000003</v>
      </c>
    </row>
    <row r="31" spans="1:12" ht="15.75" customHeight="1">
      <c r="A31" s="10" t="s">
        <v>72</v>
      </c>
      <c r="B31" s="9">
        <v>0.7</v>
      </c>
      <c r="C31" s="9">
        <v>-0.6</v>
      </c>
      <c r="D31" s="9">
        <v>0.6</v>
      </c>
      <c r="E31" s="9">
        <v>0.3</v>
      </c>
      <c r="F31" s="9">
        <v>0.4</v>
      </c>
      <c r="G31" s="6"/>
      <c r="H31" s="9">
        <v>0.7</v>
      </c>
      <c r="I31" s="14">
        <v>10</v>
      </c>
      <c r="J31" s="6"/>
      <c r="K31" s="9">
        <f>SUMPRODUCT(B31:F31,B25:F25) * ABS(H31 - 1)</f>
        <v>11.700000000000001</v>
      </c>
      <c r="L31" s="15">
        <f t="shared" si="2"/>
        <v>1.1700000000000002</v>
      </c>
    </row>
    <row r="32" spans="1:12" ht="15.75" customHeight="1">
      <c r="A32" s="4"/>
      <c r="B32" s="5"/>
      <c r="C32" s="4"/>
      <c r="D32" s="4"/>
      <c r="E32" s="4"/>
      <c r="F32" s="4"/>
      <c r="G32" s="4"/>
      <c r="H32" s="4"/>
      <c r="I32" s="4"/>
      <c r="J32" s="4"/>
      <c r="K32" s="4"/>
      <c r="L32" s="4"/>
    </row>
    <row r="33" spans="1:12" ht="15.75" customHeight="1">
      <c r="A33" s="8" t="s">
        <v>65</v>
      </c>
      <c r="B33" s="7" t="s">
        <v>64</v>
      </c>
      <c r="C33" s="4"/>
      <c r="D33" s="4"/>
      <c r="E33" s="4"/>
      <c r="F33" s="4"/>
      <c r="G33" s="4"/>
      <c r="H33" s="4"/>
      <c r="I33" s="4"/>
      <c r="J33" s="4"/>
      <c r="K33" s="4"/>
      <c r="L33" s="4"/>
    </row>
    <row r="34" spans="1:12" ht="15.75" customHeight="1">
      <c r="A34" s="10" t="s">
        <v>73</v>
      </c>
      <c r="B34" s="13">
        <f t="shared" ref="B34:B35" si="3">L30</f>
        <v>2.6180000000000003</v>
      </c>
      <c r="C34" s="4"/>
      <c r="D34" s="4"/>
      <c r="E34" s="4"/>
      <c r="F34" s="4"/>
      <c r="G34" s="4"/>
      <c r="H34" s="4"/>
      <c r="I34" s="4"/>
      <c r="J34" s="4"/>
      <c r="K34" s="4"/>
      <c r="L34" s="4"/>
    </row>
    <row r="35" spans="1:12" ht="15.75" customHeight="1">
      <c r="A35" s="10" t="s">
        <v>74</v>
      </c>
      <c r="B35" s="13">
        <f t="shared" si="3"/>
        <v>1.1700000000000002</v>
      </c>
      <c r="C35" s="4"/>
      <c r="D35" s="4"/>
      <c r="E35" s="4"/>
      <c r="F35" s="4"/>
      <c r="G35" s="4"/>
      <c r="H35" s="4"/>
      <c r="I35" s="4"/>
      <c r="J35" s="4"/>
      <c r="K35" s="4"/>
      <c r="L35" s="4"/>
    </row>
    <row r="36" spans="1:12" ht="15.75" customHeight="1">
      <c r="A36" s="10" t="s">
        <v>75</v>
      </c>
      <c r="B36" s="15">
        <f>L29</f>
        <v>4.6464646464646452E-2</v>
      </c>
      <c r="C36" s="4"/>
      <c r="D36" s="4"/>
      <c r="E36" s="4"/>
      <c r="F36" s="4"/>
      <c r="G36" s="4"/>
      <c r="H36" s="4"/>
      <c r="I36" s="4"/>
      <c r="J36" s="4"/>
      <c r="K36" s="4"/>
      <c r="L36" s="4"/>
    </row>
    <row r="38" spans="1:12" ht="15.75" customHeight="1">
      <c r="A38" s="2" t="s">
        <v>21</v>
      </c>
      <c r="B38" s="62" t="s">
        <v>38</v>
      </c>
      <c r="C38" s="63"/>
      <c r="D38" s="63"/>
      <c r="E38" s="4"/>
      <c r="F38" s="4"/>
      <c r="G38" s="4"/>
      <c r="H38" s="4"/>
      <c r="I38" s="4"/>
      <c r="J38" s="4"/>
      <c r="K38" s="4"/>
      <c r="L38" s="4"/>
    </row>
    <row r="39" spans="1:12" ht="15.75" customHeight="1">
      <c r="A39" s="2" t="s">
        <v>45</v>
      </c>
      <c r="B39" s="3" t="s">
        <v>76</v>
      </c>
      <c r="C39" s="3" t="s">
        <v>39</v>
      </c>
      <c r="D39" s="3" t="s">
        <v>77</v>
      </c>
      <c r="E39" s="4"/>
      <c r="F39" s="4"/>
      <c r="G39" s="4"/>
      <c r="H39" s="4"/>
      <c r="I39" s="4"/>
      <c r="J39" s="4"/>
      <c r="K39" s="4"/>
      <c r="L39" s="4"/>
    </row>
    <row r="40" spans="1:12" ht="15.75" customHeight="1">
      <c r="A40" s="4"/>
      <c r="B40" s="5"/>
      <c r="C40" s="5"/>
      <c r="D40" s="5"/>
      <c r="E40" s="5"/>
      <c r="F40" s="5"/>
      <c r="G40" s="4"/>
      <c r="H40" s="4"/>
      <c r="I40" s="4"/>
      <c r="J40" s="4"/>
      <c r="K40" s="4"/>
      <c r="L40" s="4"/>
    </row>
    <row r="41" spans="1:12" ht="15.75" customHeight="1">
      <c r="A41" s="6"/>
      <c r="B41" s="58" t="s">
        <v>50</v>
      </c>
      <c r="C41" s="59"/>
      <c r="D41" s="59"/>
      <c r="E41" s="59"/>
      <c r="F41" s="60"/>
      <c r="G41" s="4"/>
      <c r="H41" s="5"/>
      <c r="I41" s="4"/>
      <c r="J41" s="4"/>
      <c r="K41" s="4"/>
      <c r="L41" s="4"/>
    </row>
    <row r="42" spans="1:12" ht="15.75" customHeight="1">
      <c r="A42" s="6"/>
      <c r="B42" s="7" t="s">
        <v>51</v>
      </c>
      <c r="C42" s="7" t="s">
        <v>52</v>
      </c>
      <c r="D42" s="7" t="s">
        <v>53</v>
      </c>
      <c r="E42" s="7" t="s">
        <v>54</v>
      </c>
      <c r="F42" s="7" t="s">
        <v>55</v>
      </c>
      <c r="G42" s="6"/>
      <c r="H42" s="7" t="s">
        <v>56</v>
      </c>
      <c r="I42" s="4"/>
      <c r="J42" s="4"/>
      <c r="K42" s="4"/>
      <c r="L42" s="4"/>
    </row>
    <row r="43" spans="1:12" ht="15.75" customHeight="1">
      <c r="A43" s="8" t="s">
        <v>57</v>
      </c>
      <c r="B43" s="9">
        <v>30</v>
      </c>
      <c r="C43" s="9">
        <v>10</v>
      </c>
      <c r="D43" s="9">
        <v>10</v>
      </c>
      <c r="E43" s="9">
        <v>20</v>
      </c>
      <c r="F43" s="9">
        <v>30</v>
      </c>
      <c r="G43" s="6"/>
      <c r="H43" s="9">
        <f>SUM(B43:F43)</f>
        <v>100</v>
      </c>
      <c r="I43" s="4"/>
      <c r="J43" s="4"/>
      <c r="K43" s="4"/>
      <c r="L43" s="4"/>
    </row>
    <row r="44" spans="1:12" ht="15.75" customHeight="1">
      <c r="A44" s="4"/>
      <c r="B44" s="5"/>
      <c r="C44" s="5"/>
      <c r="D44" s="5"/>
      <c r="E44" s="5"/>
      <c r="F44" s="5"/>
      <c r="G44" s="4"/>
      <c r="H44" s="5"/>
      <c r="I44" s="5"/>
      <c r="J44" s="4"/>
      <c r="K44" s="5"/>
      <c r="L44" s="5"/>
    </row>
    <row r="45" spans="1:12" ht="15.75" customHeight="1">
      <c r="A45" s="6"/>
      <c r="B45" s="58" t="s">
        <v>50</v>
      </c>
      <c r="C45" s="59"/>
      <c r="D45" s="59"/>
      <c r="E45" s="59"/>
      <c r="F45" s="60"/>
      <c r="G45" s="6"/>
      <c r="H45" s="61" t="s">
        <v>58</v>
      </c>
      <c r="I45" s="60"/>
      <c r="J45" s="6"/>
      <c r="K45" s="61" t="s">
        <v>59</v>
      </c>
      <c r="L45" s="60"/>
    </row>
    <row r="46" spans="1:12" ht="15.75" customHeight="1">
      <c r="A46" s="8" t="s">
        <v>60</v>
      </c>
      <c r="B46" s="7" t="s">
        <v>51</v>
      </c>
      <c r="C46" s="7" t="s">
        <v>52</v>
      </c>
      <c r="D46" s="7" t="s">
        <v>53</v>
      </c>
      <c r="E46" s="7" t="s">
        <v>54</v>
      </c>
      <c r="F46" s="7" t="s">
        <v>55</v>
      </c>
      <c r="G46" s="6"/>
      <c r="H46" s="7" t="s">
        <v>61</v>
      </c>
      <c r="I46" s="7" t="s">
        <v>62</v>
      </c>
      <c r="J46" s="6"/>
      <c r="K46" s="7" t="s">
        <v>63</v>
      </c>
      <c r="L46" s="7" t="s">
        <v>64</v>
      </c>
    </row>
    <row r="47" spans="1:12" ht="15.75" customHeight="1">
      <c r="A47" s="10" t="s">
        <v>76</v>
      </c>
      <c r="B47" s="11">
        <v>0.7</v>
      </c>
      <c r="C47" s="11">
        <v>0.5</v>
      </c>
      <c r="D47" s="11">
        <v>0</v>
      </c>
      <c r="E47" s="11">
        <v>0.4</v>
      </c>
      <c r="F47" s="11">
        <v>0</v>
      </c>
      <c r="G47" s="6"/>
      <c r="H47" s="11">
        <v>0.4</v>
      </c>
      <c r="I47" s="12">
        <v>1</v>
      </c>
      <c r="J47" s="6"/>
      <c r="K47" s="11">
        <f>SUMPRODUCT(B47:F47,B43:F43) * ABS(H47 - 1)</f>
        <v>20.399999999999999</v>
      </c>
      <c r="L47" s="17">
        <f t="shared" ref="L47:L49" si="4">K47/I47</f>
        <v>20.399999999999999</v>
      </c>
    </row>
    <row r="48" spans="1:12" ht="15.75" customHeight="1">
      <c r="A48" s="10" t="s">
        <v>39</v>
      </c>
      <c r="B48" s="11">
        <v>1</v>
      </c>
      <c r="C48" s="11">
        <v>0.7</v>
      </c>
      <c r="D48" s="11">
        <v>0.5</v>
      </c>
      <c r="E48" s="11">
        <v>0</v>
      </c>
      <c r="F48" s="11">
        <v>0</v>
      </c>
      <c r="G48" s="6"/>
      <c r="H48" s="11">
        <v>0.3</v>
      </c>
      <c r="I48" s="12">
        <v>1</v>
      </c>
      <c r="J48" s="6"/>
      <c r="K48" s="11">
        <f>SUMPRODUCT(B48:F48,B43:F43) * ABS(H48 - 1)</f>
        <v>29.4</v>
      </c>
      <c r="L48" s="17">
        <f t="shared" si="4"/>
        <v>29.4</v>
      </c>
    </row>
    <row r="49" spans="1:12" ht="15.75" customHeight="1">
      <c r="A49" s="10" t="s">
        <v>77</v>
      </c>
      <c r="B49" s="9">
        <v>1</v>
      </c>
      <c r="C49" s="9">
        <v>0.5</v>
      </c>
      <c r="D49" s="9">
        <v>0.8</v>
      </c>
      <c r="E49" s="9">
        <v>0.7</v>
      </c>
      <c r="F49" s="9">
        <v>0</v>
      </c>
      <c r="G49" s="6"/>
      <c r="H49" s="9">
        <v>0.8</v>
      </c>
      <c r="I49" s="14">
        <v>1</v>
      </c>
      <c r="J49" s="6"/>
      <c r="K49" s="9">
        <f>SUMPRODUCT(B49:F49,B43:F43) * ABS(H49 - 1)</f>
        <v>11.399999999999997</v>
      </c>
      <c r="L49" s="18">
        <f t="shared" si="4"/>
        <v>11.399999999999997</v>
      </c>
    </row>
    <row r="50" spans="1:12" ht="15.75" customHeight="1">
      <c r="A50" s="4"/>
      <c r="B50" s="5"/>
      <c r="C50" s="4"/>
      <c r="D50" s="4"/>
      <c r="E50" s="4"/>
      <c r="F50" s="4"/>
      <c r="G50" s="4"/>
      <c r="H50" s="4"/>
      <c r="I50" s="4"/>
      <c r="J50" s="4"/>
      <c r="K50" s="4"/>
      <c r="L50" s="4"/>
    </row>
    <row r="51" spans="1:12" ht="15.75" customHeight="1">
      <c r="A51" s="8" t="s">
        <v>65</v>
      </c>
      <c r="B51" s="16" t="s">
        <v>64</v>
      </c>
      <c r="C51" s="4"/>
      <c r="D51" s="4"/>
      <c r="E51" s="4"/>
      <c r="F51" s="4"/>
      <c r="G51" s="4"/>
      <c r="H51" s="4"/>
      <c r="I51" s="4"/>
      <c r="J51" s="4"/>
      <c r="K51" s="4"/>
      <c r="L51" s="4"/>
    </row>
    <row r="52" spans="1:12" ht="15.75" customHeight="1">
      <c r="A52" s="10" t="s">
        <v>78</v>
      </c>
      <c r="B52" s="17">
        <f>L48</f>
        <v>29.4</v>
      </c>
      <c r="C52" s="4"/>
      <c r="D52" s="4"/>
      <c r="E52" s="4"/>
      <c r="F52" s="4"/>
      <c r="G52" s="4"/>
      <c r="H52" s="4"/>
      <c r="I52" s="4"/>
      <c r="J52" s="4"/>
      <c r="K52" s="4"/>
      <c r="L52" s="4"/>
    </row>
    <row r="53" spans="1:12" ht="15.75" customHeight="1">
      <c r="A53" s="10" t="s">
        <v>79</v>
      </c>
      <c r="B53" s="17">
        <f>L47</f>
        <v>20.399999999999999</v>
      </c>
      <c r="C53" s="4"/>
      <c r="D53" s="4"/>
      <c r="E53" s="4"/>
      <c r="F53" s="4"/>
      <c r="G53" s="4"/>
      <c r="H53" s="4"/>
      <c r="I53" s="4"/>
      <c r="J53" s="4"/>
      <c r="K53" s="4"/>
      <c r="L53" s="4"/>
    </row>
    <row r="54" spans="1:12" ht="15.75" customHeight="1">
      <c r="A54" s="10" t="s">
        <v>80</v>
      </c>
      <c r="B54" s="18">
        <f>L49</f>
        <v>11.399999999999997</v>
      </c>
      <c r="C54" s="4"/>
      <c r="D54" s="4"/>
      <c r="E54" s="4"/>
      <c r="F54" s="4"/>
      <c r="G54" s="4"/>
      <c r="H54" s="4"/>
      <c r="I54" s="4"/>
      <c r="J54" s="4"/>
      <c r="K54" s="4"/>
      <c r="L54" s="4"/>
    </row>
    <row r="56" spans="1:12" ht="15.75" customHeight="1">
      <c r="A56" s="2" t="s">
        <v>21</v>
      </c>
      <c r="B56" s="62" t="s">
        <v>81</v>
      </c>
      <c r="C56" s="63"/>
      <c r="D56" s="63"/>
      <c r="E56" s="4"/>
      <c r="F56" s="4"/>
      <c r="G56" s="4"/>
      <c r="H56" s="4"/>
      <c r="I56" s="4"/>
      <c r="J56" s="4"/>
      <c r="K56" s="4"/>
      <c r="L56" s="4"/>
    </row>
    <row r="57" spans="1:12" ht="15.75" customHeight="1">
      <c r="A57" s="2" t="s">
        <v>45</v>
      </c>
      <c r="B57" s="3" t="s">
        <v>82</v>
      </c>
      <c r="C57" s="3" t="s">
        <v>83</v>
      </c>
      <c r="D57" s="3" t="s">
        <v>84</v>
      </c>
      <c r="E57" s="4"/>
      <c r="F57" s="4"/>
      <c r="G57" s="4"/>
      <c r="H57" s="4"/>
      <c r="I57" s="4"/>
      <c r="J57" s="4"/>
      <c r="K57" s="4"/>
      <c r="L57" s="4"/>
    </row>
    <row r="58" spans="1:12" ht="15.75" customHeight="1">
      <c r="A58" s="4"/>
      <c r="B58" s="5"/>
      <c r="C58" s="5"/>
      <c r="D58" s="5"/>
      <c r="E58" s="5"/>
      <c r="F58" s="5"/>
      <c r="G58" s="4"/>
      <c r="H58" s="4"/>
      <c r="I58" s="4"/>
      <c r="J58" s="4"/>
      <c r="K58" s="4"/>
      <c r="L58" s="4"/>
    </row>
    <row r="59" spans="1:12" ht="15.75" customHeight="1">
      <c r="A59" s="6"/>
      <c r="B59" s="58" t="s">
        <v>50</v>
      </c>
      <c r="C59" s="59"/>
      <c r="D59" s="59"/>
      <c r="E59" s="59"/>
      <c r="F59" s="60"/>
      <c r="G59" s="4"/>
      <c r="H59" s="5"/>
      <c r="I59" s="4"/>
      <c r="J59" s="4"/>
      <c r="K59" s="4"/>
      <c r="L59" s="4"/>
    </row>
    <row r="60" spans="1:12" ht="15.75" customHeight="1">
      <c r="A60" s="6"/>
      <c r="B60" s="7" t="s">
        <v>51</v>
      </c>
      <c r="C60" s="7" t="s">
        <v>52</v>
      </c>
      <c r="D60" s="7" t="s">
        <v>53</v>
      </c>
      <c r="E60" s="7" t="s">
        <v>54</v>
      </c>
      <c r="F60" s="7" t="s">
        <v>55</v>
      </c>
      <c r="G60" s="6"/>
      <c r="H60" s="7" t="s">
        <v>56</v>
      </c>
      <c r="I60" s="4"/>
      <c r="J60" s="4"/>
      <c r="K60" s="4"/>
      <c r="L60" s="4"/>
    </row>
    <row r="61" spans="1:12" ht="15.75" customHeight="1">
      <c r="A61" s="8" t="s">
        <v>57</v>
      </c>
      <c r="B61" s="9">
        <v>30</v>
      </c>
      <c r="C61" s="9">
        <v>10</v>
      </c>
      <c r="D61" s="9">
        <v>10</v>
      </c>
      <c r="E61" s="9">
        <v>20</v>
      </c>
      <c r="F61" s="9">
        <v>30</v>
      </c>
      <c r="G61" s="6"/>
      <c r="H61" s="9">
        <f>SUM(B61:F61)</f>
        <v>100</v>
      </c>
      <c r="I61" s="4"/>
      <c r="J61" s="4"/>
      <c r="K61" s="4"/>
      <c r="L61" s="4"/>
    </row>
    <row r="62" spans="1:12" ht="15.75" customHeight="1">
      <c r="A62" s="4"/>
      <c r="B62" s="5"/>
      <c r="C62" s="5"/>
      <c r="D62" s="5"/>
      <c r="E62" s="5"/>
      <c r="F62" s="5"/>
      <c r="G62" s="4"/>
      <c r="H62" s="5"/>
      <c r="I62" s="5"/>
      <c r="J62" s="4"/>
      <c r="K62" s="5"/>
      <c r="L62" s="5"/>
    </row>
    <row r="63" spans="1:12" ht="15.75" customHeight="1">
      <c r="A63" s="6"/>
      <c r="B63" s="58" t="s">
        <v>50</v>
      </c>
      <c r="C63" s="59"/>
      <c r="D63" s="59"/>
      <c r="E63" s="59"/>
      <c r="F63" s="60"/>
      <c r="G63" s="6"/>
      <c r="H63" s="61" t="s">
        <v>58</v>
      </c>
      <c r="I63" s="60"/>
      <c r="J63" s="6"/>
      <c r="K63" s="61" t="s">
        <v>59</v>
      </c>
      <c r="L63" s="60"/>
    </row>
    <row r="64" spans="1:12" ht="15.75" customHeight="1">
      <c r="A64" s="8" t="s">
        <v>60</v>
      </c>
      <c r="B64" s="7" t="s">
        <v>51</v>
      </c>
      <c r="C64" s="7" t="s">
        <v>52</v>
      </c>
      <c r="D64" s="7" t="s">
        <v>53</v>
      </c>
      <c r="E64" s="7" t="s">
        <v>54</v>
      </c>
      <c r="F64" s="7" t="s">
        <v>55</v>
      </c>
      <c r="G64" s="6"/>
      <c r="H64" s="7" t="s">
        <v>61</v>
      </c>
      <c r="I64" s="7" t="s">
        <v>62</v>
      </c>
      <c r="J64" s="6"/>
      <c r="K64" s="7" t="s">
        <v>63</v>
      </c>
      <c r="L64" s="7" t="s">
        <v>64</v>
      </c>
    </row>
    <row r="65" spans="1:12" ht="15.75" customHeight="1">
      <c r="A65" s="10" t="s">
        <v>82</v>
      </c>
      <c r="B65" s="11">
        <v>-0.5</v>
      </c>
      <c r="C65" s="11">
        <v>-0.4</v>
      </c>
      <c r="D65" s="11">
        <v>-0.6</v>
      </c>
      <c r="E65" s="11">
        <v>0.4</v>
      </c>
      <c r="F65" s="11">
        <v>-0.4</v>
      </c>
      <c r="G65" s="6"/>
      <c r="H65" s="11">
        <v>0.6</v>
      </c>
      <c r="I65" s="12">
        <v>4800</v>
      </c>
      <c r="J65" s="6"/>
      <c r="K65" s="11">
        <f>SUMPRODUCT(B65:F65,B61:F61) * ABS(H65 - 1)</f>
        <v>-11.600000000000001</v>
      </c>
      <c r="L65" s="19">
        <f t="shared" ref="L65:L67" si="5">K65/I65</f>
        <v>-2.4166666666666668E-3</v>
      </c>
    </row>
    <row r="66" spans="1:12" ht="15.75" customHeight="1">
      <c r="A66" s="10" t="s">
        <v>83</v>
      </c>
      <c r="B66" s="11">
        <v>0.5</v>
      </c>
      <c r="C66" s="11">
        <v>0.3</v>
      </c>
      <c r="D66" s="11">
        <v>0.5</v>
      </c>
      <c r="E66" s="11">
        <v>0.7</v>
      </c>
      <c r="F66" s="11">
        <v>0.2</v>
      </c>
      <c r="G66" s="6"/>
      <c r="H66" s="11">
        <v>0.3</v>
      </c>
      <c r="I66" s="12">
        <v>1</v>
      </c>
      <c r="J66" s="6"/>
      <c r="K66" s="11">
        <f>SUMPRODUCT(B66:F66,B61:F61) * ABS(H66 - 1)</f>
        <v>30.099999999999998</v>
      </c>
      <c r="L66" s="13">
        <f t="shared" si="5"/>
        <v>30.099999999999998</v>
      </c>
    </row>
    <row r="67" spans="1:12" ht="15.75" customHeight="1">
      <c r="A67" s="10" t="s">
        <v>84</v>
      </c>
      <c r="B67" s="9">
        <v>0.7</v>
      </c>
      <c r="C67" s="9">
        <v>1</v>
      </c>
      <c r="D67" s="9">
        <v>1</v>
      </c>
      <c r="E67" s="9">
        <v>-0.8</v>
      </c>
      <c r="F67" s="9">
        <v>0.6</v>
      </c>
      <c r="G67" s="6"/>
      <c r="H67" s="9">
        <v>0</v>
      </c>
      <c r="I67" s="14">
        <v>1</v>
      </c>
      <c r="J67" s="6"/>
      <c r="K67" s="9">
        <f>SUMPRODUCT(B67:F67,B61:F61) * ABS(H67 - 1)</f>
        <v>43</v>
      </c>
      <c r="L67" s="15">
        <f t="shared" si="5"/>
        <v>43</v>
      </c>
    </row>
    <row r="68" spans="1:12" ht="15.75" customHeight="1">
      <c r="A68" s="4"/>
      <c r="B68" s="5"/>
      <c r="C68" s="4"/>
      <c r="D68" s="4"/>
      <c r="E68" s="4"/>
      <c r="F68" s="4"/>
      <c r="G68" s="4"/>
      <c r="H68" s="4"/>
      <c r="I68" s="4"/>
      <c r="J68" s="4"/>
      <c r="K68" s="4"/>
      <c r="L68" s="4"/>
    </row>
    <row r="69" spans="1:12" ht="15.75" customHeight="1">
      <c r="A69" s="8" t="s">
        <v>65</v>
      </c>
      <c r="B69" s="7" t="s">
        <v>64</v>
      </c>
      <c r="C69" s="4"/>
      <c r="D69" s="4"/>
      <c r="E69" s="4"/>
      <c r="F69" s="4"/>
      <c r="G69" s="4"/>
      <c r="H69" s="4"/>
      <c r="I69" s="4"/>
      <c r="J69" s="4"/>
      <c r="K69" s="4"/>
      <c r="L69" s="4"/>
    </row>
    <row r="70" spans="1:12" ht="15.75" customHeight="1">
      <c r="A70" s="10" t="s">
        <v>85</v>
      </c>
      <c r="B70" s="13">
        <f>L67</f>
        <v>43</v>
      </c>
      <c r="C70" s="4"/>
      <c r="D70" s="4"/>
      <c r="E70" s="4"/>
      <c r="F70" s="4"/>
      <c r="G70" s="4"/>
      <c r="H70" s="4"/>
      <c r="I70" s="4"/>
      <c r="J70" s="4"/>
      <c r="K70" s="4"/>
      <c r="L70" s="4"/>
    </row>
    <row r="71" spans="1:12" ht="15.75" customHeight="1">
      <c r="A71" s="10" t="s">
        <v>86</v>
      </c>
      <c r="B71" s="13">
        <f>L66</f>
        <v>30.099999999999998</v>
      </c>
      <c r="C71" s="4"/>
      <c r="D71" s="4"/>
      <c r="E71" s="4"/>
      <c r="F71" s="4"/>
      <c r="G71" s="4"/>
      <c r="H71" s="4"/>
      <c r="I71" s="4"/>
      <c r="J71" s="4"/>
      <c r="K71" s="4"/>
      <c r="L71" s="4"/>
    </row>
    <row r="72" spans="1:12" ht="15.75" customHeight="1">
      <c r="A72" s="10" t="s">
        <v>87</v>
      </c>
      <c r="B72" s="15">
        <f>L65</f>
        <v>-2.4166666666666668E-3</v>
      </c>
      <c r="C72" s="4"/>
      <c r="D72" s="4"/>
      <c r="E72" s="4"/>
      <c r="F72" s="4"/>
      <c r="G72" s="4"/>
      <c r="H72" s="4"/>
      <c r="I72" s="4"/>
      <c r="J72" s="4"/>
      <c r="K72" s="4"/>
      <c r="L72" s="4"/>
    </row>
    <row r="74" spans="1:12" ht="15.75" customHeight="1">
      <c r="A74" s="2" t="s">
        <v>21</v>
      </c>
      <c r="B74" s="62" t="s">
        <v>88</v>
      </c>
      <c r="C74" s="63"/>
      <c r="D74" s="63"/>
      <c r="E74" s="4"/>
      <c r="F74" s="4"/>
      <c r="G74" s="4"/>
      <c r="H74" s="4"/>
      <c r="I74" s="4"/>
      <c r="J74" s="4"/>
      <c r="K74" s="4"/>
      <c r="L74" s="4"/>
    </row>
    <row r="75" spans="1:12" ht="15.75" customHeight="1">
      <c r="A75" s="2" t="s">
        <v>45</v>
      </c>
      <c r="B75" s="20">
        <v>42371</v>
      </c>
      <c r="C75" s="20">
        <v>42433</v>
      </c>
      <c r="D75" s="20">
        <v>42496</v>
      </c>
      <c r="E75" s="4"/>
      <c r="F75" s="4"/>
      <c r="G75" s="4"/>
      <c r="H75" s="4"/>
      <c r="I75" s="4"/>
      <c r="J75" s="4"/>
      <c r="K75" s="4"/>
      <c r="L75" s="4"/>
    </row>
    <row r="76" spans="1:12" ht="15.75" customHeight="1">
      <c r="A76" s="4"/>
      <c r="B76" s="5"/>
      <c r="C76" s="5"/>
      <c r="D76" s="5"/>
      <c r="E76" s="5"/>
      <c r="F76" s="5"/>
      <c r="G76" s="4"/>
      <c r="H76" s="4"/>
      <c r="I76" s="4"/>
      <c r="J76" s="4"/>
      <c r="K76" s="4"/>
      <c r="L76" s="4"/>
    </row>
    <row r="77" spans="1:12" ht="15.75" customHeight="1">
      <c r="A77" s="6"/>
      <c r="B77" s="58" t="s">
        <v>50</v>
      </c>
      <c r="C77" s="59"/>
      <c r="D77" s="59"/>
      <c r="E77" s="59"/>
      <c r="F77" s="60"/>
      <c r="G77" s="4"/>
      <c r="H77" s="5"/>
      <c r="I77" s="4"/>
      <c r="J77" s="4"/>
      <c r="K77" s="4"/>
      <c r="L77" s="4"/>
    </row>
    <row r="78" spans="1:12" ht="15.75" customHeight="1">
      <c r="A78" s="6"/>
      <c r="B78" s="7" t="s">
        <v>51</v>
      </c>
      <c r="C78" s="7" t="s">
        <v>52</v>
      </c>
      <c r="D78" s="7" t="s">
        <v>53</v>
      </c>
      <c r="E78" s="7" t="s">
        <v>54</v>
      </c>
      <c r="F78" s="7" t="s">
        <v>55</v>
      </c>
      <c r="G78" s="6"/>
      <c r="H78" s="7" t="s">
        <v>56</v>
      </c>
      <c r="I78" s="4"/>
      <c r="J78" s="4"/>
      <c r="K78" s="4"/>
      <c r="L78" s="4"/>
    </row>
    <row r="79" spans="1:12" ht="15.75" customHeight="1">
      <c r="A79" s="8" t="s">
        <v>57</v>
      </c>
      <c r="B79" s="9">
        <v>30</v>
      </c>
      <c r="C79" s="9">
        <v>10</v>
      </c>
      <c r="D79" s="9">
        <v>10</v>
      </c>
      <c r="E79" s="9">
        <v>20</v>
      </c>
      <c r="F79" s="9">
        <v>30</v>
      </c>
      <c r="G79" s="6"/>
      <c r="H79" s="9">
        <f>SUM(B79:F79)</f>
        <v>100</v>
      </c>
      <c r="I79" s="4"/>
      <c r="J79" s="4"/>
      <c r="K79" s="4"/>
      <c r="L79" s="4"/>
    </row>
    <row r="80" spans="1:12" ht="15.75" customHeight="1">
      <c r="A80" s="4"/>
      <c r="B80" s="5"/>
      <c r="C80" s="5"/>
      <c r="D80" s="5"/>
      <c r="E80" s="5"/>
      <c r="F80" s="5"/>
      <c r="G80" s="4"/>
      <c r="H80" s="5"/>
      <c r="I80" s="5"/>
      <c r="J80" s="4"/>
      <c r="K80" s="5"/>
      <c r="L80" s="5"/>
    </row>
    <row r="81" spans="1:22" ht="15.75" customHeight="1">
      <c r="A81" s="6"/>
      <c r="B81" s="58" t="s">
        <v>50</v>
      </c>
      <c r="C81" s="59"/>
      <c r="D81" s="59"/>
      <c r="E81" s="59"/>
      <c r="F81" s="60"/>
      <c r="G81" s="6"/>
      <c r="H81" s="61" t="s">
        <v>58</v>
      </c>
      <c r="I81" s="60"/>
      <c r="J81" s="6"/>
      <c r="K81" s="61" t="s">
        <v>59</v>
      </c>
      <c r="L81" s="60"/>
    </row>
    <row r="82" spans="1:22" ht="15.75" customHeight="1">
      <c r="A82" s="8" t="s">
        <v>60</v>
      </c>
      <c r="B82" s="7" t="s">
        <v>51</v>
      </c>
      <c r="C82" s="7" t="s">
        <v>52</v>
      </c>
      <c r="D82" s="7" t="s">
        <v>53</v>
      </c>
      <c r="E82" s="7" t="s">
        <v>54</v>
      </c>
      <c r="F82" s="7" t="s">
        <v>55</v>
      </c>
      <c r="G82" s="6"/>
      <c r="H82" s="7" t="s">
        <v>61</v>
      </c>
      <c r="I82" s="7" t="s">
        <v>62</v>
      </c>
      <c r="J82" s="6"/>
      <c r="K82" s="7" t="s">
        <v>63</v>
      </c>
      <c r="L82" s="7" t="s">
        <v>64</v>
      </c>
    </row>
    <row r="83" spans="1:22" ht="15.75" customHeight="1">
      <c r="A83" s="21">
        <v>42371</v>
      </c>
      <c r="B83" s="11">
        <v>-0.4</v>
      </c>
      <c r="C83" s="11">
        <v>0.6</v>
      </c>
      <c r="D83" s="11">
        <v>-0.2</v>
      </c>
      <c r="E83" s="11">
        <v>0</v>
      </c>
      <c r="F83" s="11">
        <v>0</v>
      </c>
      <c r="G83" s="6"/>
      <c r="H83" s="11">
        <v>0.2</v>
      </c>
      <c r="I83" s="12">
        <v>20</v>
      </c>
      <c r="J83" s="6"/>
      <c r="K83" s="11">
        <f>SUMPRODUCT(B83:F83,B79:F79) * ABS(H83 - 1)</f>
        <v>-6.4</v>
      </c>
      <c r="L83" s="22">
        <f t="shared" ref="L83:L85" si="6">K83/I83</f>
        <v>-0.32</v>
      </c>
    </row>
    <row r="84" spans="1:22" ht="15.75" customHeight="1">
      <c r="A84" s="21">
        <v>42433</v>
      </c>
      <c r="B84" s="11">
        <v>0.3</v>
      </c>
      <c r="C84" s="11">
        <v>0.2</v>
      </c>
      <c r="D84" s="11">
        <v>0</v>
      </c>
      <c r="E84" s="11">
        <v>0.3</v>
      </c>
      <c r="F84" s="11">
        <v>0.2</v>
      </c>
      <c r="G84" s="6"/>
      <c r="H84" s="11">
        <v>0.4</v>
      </c>
      <c r="I84" s="12">
        <v>40</v>
      </c>
      <c r="J84" s="6"/>
      <c r="K84" s="11">
        <f>SUMPRODUCT(B84:F84,B79:F79) * ABS(H84 - 1)</f>
        <v>13.799999999999999</v>
      </c>
      <c r="L84" s="22">
        <f t="shared" si="6"/>
        <v>0.34499999999999997</v>
      </c>
    </row>
    <row r="85" spans="1:22" ht="15.75" customHeight="1">
      <c r="A85" s="21">
        <v>42496</v>
      </c>
      <c r="B85" s="9">
        <v>0.7</v>
      </c>
      <c r="C85" s="9">
        <v>-0.2</v>
      </c>
      <c r="D85" s="9">
        <v>0.2</v>
      </c>
      <c r="E85" s="9">
        <v>0.4</v>
      </c>
      <c r="F85" s="9">
        <v>0.8</v>
      </c>
      <c r="G85" s="6"/>
      <c r="H85" s="9">
        <v>0.6</v>
      </c>
      <c r="I85" s="14">
        <v>60</v>
      </c>
      <c r="J85" s="6"/>
      <c r="K85" s="9">
        <f>SUMPRODUCT(B85:F85,B79:F79) * ABS(H85 - 1)</f>
        <v>21.200000000000003</v>
      </c>
      <c r="L85" s="23">
        <f t="shared" si="6"/>
        <v>0.35333333333333339</v>
      </c>
    </row>
    <row r="86" spans="1:22" ht="15.75" customHeight="1">
      <c r="A86" s="4"/>
      <c r="B86" s="5"/>
      <c r="C86" s="4"/>
      <c r="D86" s="4"/>
      <c r="E86" s="4"/>
      <c r="F86" s="4"/>
      <c r="G86" s="4"/>
      <c r="H86" s="4"/>
      <c r="I86" s="4"/>
      <c r="J86" s="4"/>
      <c r="K86" s="4"/>
      <c r="L86" s="4"/>
    </row>
    <row r="87" spans="1:22" ht="15.75" customHeight="1">
      <c r="A87" s="8" t="s">
        <v>65</v>
      </c>
      <c r="B87" s="7" t="s">
        <v>64</v>
      </c>
      <c r="C87" s="4"/>
      <c r="D87" s="4"/>
      <c r="E87" s="4"/>
      <c r="F87" s="4"/>
      <c r="G87" s="4"/>
      <c r="H87" s="4"/>
      <c r="I87" s="4"/>
      <c r="J87" s="4"/>
      <c r="K87" s="4"/>
      <c r="L87" s="4"/>
    </row>
    <row r="88" spans="1:22" ht="15.75" customHeight="1">
      <c r="A88" s="10" t="s">
        <v>89</v>
      </c>
      <c r="B88" s="19">
        <f>L85</f>
        <v>0.35333333333333339</v>
      </c>
      <c r="C88" s="4"/>
      <c r="D88" s="4"/>
      <c r="E88" s="4"/>
      <c r="F88" s="4"/>
      <c r="G88" s="4"/>
      <c r="H88" s="4"/>
      <c r="I88" s="4"/>
      <c r="J88" s="4"/>
      <c r="K88" s="4"/>
      <c r="L88" s="4"/>
    </row>
    <row r="89" spans="1:22" ht="15.75" customHeight="1">
      <c r="A89" s="10" t="s">
        <v>90</v>
      </c>
      <c r="B89" s="19">
        <f>L84</f>
        <v>0.34499999999999997</v>
      </c>
      <c r="C89" s="4"/>
      <c r="D89" s="4"/>
      <c r="E89" s="4"/>
      <c r="F89" s="4"/>
      <c r="G89" s="4"/>
      <c r="H89" s="4"/>
      <c r="I89" s="4"/>
      <c r="J89" s="4"/>
      <c r="K89" s="4"/>
      <c r="L89" s="4"/>
    </row>
    <row r="90" spans="1:22" ht="15.75" customHeight="1">
      <c r="A90" s="10" t="s">
        <v>91</v>
      </c>
      <c r="B90" s="24">
        <f>L83</f>
        <v>-0.32</v>
      </c>
      <c r="C90" s="4"/>
      <c r="D90" s="4"/>
      <c r="E90" s="4"/>
      <c r="F90" s="4"/>
      <c r="G90" s="4"/>
      <c r="H90" s="4"/>
      <c r="I90" s="4"/>
      <c r="J90" s="4"/>
      <c r="K90" s="4"/>
      <c r="L90" s="4"/>
    </row>
    <row r="92" spans="1:22" ht="15.75" customHeight="1">
      <c r="A92" s="64" t="s">
        <v>92</v>
      </c>
      <c r="B92" s="63"/>
      <c r="C92" s="63"/>
      <c r="D92" s="63"/>
      <c r="E92" s="63"/>
      <c r="F92" s="63"/>
      <c r="G92" s="63"/>
      <c r="H92" s="63"/>
      <c r="I92" s="63"/>
      <c r="J92" s="63"/>
      <c r="K92" s="63"/>
      <c r="L92" s="63"/>
    </row>
    <row r="93" spans="1:22" ht="15.75" customHeight="1">
      <c r="A93" s="4" t="s">
        <v>93</v>
      </c>
      <c r="B93" s="4" t="s">
        <v>94</v>
      </c>
      <c r="C93" s="4"/>
      <c r="D93" s="4" t="s">
        <v>95</v>
      </c>
      <c r="E93" s="4" t="s">
        <v>96</v>
      </c>
      <c r="F93" s="4"/>
      <c r="G93" s="4" t="s">
        <v>95</v>
      </c>
      <c r="H93" s="4" t="s">
        <v>96</v>
      </c>
      <c r="I93" s="4"/>
      <c r="J93" s="4"/>
      <c r="K93" s="4"/>
      <c r="L93" s="4"/>
      <c r="M93" s="4"/>
      <c r="N93" s="4"/>
      <c r="O93" s="4"/>
      <c r="P93" s="4"/>
      <c r="Q93" s="4"/>
      <c r="R93" s="4"/>
      <c r="S93" s="4"/>
      <c r="T93" s="4"/>
      <c r="U93" s="4"/>
      <c r="V93" s="4"/>
    </row>
    <row r="94" spans="1:22" ht="15.75" customHeight="1">
      <c r="A94" s="4" t="s">
        <v>97</v>
      </c>
      <c r="B94" s="4" t="s">
        <v>51</v>
      </c>
      <c r="C94" s="4"/>
      <c r="D94" s="25">
        <v>1</v>
      </c>
      <c r="E94" s="4" t="s">
        <v>98</v>
      </c>
      <c r="F94" s="4"/>
      <c r="G94" s="25">
        <v>1</v>
      </c>
      <c r="H94" s="4" t="s">
        <v>98</v>
      </c>
      <c r="I94" s="4"/>
      <c r="J94" s="4"/>
      <c r="K94" s="4"/>
      <c r="L94" s="4"/>
      <c r="M94" s="4"/>
      <c r="N94" s="4"/>
      <c r="O94" s="4"/>
      <c r="P94" s="4"/>
      <c r="Q94" s="4"/>
      <c r="R94" s="4"/>
      <c r="S94" s="4"/>
      <c r="T94" s="4"/>
      <c r="U94" s="4"/>
      <c r="V94" s="4"/>
    </row>
    <row r="95" spans="1:22" ht="15.75" customHeight="1">
      <c r="A95" s="4" t="s">
        <v>99</v>
      </c>
      <c r="B95" s="4" t="s">
        <v>52</v>
      </c>
      <c r="C95" s="4"/>
      <c r="D95" s="25">
        <v>3</v>
      </c>
      <c r="E95" s="4" t="s">
        <v>100</v>
      </c>
      <c r="F95" s="4"/>
      <c r="G95" s="26">
        <f>1/3</f>
        <v>0.33333333333333331</v>
      </c>
      <c r="H95" s="4" t="s">
        <v>101</v>
      </c>
      <c r="I95" s="4"/>
      <c r="J95" s="4"/>
      <c r="K95" s="4"/>
      <c r="L95" s="4"/>
      <c r="M95" s="4"/>
      <c r="N95" s="4"/>
      <c r="O95" s="4"/>
      <c r="P95" s="4"/>
      <c r="Q95" s="4"/>
      <c r="R95" s="4"/>
      <c r="S95" s="4"/>
      <c r="T95" s="4"/>
      <c r="U95" s="4"/>
      <c r="V95" s="4"/>
    </row>
    <row r="96" spans="1:22" ht="15.75" customHeight="1">
      <c r="A96" s="4" t="s">
        <v>102</v>
      </c>
      <c r="B96" s="4" t="s">
        <v>53</v>
      </c>
      <c r="C96" s="4"/>
      <c r="D96" s="25">
        <v>5</v>
      </c>
      <c r="E96" s="4" t="s">
        <v>103</v>
      </c>
      <c r="F96" s="4"/>
      <c r="G96" s="26">
        <f>1/5</f>
        <v>0.2</v>
      </c>
      <c r="H96" s="4" t="s">
        <v>104</v>
      </c>
      <c r="I96" s="4"/>
      <c r="J96" s="4"/>
      <c r="K96" s="4"/>
      <c r="L96" s="4"/>
      <c r="M96" s="4"/>
      <c r="N96" s="4"/>
      <c r="O96" s="4"/>
      <c r="P96" s="4"/>
      <c r="Q96" s="4"/>
      <c r="R96" s="4"/>
      <c r="S96" s="4"/>
      <c r="T96" s="4"/>
      <c r="U96" s="4"/>
      <c r="V96" s="4"/>
    </row>
    <row r="97" spans="1:22" ht="15.75" customHeight="1">
      <c r="A97" s="4" t="s">
        <v>105</v>
      </c>
      <c r="B97" s="4" t="s">
        <v>54</v>
      </c>
      <c r="C97" s="4"/>
      <c r="D97" s="25">
        <v>7</v>
      </c>
      <c r="E97" s="4" t="s">
        <v>106</v>
      </c>
      <c r="F97" s="4"/>
      <c r="G97" s="26">
        <f>1/7</f>
        <v>0.14285714285714285</v>
      </c>
      <c r="H97" s="4" t="s">
        <v>107</v>
      </c>
      <c r="I97" s="4"/>
      <c r="J97" s="4"/>
      <c r="K97" s="4"/>
      <c r="L97" s="4"/>
      <c r="M97" s="4"/>
      <c r="N97" s="4"/>
      <c r="O97" s="4"/>
      <c r="P97" s="4"/>
      <c r="Q97" s="4"/>
      <c r="R97" s="4"/>
      <c r="S97" s="4"/>
      <c r="T97" s="4"/>
      <c r="U97" s="4"/>
      <c r="V97" s="4"/>
    </row>
    <row r="98" spans="1:22" ht="15.75" customHeight="1">
      <c r="A98" s="4" t="s">
        <v>108</v>
      </c>
      <c r="B98" s="4" t="s">
        <v>55</v>
      </c>
      <c r="C98" s="4"/>
      <c r="D98" s="25">
        <v>9</v>
      </c>
      <c r="E98" s="4" t="s">
        <v>109</v>
      </c>
      <c r="F98" s="4"/>
      <c r="G98" s="26">
        <f>1/9</f>
        <v>0.1111111111111111</v>
      </c>
      <c r="H98" s="4" t="s">
        <v>110</v>
      </c>
      <c r="I98" s="4"/>
      <c r="J98" s="4"/>
      <c r="K98" s="4"/>
      <c r="L98" s="4"/>
      <c r="M98" s="4"/>
      <c r="N98" s="4"/>
      <c r="O98" s="4"/>
      <c r="P98" s="4"/>
      <c r="Q98" s="4"/>
      <c r="R98" s="4"/>
      <c r="S98" s="4"/>
      <c r="T98" s="4"/>
      <c r="U98" s="4"/>
      <c r="V98" s="4"/>
    </row>
    <row r="99" spans="1:22" ht="15.75" customHeight="1">
      <c r="A99" s="4"/>
      <c r="B99" s="4"/>
      <c r="C99" s="5"/>
      <c r="D99" s="5"/>
      <c r="E99" s="5"/>
      <c r="F99" s="5"/>
      <c r="G99" s="5"/>
      <c r="H99" s="5"/>
      <c r="I99" s="4"/>
      <c r="J99" s="5"/>
      <c r="K99" s="5"/>
      <c r="L99" s="5"/>
      <c r="M99" s="5"/>
      <c r="N99" s="5"/>
      <c r="O99" s="5"/>
      <c r="P99" s="4"/>
      <c r="Q99" s="5"/>
      <c r="R99" s="5"/>
      <c r="S99" s="5"/>
      <c r="T99" s="4"/>
      <c r="U99" s="5"/>
      <c r="V99" s="5"/>
    </row>
    <row r="100" spans="1:22" ht="15.75" customHeight="1">
      <c r="A100" s="4"/>
      <c r="B100" s="6"/>
      <c r="C100" s="65" t="s">
        <v>111</v>
      </c>
      <c r="D100" s="59"/>
      <c r="E100" s="59"/>
      <c r="F100" s="59"/>
      <c r="G100" s="59"/>
      <c r="H100" s="60"/>
      <c r="I100" s="6"/>
      <c r="J100" s="65" t="s">
        <v>112</v>
      </c>
      <c r="K100" s="59"/>
      <c r="L100" s="59"/>
      <c r="M100" s="59"/>
      <c r="N100" s="59"/>
      <c r="O100" s="60"/>
      <c r="P100" s="6"/>
      <c r="Q100" s="65" t="s">
        <v>113</v>
      </c>
      <c r="R100" s="59"/>
      <c r="S100" s="60"/>
      <c r="T100" s="6"/>
      <c r="U100" s="65" t="s">
        <v>114</v>
      </c>
      <c r="V100" s="60"/>
    </row>
    <row r="101" spans="1:22" ht="15.75" customHeight="1">
      <c r="A101" s="4"/>
      <c r="B101" s="6"/>
      <c r="C101" s="27" t="s">
        <v>57</v>
      </c>
      <c r="D101" s="27" t="s">
        <v>97</v>
      </c>
      <c r="E101" s="27" t="s">
        <v>99</v>
      </c>
      <c r="F101" s="27" t="s">
        <v>102</v>
      </c>
      <c r="G101" s="27" t="s">
        <v>105</v>
      </c>
      <c r="H101" s="27" t="s">
        <v>108</v>
      </c>
      <c r="I101" s="6"/>
      <c r="J101" s="27" t="s">
        <v>95</v>
      </c>
      <c r="K101" s="27" t="s">
        <v>97</v>
      </c>
      <c r="L101" s="27" t="s">
        <v>99</v>
      </c>
      <c r="M101" s="27" t="s">
        <v>102</v>
      </c>
      <c r="N101" s="27" t="s">
        <v>105</v>
      </c>
      <c r="O101" s="27" t="s">
        <v>108</v>
      </c>
      <c r="P101" s="6"/>
      <c r="Q101" s="27" t="s">
        <v>115</v>
      </c>
      <c r="R101" s="27" t="s">
        <v>116</v>
      </c>
      <c r="S101" s="27" t="s">
        <v>117</v>
      </c>
      <c r="T101" s="6"/>
      <c r="U101" s="27" t="s">
        <v>115</v>
      </c>
      <c r="V101" s="27" t="s">
        <v>118</v>
      </c>
    </row>
    <row r="102" spans="1:22" ht="15.75" customHeight="1">
      <c r="A102" s="4"/>
      <c r="B102" s="6"/>
      <c r="C102" s="28" t="s">
        <v>97</v>
      </c>
      <c r="D102" s="29">
        <v>1</v>
      </c>
      <c r="E102" s="30">
        <f>1/D103</f>
        <v>3</v>
      </c>
      <c r="F102" s="29">
        <f>1/D104</f>
        <v>0.33333333333333331</v>
      </c>
      <c r="G102" s="29">
        <f>1/D105</f>
        <v>1</v>
      </c>
      <c r="H102" s="29">
        <f>1/D106</f>
        <v>0.2</v>
      </c>
      <c r="I102" s="6"/>
      <c r="J102" s="28" t="s">
        <v>97</v>
      </c>
      <c r="K102" s="31">
        <f t="shared" ref="K102:O102" si="7">D102/D$107</f>
        <v>9.6774193548387108E-2</v>
      </c>
      <c r="L102" s="31">
        <f t="shared" si="7"/>
        <v>0.25</v>
      </c>
      <c r="M102" s="31">
        <f t="shared" si="7"/>
        <v>3.7735849056603779E-2</v>
      </c>
      <c r="N102" s="31">
        <f t="shared" si="7"/>
        <v>0.27272727272727276</v>
      </c>
      <c r="O102" s="31">
        <f t="shared" si="7"/>
        <v>7.1856287425149712E-2</v>
      </c>
      <c r="P102" s="6"/>
      <c r="Q102" s="28" t="s">
        <v>97</v>
      </c>
      <c r="R102" s="32">
        <f t="shared" ref="R102:R106" si="8">SUM(K102:O102)</f>
        <v>0.72909360275741342</v>
      </c>
      <c r="S102" s="33">
        <f t="shared" ref="S102:S106" si="9">R102/5</f>
        <v>0.14581872055148268</v>
      </c>
      <c r="T102" s="6"/>
      <c r="U102" s="28" t="s">
        <v>97</v>
      </c>
      <c r="V102" s="34">
        <f t="shared" ref="V102:V106" si="10">S102</f>
        <v>0.14581872055148268</v>
      </c>
    </row>
    <row r="103" spans="1:22" ht="15.75" customHeight="1">
      <c r="A103" s="4"/>
      <c r="B103" s="6"/>
      <c r="C103" s="28" t="s">
        <v>99</v>
      </c>
      <c r="D103" s="29">
        <f>1/3</f>
        <v>0.33333333333333331</v>
      </c>
      <c r="E103" s="29">
        <v>1</v>
      </c>
      <c r="F103" s="29">
        <f>1/E104</f>
        <v>0.5</v>
      </c>
      <c r="G103" s="29">
        <f>1/E105</f>
        <v>0.33333333333333331</v>
      </c>
      <c r="H103" s="29">
        <f>1/E106</f>
        <v>0.33333333333333331</v>
      </c>
      <c r="I103" s="6"/>
      <c r="J103" s="28" t="s">
        <v>99</v>
      </c>
      <c r="K103" s="31">
        <f t="shared" ref="K103:O103" si="11">D103/D$107</f>
        <v>3.2258064516129031E-2</v>
      </c>
      <c r="L103" s="31">
        <f t="shared" si="11"/>
        <v>8.3333333333333329E-2</v>
      </c>
      <c r="M103" s="31">
        <f t="shared" si="11"/>
        <v>5.6603773584905669E-2</v>
      </c>
      <c r="N103" s="31">
        <f t="shared" si="11"/>
        <v>9.0909090909090912E-2</v>
      </c>
      <c r="O103" s="31">
        <f t="shared" si="11"/>
        <v>0.11976047904191617</v>
      </c>
      <c r="P103" s="6"/>
      <c r="Q103" s="28" t="s">
        <v>99</v>
      </c>
      <c r="R103" s="32">
        <f t="shared" si="8"/>
        <v>0.38286474138537513</v>
      </c>
      <c r="S103" s="33">
        <f t="shared" si="9"/>
        <v>7.6572948277075031E-2</v>
      </c>
      <c r="T103" s="6"/>
      <c r="U103" s="28" t="s">
        <v>99</v>
      </c>
      <c r="V103" s="34">
        <f t="shared" si="10"/>
        <v>7.6572948277075031E-2</v>
      </c>
    </row>
    <row r="104" spans="1:22" ht="15.75" customHeight="1">
      <c r="A104" s="4"/>
      <c r="B104" s="6"/>
      <c r="C104" s="28" t="s">
        <v>102</v>
      </c>
      <c r="D104" s="29">
        <v>3</v>
      </c>
      <c r="E104" s="29">
        <v>2</v>
      </c>
      <c r="F104" s="29">
        <v>1</v>
      </c>
      <c r="G104" s="29">
        <f>1/F105</f>
        <v>0.33333333333333331</v>
      </c>
      <c r="H104" s="29">
        <f>1/F106</f>
        <v>0.25</v>
      </c>
      <c r="I104" s="6"/>
      <c r="J104" s="28" t="s">
        <v>102</v>
      </c>
      <c r="K104" s="31">
        <f t="shared" ref="K104:O104" si="12">D104/D$107</f>
        <v>0.29032258064516131</v>
      </c>
      <c r="L104" s="31">
        <f t="shared" si="12"/>
        <v>0.16666666666666666</v>
      </c>
      <c r="M104" s="31">
        <f t="shared" si="12"/>
        <v>0.11320754716981134</v>
      </c>
      <c r="N104" s="31">
        <f t="shared" si="12"/>
        <v>9.0909090909090912E-2</v>
      </c>
      <c r="O104" s="31">
        <f t="shared" si="12"/>
        <v>8.9820359281437126E-2</v>
      </c>
      <c r="P104" s="6"/>
      <c r="Q104" s="28" t="s">
        <v>102</v>
      </c>
      <c r="R104" s="32">
        <f t="shared" si="8"/>
        <v>0.7509262446721674</v>
      </c>
      <c r="S104" s="33">
        <f t="shared" si="9"/>
        <v>0.15018524893443347</v>
      </c>
      <c r="T104" s="6"/>
      <c r="U104" s="28" t="s">
        <v>102</v>
      </c>
      <c r="V104" s="34">
        <f t="shared" si="10"/>
        <v>0.15018524893443347</v>
      </c>
    </row>
    <row r="105" spans="1:22" ht="15.75" customHeight="1">
      <c r="A105" s="4"/>
      <c r="B105" s="6"/>
      <c r="C105" s="28" t="s">
        <v>105</v>
      </c>
      <c r="D105" s="29">
        <v>1</v>
      </c>
      <c r="E105" s="29">
        <v>3</v>
      </c>
      <c r="F105" s="29">
        <v>3</v>
      </c>
      <c r="G105" s="29">
        <v>1</v>
      </c>
      <c r="H105" s="29">
        <f>1/G106</f>
        <v>1</v>
      </c>
      <c r="I105" s="6"/>
      <c r="J105" s="28" t="s">
        <v>105</v>
      </c>
      <c r="K105" s="31">
        <f t="shared" ref="K105:O105" si="13">D105/D$107</f>
        <v>9.6774193548387108E-2</v>
      </c>
      <c r="L105" s="31">
        <f t="shared" si="13"/>
        <v>0.25</v>
      </c>
      <c r="M105" s="31">
        <f t="shared" si="13"/>
        <v>0.339622641509434</v>
      </c>
      <c r="N105" s="31">
        <f t="shared" si="13"/>
        <v>0.27272727272727276</v>
      </c>
      <c r="O105" s="31">
        <f t="shared" si="13"/>
        <v>0.3592814371257485</v>
      </c>
      <c r="P105" s="6"/>
      <c r="Q105" s="28" t="s">
        <v>105</v>
      </c>
      <c r="R105" s="32">
        <f t="shared" si="8"/>
        <v>1.3184055449108423</v>
      </c>
      <c r="S105" s="33">
        <f t="shared" si="9"/>
        <v>0.26368110898216846</v>
      </c>
      <c r="T105" s="6"/>
      <c r="U105" s="28" t="s">
        <v>105</v>
      </c>
      <c r="V105" s="34">
        <f t="shared" si="10"/>
        <v>0.26368110898216846</v>
      </c>
    </row>
    <row r="106" spans="1:22" ht="15.75" customHeight="1">
      <c r="A106" s="4"/>
      <c r="B106" s="6"/>
      <c r="C106" s="28" t="s">
        <v>108</v>
      </c>
      <c r="D106" s="29">
        <v>5</v>
      </c>
      <c r="E106" s="29">
        <v>3</v>
      </c>
      <c r="F106" s="29">
        <v>4</v>
      </c>
      <c r="G106" s="29">
        <v>1</v>
      </c>
      <c r="H106" s="29">
        <v>1</v>
      </c>
      <c r="I106" s="6"/>
      <c r="J106" s="28" t="s">
        <v>108</v>
      </c>
      <c r="K106" s="31">
        <f t="shared" ref="K106:O106" si="14">D106/D$107</f>
        <v>0.48387096774193555</v>
      </c>
      <c r="L106" s="31">
        <f t="shared" si="14"/>
        <v>0.25</v>
      </c>
      <c r="M106" s="31">
        <f t="shared" si="14"/>
        <v>0.45283018867924535</v>
      </c>
      <c r="N106" s="31">
        <f t="shared" si="14"/>
        <v>0.27272727272727276</v>
      </c>
      <c r="O106" s="31">
        <f t="shared" si="14"/>
        <v>0.3592814371257485</v>
      </c>
      <c r="P106" s="6"/>
      <c r="Q106" s="28" t="s">
        <v>108</v>
      </c>
      <c r="R106" s="32">
        <f t="shared" si="8"/>
        <v>1.8187098662742021</v>
      </c>
      <c r="S106" s="33">
        <f t="shared" si="9"/>
        <v>0.36374197325484042</v>
      </c>
      <c r="T106" s="6"/>
      <c r="U106" s="28" t="s">
        <v>108</v>
      </c>
      <c r="V106" s="34">
        <f t="shared" si="10"/>
        <v>0.36374197325484042</v>
      </c>
    </row>
    <row r="107" spans="1:22" ht="15.75" customHeight="1">
      <c r="A107" s="4"/>
      <c r="B107" s="6"/>
      <c r="C107" s="28" t="s">
        <v>116</v>
      </c>
      <c r="D107" s="31">
        <f t="shared" ref="D107:H107" si="15">SUM(D102:D106)</f>
        <v>10.333333333333332</v>
      </c>
      <c r="E107" s="31">
        <f t="shared" si="15"/>
        <v>12</v>
      </c>
      <c r="F107" s="31">
        <f t="shared" si="15"/>
        <v>8.8333333333333321</v>
      </c>
      <c r="G107" s="31">
        <f t="shared" si="15"/>
        <v>3.6666666666666665</v>
      </c>
      <c r="H107" s="31">
        <f t="shared" si="15"/>
        <v>2.7833333333333332</v>
      </c>
      <c r="I107" s="4"/>
      <c r="J107" s="4"/>
      <c r="K107" s="4"/>
      <c r="L107" s="4"/>
      <c r="M107" s="4"/>
      <c r="N107" s="4"/>
      <c r="O107" s="4"/>
      <c r="P107" s="4"/>
      <c r="Q107" s="4"/>
      <c r="R107" s="4"/>
      <c r="S107" s="4"/>
      <c r="T107" s="6"/>
      <c r="U107" s="28" t="s">
        <v>116</v>
      </c>
      <c r="V107" s="34">
        <f>SUM(V102:V106)</f>
        <v>1</v>
      </c>
    </row>
    <row r="109" spans="1:22" ht="15.75" customHeight="1">
      <c r="A109" s="66" t="s">
        <v>119</v>
      </c>
      <c r="B109" s="63"/>
      <c r="C109" s="63"/>
      <c r="D109" s="63"/>
      <c r="E109" s="63"/>
      <c r="F109" s="63"/>
      <c r="G109" s="63"/>
      <c r="H109" s="63"/>
      <c r="I109" s="63"/>
      <c r="J109" s="63"/>
      <c r="K109" s="63"/>
      <c r="L109" s="63"/>
    </row>
    <row r="110" spans="1:22" ht="15.75" customHeight="1">
      <c r="A110" s="2" t="s">
        <v>21</v>
      </c>
      <c r="B110" s="3" t="s">
        <v>3</v>
      </c>
      <c r="C110" s="35"/>
      <c r="D110" s="4"/>
      <c r="E110" s="4"/>
      <c r="F110" s="4"/>
      <c r="G110" s="4"/>
      <c r="H110" s="4"/>
      <c r="I110" s="4"/>
      <c r="J110" s="4"/>
      <c r="K110" s="4"/>
      <c r="L110" s="4"/>
    </row>
    <row r="111" spans="1:22" ht="15.75" customHeight="1">
      <c r="A111" s="2" t="s">
        <v>45</v>
      </c>
      <c r="B111" s="3" t="s">
        <v>5</v>
      </c>
      <c r="C111" s="3" t="s">
        <v>46</v>
      </c>
      <c r="D111" s="3" t="s">
        <v>48</v>
      </c>
      <c r="E111" s="4"/>
      <c r="F111" s="4"/>
      <c r="G111" s="4"/>
      <c r="H111" s="4"/>
      <c r="I111" s="4"/>
      <c r="J111" s="4"/>
      <c r="K111" s="4"/>
      <c r="L111" s="4"/>
    </row>
    <row r="112" spans="1:22" ht="15.75" customHeight="1">
      <c r="A112" s="4"/>
      <c r="B112" s="5"/>
      <c r="C112" s="5"/>
      <c r="D112" s="5"/>
      <c r="E112" s="5"/>
      <c r="F112" s="5"/>
      <c r="G112" s="4"/>
      <c r="H112" s="4"/>
      <c r="I112" s="4"/>
      <c r="J112" s="4"/>
      <c r="K112" s="4"/>
      <c r="L112" s="4"/>
    </row>
    <row r="113" spans="1:12" ht="15.75" customHeight="1">
      <c r="A113" s="6"/>
      <c r="B113" s="58" t="s">
        <v>50</v>
      </c>
      <c r="C113" s="59"/>
      <c r="D113" s="59"/>
      <c r="E113" s="59"/>
      <c r="F113" s="60"/>
      <c r="G113" s="4"/>
      <c r="H113" s="5"/>
      <c r="I113" s="4"/>
      <c r="J113" s="4"/>
      <c r="K113" s="4"/>
      <c r="L113" s="4"/>
    </row>
    <row r="114" spans="1:12" ht="15.75" customHeight="1">
      <c r="A114" s="6"/>
      <c r="B114" s="7" t="s">
        <v>51</v>
      </c>
      <c r="C114" s="7" t="s">
        <v>52</v>
      </c>
      <c r="D114" s="7" t="s">
        <v>53</v>
      </c>
      <c r="E114" s="7" t="s">
        <v>54</v>
      </c>
      <c r="F114" s="7" t="s">
        <v>55</v>
      </c>
      <c r="G114" s="6"/>
      <c r="H114" s="7" t="s">
        <v>56</v>
      </c>
      <c r="I114" s="4"/>
      <c r="J114" s="4"/>
      <c r="K114" s="4"/>
      <c r="L114" s="4"/>
    </row>
    <row r="115" spans="1:12" ht="15.75" customHeight="1">
      <c r="A115" s="8" t="s">
        <v>57</v>
      </c>
      <c r="B115" s="9">
        <v>14.58</v>
      </c>
      <c r="C115" s="9">
        <v>7.66</v>
      </c>
      <c r="D115" s="9">
        <v>15.02</v>
      </c>
      <c r="E115" s="9">
        <v>26.37</v>
      </c>
      <c r="F115" s="9">
        <v>36.369999999999997</v>
      </c>
      <c r="G115" s="6"/>
      <c r="H115" s="9">
        <f>SUM(B115:F115)</f>
        <v>100</v>
      </c>
      <c r="I115" s="4"/>
      <c r="J115" s="4"/>
      <c r="K115" s="4"/>
      <c r="L115" s="4"/>
    </row>
    <row r="116" spans="1:12" ht="15.75" customHeight="1">
      <c r="A116" s="4"/>
      <c r="B116" s="5"/>
      <c r="C116" s="5"/>
      <c r="D116" s="5"/>
      <c r="E116" s="5"/>
      <c r="F116" s="5"/>
      <c r="G116" s="4"/>
      <c r="H116" s="5"/>
      <c r="I116" s="5"/>
      <c r="J116" s="4"/>
      <c r="K116" s="5"/>
      <c r="L116" s="5"/>
    </row>
    <row r="117" spans="1:12" ht="15.75" customHeight="1">
      <c r="A117" s="6"/>
      <c r="B117" s="58" t="s">
        <v>50</v>
      </c>
      <c r="C117" s="59"/>
      <c r="D117" s="59"/>
      <c r="E117" s="59"/>
      <c r="F117" s="60"/>
      <c r="G117" s="6"/>
      <c r="H117" s="61" t="s">
        <v>58</v>
      </c>
      <c r="I117" s="60"/>
      <c r="J117" s="6"/>
      <c r="K117" s="61" t="s">
        <v>59</v>
      </c>
      <c r="L117" s="60"/>
    </row>
    <row r="118" spans="1:12" ht="15.75" customHeight="1">
      <c r="A118" s="8" t="s">
        <v>60</v>
      </c>
      <c r="B118" s="7" t="s">
        <v>51</v>
      </c>
      <c r="C118" s="7" t="s">
        <v>52</v>
      </c>
      <c r="D118" s="7" t="s">
        <v>53</v>
      </c>
      <c r="E118" s="7" t="s">
        <v>54</v>
      </c>
      <c r="F118" s="7" t="s">
        <v>55</v>
      </c>
      <c r="G118" s="6"/>
      <c r="H118" s="7" t="s">
        <v>61</v>
      </c>
      <c r="I118" s="7" t="s">
        <v>62</v>
      </c>
      <c r="J118" s="6"/>
      <c r="K118" s="7" t="s">
        <v>63</v>
      </c>
      <c r="L118" s="7" t="s">
        <v>64</v>
      </c>
    </row>
    <row r="119" spans="1:12" ht="15.75" customHeight="1">
      <c r="A119" s="10" t="s">
        <v>5</v>
      </c>
      <c r="B119" s="11">
        <v>0.5</v>
      </c>
      <c r="C119" s="11">
        <v>0.7</v>
      </c>
      <c r="D119" s="11">
        <v>0.1</v>
      </c>
      <c r="E119" s="11">
        <v>0.4</v>
      </c>
      <c r="F119" s="11">
        <v>0.1</v>
      </c>
      <c r="G119" s="6"/>
      <c r="H119" s="11">
        <v>0.1</v>
      </c>
      <c r="I119" s="12">
        <v>1</v>
      </c>
      <c r="J119" s="6"/>
      <c r="K119" s="11">
        <f>SUMPRODUCT(B119:F119,B115:F115) * ABS(H119 - 1)</f>
        <v>25.505100000000006</v>
      </c>
      <c r="L119" s="13">
        <f t="shared" ref="L119:L121" si="16">K119/I119</f>
        <v>25.505100000000006</v>
      </c>
    </row>
    <row r="120" spans="1:12" ht="15.75" customHeight="1">
      <c r="A120" s="10" t="s">
        <v>46</v>
      </c>
      <c r="B120" s="11">
        <v>0.4</v>
      </c>
      <c r="C120" s="11">
        <v>0.6</v>
      </c>
      <c r="D120" s="11">
        <v>-0.2</v>
      </c>
      <c r="E120" s="11">
        <v>0.1</v>
      </c>
      <c r="F120" s="11">
        <v>0.3</v>
      </c>
      <c r="G120" s="6"/>
      <c r="H120" s="11">
        <v>0.6</v>
      </c>
      <c r="I120" s="12">
        <v>1</v>
      </c>
      <c r="J120" s="6"/>
      <c r="K120" s="11">
        <f>SUMPRODUCT(B120:F120,B115:F115) * ABS(H120 - 1)</f>
        <v>8.3888000000000016</v>
      </c>
      <c r="L120" s="13">
        <f t="shared" si="16"/>
        <v>8.3888000000000016</v>
      </c>
    </row>
    <row r="121" spans="1:12" ht="15.75" customHeight="1">
      <c r="A121" s="10" t="s">
        <v>48</v>
      </c>
      <c r="B121" s="9">
        <v>0.1</v>
      </c>
      <c r="C121" s="9">
        <v>0.6</v>
      </c>
      <c r="D121" s="9">
        <v>0</v>
      </c>
      <c r="E121" s="9">
        <v>0.3</v>
      </c>
      <c r="F121" s="9">
        <v>0.6</v>
      </c>
      <c r="G121" s="6"/>
      <c r="H121" s="9">
        <v>0.4</v>
      </c>
      <c r="I121" s="14">
        <v>2</v>
      </c>
      <c r="J121" s="6"/>
      <c r="K121" s="9">
        <f>SUMPRODUCT(B121:F121,B115:F115) * ABS(H121 - 1)</f>
        <v>21.472199999999997</v>
      </c>
      <c r="L121" s="15">
        <f t="shared" si="16"/>
        <v>10.736099999999999</v>
      </c>
    </row>
    <row r="122" spans="1:12" ht="15.75" customHeight="1">
      <c r="A122" s="4"/>
      <c r="B122" s="5"/>
      <c r="C122" s="4"/>
      <c r="D122" s="4"/>
      <c r="E122" s="4"/>
      <c r="F122" s="4"/>
      <c r="G122" s="4"/>
      <c r="H122" s="4"/>
      <c r="I122" s="4"/>
      <c r="J122" s="4"/>
      <c r="K122" s="4"/>
      <c r="L122" s="4"/>
    </row>
    <row r="123" spans="1:12" ht="15.75" customHeight="1">
      <c r="A123" s="8" t="s">
        <v>65</v>
      </c>
      <c r="B123" s="16" t="s">
        <v>64</v>
      </c>
      <c r="C123" s="4"/>
      <c r="D123" s="4"/>
      <c r="E123" s="4"/>
      <c r="F123" s="4"/>
      <c r="G123" s="4"/>
      <c r="H123" s="4"/>
      <c r="I123" s="4"/>
      <c r="J123" s="4"/>
      <c r="K123" s="4"/>
      <c r="L123" s="4"/>
    </row>
    <row r="124" spans="1:12" ht="15.75" customHeight="1">
      <c r="A124" s="10" t="s">
        <v>66</v>
      </c>
      <c r="B124" s="13">
        <f>L119</f>
        <v>25.505100000000006</v>
      </c>
      <c r="C124" s="4"/>
      <c r="D124" s="4"/>
      <c r="E124" s="4"/>
      <c r="F124" s="4"/>
      <c r="G124" s="4"/>
      <c r="H124" s="4"/>
      <c r="I124" s="4"/>
      <c r="J124" s="4"/>
      <c r="K124" s="4"/>
      <c r="L124" s="4"/>
    </row>
    <row r="125" spans="1:12" ht="15.75" customHeight="1">
      <c r="A125" s="10" t="s">
        <v>132</v>
      </c>
      <c r="B125" s="13">
        <f>L121</f>
        <v>10.736099999999999</v>
      </c>
      <c r="C125" s="4"/>
      <c r="D125" s="4"/>
      <c r="E125" s="4"/>
      <c r="F125" s="4"/>
      <c r="G125" s="4"/>
      <c r="H125" s="4"/>
      <c r="I125" s="4"/>
      <c r="J125" s="4"/>
      <c r="K125" s="4"/>
      <c r="L125" s="4"/>
    </row>
    <row r="126" spans="1:12" ht="15.75" customHeight="1">
      <c r="A126" s="10" t="s">
        <v>133</v>
      </c>
      <c r="B126" s="15">
        <f>L120</f>
        <v>8.3888000000000016</v>
      </c>
      <c r="C126" s="4"/>
      <c r="D126" s="4"/>
      <c r="E126" s="4"/>
      <c r="F126" s="4"/>
      <c r="G126" s="4"/>
      <c r="H126" s="4"/>
      <c r="I126" s="4"/>
      <c r="J126" s="4"/>
      <c r="K126" s="4"/>
      <c r="L126" s="4"/>
    </row>
    <row r="128" spans="1:12" ht="15.75" customHeight="1">
      <c r="A128" s="2" t="s">
        <v>21</v>
      </c>
      <c r="B128" s="3" t="s">
        <v>28</v>
      </c>
      <c r="C128" s="35"/>
      <c r="D128" s="4"/>
      <c r="E128" s="4"/>
      <c r="F128" s="4"/>
      <c r="G128" s="4"/>
      <c r="H128" s="4"/>
      <c r="I128" s="4"/>
      <c r="J128" s="4"/>
      <c r="K128" s="4"/>
      <c r="L128" s="4"/>
    </row>
    <row r="129" spans="1:12" ht="15.75" customHeight="1">
      <c r="A129" s="2" t="s">
        <v>45</v>
      </c>
      <c r="B129" s="3" t="s">
        <v>69</v>
      </c>
      <c r="C129" s="3" t="s">
        <v>70</v>
      </c>
      <c r="D129" s="3" t="s">
        <v>71</v>
      </c>
      <c r="E129" s="4"/>
      <c r="F129" s="4"/>
      <c r="G129" s="4"/>
      <c r="H129" s="4"/>
      <c r="I129" s="4"/>
      <c r="J129" s="4"/>
      <c r="K129" s="4"/>
      <c r="L129" s="4"/>
    </row>
    <row r="130" spans="1:12" ht="15.75" customHeight="1">
      <c r="A130" s="4"/>
      <c r="B130" s="5"/>
      <c r="C130" s="5"/>
      <c r="D130" s="5"/>
      <c r="E130" s="5"/>
      <c r="F130" s="5"/>
      <c r="G130" s="4"/>
      <c r="H130" s="4"/>
      <c r="I130" s="4"/>
      <c r="J130" s="4"/>
      <c r="K130" s="4"/>
      <c r="L130" s="4"/>
    </row>
    <row r="131" spans="1:12" ht="15.75" customHeight="1">
      <c r="A131" s="6"/>
      <c r="B131" s="58" t="s">
        <v>50</v>
      </c>
      <c r="C131" s="59"/>
      <c r="D131" s="59"/>
      <c r="E131" s="59"/>
      <c r="F131" s="60"/>
      <c r="G131" s="4"/>
      <c r="H131" s="5"/>
      <c r="I131" s="4"/>
      <c r="J131" s="4"/>
      <c r="K131" s="4"/>
      <c r="L131" s="4"/>
    </row>
    <row r="132" spans="1:12" ht="15.75" customHeight="1">
      <c r="A132" s="6"/>
      <c r="B132" s="7" t="s">
        <v>51</v>
      </c>
      <c r="C132" s="7" t="s">
        <v>52</v>
      </c>
      <c r="D132" s="7" t="s">
        <v>53</v>
      </c>
      <c r="E132" s="7" t="s">
        <v>54</v>
      </c>
      <c r="F132" s="7" t="s">
        <v>55</v>
      </c>
      <c r="G132" s="6"/>
      <c r="H132" s="7" t="s">
        <v>56</v>
      </c>
      <c r="I132" s="4"/>
      <c r="J132" s="4"/>
      <c r="K132" s="4"/>
      <c r="L132" s="4"/>
    </row>
    <row r="133" spans="1:12" ht="15.75" customHeight="1">
      <c r="A133" s="8" t="s">
        <v>57</v>
      </c>
      <c r="B133" s="9">
        <v>14.58</v>
      </c>
      <c r="C133" s="9">
        <v>7.66</v>
      </c>
      <c r="D133" s="9">
        <v>15.02</v>
      </c>
      <c r="E133" s="9">
        <v>26.37</v>
      </c>
      <c r="F133" s="9">
        <v>36.369999999999997</v>
      </c>
      <c r="G133" s="6"/>
      <c r="H133" s="9">
        <f>SUM(B133:F133)</f>
        <v>100</v>
      </c>
      <c r="I133" s="4"/>
      <c r="J133" s="4"/>
      <c r="K133" s="4"/>
      <c r="L133" s="4"/>
    </row>
    <row r="134" spans="1:12" ht="15.75" customHeight="1">
      <c r="A134" s="4"/>
      <c r="B134" s="5"/>
      <c r="C134" s="5"/>
      <c r="D134" s="5"/>
      <c r="E134" s="5"/>
      <c r="F134" s="5"/>
      <c r="G134" s="4"/>
      <c r="H134" s="5"/>
      <c r="I134" s="5"/>
      <c r="J134" s="4"/>
      <c r="K134" s="5"/>
      <c r="L134" s="5"/>
    </row>
    <row r="135" spans="1:12" ht="15.75" customHeight="1">
      <c r="A135" s="6"/>
      <c r="B135" s="58" t="s">
        <v>50</v>
      </c>
      <c r="C135" s="59"/>
      <c r="D135" s="59"/>
      <c r="E135" s="59"/>
      <c r="F135" s="60"/>
      <c r="G135" s="6"/>
      <c r="H135" s="61" t="s">
        <v>58</v>
      </c>
      <c r="I135" s="60"/>
      <c r="J135" s="6"/>
      <c r="K135" s="61" t="s">
        <v>59</v>
      </c>
      <c r="L135" s="60"/>
    </row>
    <row r="136" spans="1:12" ht="15.75" customHeight="1">
      <c r="A136" s="8" t="s">
        <v>60</v>
      </c>
      <c r="B136" s="7" t="s">
        <v>51</v>
      </c>
      <c r="C136" s="7" t="s">
        <v>52</v>
      </c>
      <c r="D136" s="7" t="s">
        <v>53</v>
      </c>
      <c r="E136" s="7" t="s">
        <v>54</v>
      </c>
      <c r="F136" s="7" t="s">
        <v>55</v>
      </c>
      <c r="G136" s="6"/>
      <c r="H136" s="7" t="s">
        <v>61</v>
      </c>
      <c r="I136" s="7" t="s">
        <v>62</v>
      </c>
      <c r="J136" s="6"/>
      <c r="K136" s="7" t="s">
        <v>63</v>
      </c>
      <c r="L136" s="7" t="s">
        <v>64</v>
      </c>
    </row>
    <row r="137" spans="1:12" ht="15.75" customHeight="1">
      <c r="A137" s="10" t="s">
        <v>69</v>
      </c>
      <c r="B137" s="11">
        <v>0.5</v>
      </c>
      <c r="C137" s="11">
        <v>0.9</v>
      </c>
      <c r="D137" s="11">
        <v>0</v>
      </c>
      <c r="E137" s="11">
        <v>-0.5</v>
      </c>
      <c r="F137" s="11">
        <v>0.3</v>
      </c>
      <c r="G137" s="6"/>
      <c r="H137" s="11">
        <v>0.8</v>
      </c>
      <c r="I137" s="12">
        <v>99</v>
      </c>
      <c r="J137" s="6"/>
      <c r="K137" s="11">
        <f>SUMPRODUCT(B137:F137,B133:F133) * ABS(H137 - 1)</f>
        <v>2.3819999999999997</v>
      </c>
      <c r="L137" s="13">
        <f t="shared" ref="L137:L139" si="17">K137/I137</f>
        <v>2.4060606060606057E-2</v>
      </c>
    </row>
    <row r="138" spans="1:12" ht="15.75" customHeight="1">
      <c r="A138" s="10" t="s">
        <v>29</v>
      </c>
      <c r="B138" s="11">
        <v>0.9</v>
      </c>
      <c r="C138" s="11">
        <v>0.5</v>
      </c>
      <c r="D138" s="11">
        <v>0.8</v>
      </c>
      <c r="E138" s="11">
        <v>0.8</v>
      </c>
      <c r="F138" s="11">
        <v>0.7</v>
      </c>
      <c r="G138" s="6"/>
      <c r="H138" s="11">
        <v>0.15</v>
      </c>
      <c r="I138" s="12">
        <v>25</v>
      </c>
      <c r="J138" s="6"/>
      <c r="K138" s="11">
        <f>SUMPRODUCT(B138:F138,B133:F133) * ABS(H138 - 1)</f>
        <v>64.194549999999992</v>
      </c>
      <c r="L138" s="13">
        <f t="shared" si="17"/>
        <v>2.5677819999999998</v>
      </c>
    </row>
    <row r="139" spans="1:12" ht="15.75" customHeight="1">
      <c r="A139" s="10" t="s">
        <v>72</v>
      </c>
      <c r="B139" s="9">
        <v>0.7</v>
      </c>
      <c r="C139" s="9">
        <v>-0.6</v>
      </c>
      <c r="D139" s="9">
        <v>0.6</v>
      </c>
      <c r="E139" s="9">
        <v>0.3</v>
      </c>
      <c r="F139" s="9">
        <v>0.4</v>
      </c>
      <c r="G139" s="6"/>
      <c r="H139" s="9">
        <v>0.7</v>
      </c>
      <c r="I139" s="14">
        <v>10</v>
      </c>
      <c r="J139" s="6"/>
      <c r="K139" s="9">
        <f>SUMPRODUCT(B139:F139,B133:F133) * ABS(H139 - 1)</f>
        <v>11.1243</v>
      </c>
      <c r="L139" s="15">
        <f t="shared" si="17"/>
        <v>1.11243</v>
      </c>
    </row>
    <row r="140" spans="1:12" ht="15.75" customHeight="1">
      <c r="A140" s="4"/>
      <c r="B140" s="5"/>
      <c r="C140" s="4"/>
      <c r="D140" s="4"/>
      <c r="E140" s="4"/>
      <c r="F140" s="4"/>
      <c r="G140" s="4"/>
      <c r="H140" s="4"/>
      <c r="I140" s="4"/>
      <c r="J140" s="4"/>
      <c r="K140" s="4"/>
      <c r="L140" s="4"/>
    </row>
    <row r="141" spans="1:12" ht="15.75" customHeight="1">
      <c r="A141" s="8" t="s">
        <v>65</v>
      </c>
      <c r="B141" s="7" t="s">
        <v>64</v>
      </c>
      <c r="C141" s="4"/>
      <c r="D141" s="4"/>
      <c r="E141" s="4"/>
      <c r="F141" s="4"/>
      <c r="G141" s="4"/>
      <c r="H141" s="4"/>
      <c r="I141" s="4"/>
      <c r="J141" s="4"/>
      <c r="K141" s="4"/>
      <c r="L141" s="4"/>
    </row>
    <row r="142" spans="1:12" ht="15.75" customHeight="1">
      <c r="A142" s="10" t="s">
        <v>73</v>
      </c>
      <c r="B142" s="13">
        <f t="shared" ref="B142:B143" si="18">L138</f>
        <v>2.5677819999999998</v>
      </c>
      <c r="C142" s="4"/>
      <c r="D142" s="4"/>
      <c r="E142" s="4"/>
      <c r="F142" s="4"/>
      <c r="G142" s="4"/>
      <c r="H142" s="4"/>
      <c r="I142" s="4"/>
      <c r="J142" s="4"/>
      <c r="K142" s="4"/>
      <c r="L142" s="4"/>
    </row>
    <row r="143" spans="1:12" ht="15.75" customHeight="1">
      <c r="A143" s="10" t="s">
        <v>74</v>
      </c>
      <c r="B143" s="13">
        <f t="shared" si="18"/>
        <v>1.11243</v>
      </c>
      <c r="C143" s="4"/>
      <c r="D143" s="4"/>
      <c r="E143" s="4"/>
      <c r="F143" s="4"/>
      <c r="G143" s="4"/>
      <c r="H143" s="4"/>
      <c r="I143" s="4"/>
      <c r="J143" s="4"/>
      <c r="K143" s="4"/>
      <c r="L143" s="4"/>
    </row>
    <row r="144" spans="1:12" ht="15.75" customHeight="1">
      <c r="A144" s="10" t="s">
        <v>75</v>
      </c>
      <c r="B144" s="15">
        <f>L137</f>
        <v>2.4060606060606057E-2</v>
      </c>
      <c r="C144" s="4"/>
      <c r="D144" s="4"/>
      <c r="E144" s="4"/>
      <c r="F144" s="4"/>
      <c r="G144" s="4"/>
      <c r="H144" s="4"/>
      <c r="I144" s="4"/>
      <c r="J144" s="4"/>
      <c r="K144" s="4"/>
      <c r="L144" s="4"/>
    </row>
    <row r="146" spans="1:12" ht="15.75" customHeight="1">
      <c r="A146" s="2" t="s">
        <v>21</v>
      </c>
      <c r="B146" s="3" t="s">
        <v>38</v>
      </c>
      <c r="C146" s="35"/>
      <c r="D146" s="4"/>
      <c r="E146" s="4"/>
      <c r="F146" s="4"/>
      <c r="G146" s="4"/>
      <c r="H146" s="4"/>
      <c r="I146" s="4"/>
      <c r="J146" s="4"/>
      <c r="K146" s="4"/>
      <c r="L146" s="4"/>
    </row>
    <row r="147" spans="1:12" ht="15.75" customHeight="1">
      <c r="A147" s="2" t="s">
        <v>45</v>
      </c>
      <c r="B147" s="3" t="s">
        <v>76</v>
      </c>
      <c r="C147" s="3" t="s">
        <v>39</v>
      </c>
      <c r="D147" s="3" t="s">
        <v>77</v>
      </c>
      <c r="E147" s="4"/>
      <c r="F147" s="4"/>
      <c r="G147" s="4"/>
      <c r="H147" s="4"/>
      <c r="I147" s="4"/>
      <c r="J147" s="4"/>
      <c r="K147" s="4"/>
      <c r="L147" s="4"/>
    </row>
    <row r="148" spans="1:12" ht="15.75" customHeight="1">
      <c r="A148" s="4"/>
      <c r="B148" s="5"/>
      <c r="C148" s="5"/>
      <c r="D148" s="5"/>
      <c r="E148" s="5"/>
      <c r="F148" s="5"/>
      <c r="G148" s="4"/>
      <c r="H148" s="4"/>
      <c r="I148" s="4"/>
      <c r="J148" s="4"/>
      <c r="K148" s="4"/>
      <c r="L148" s="4"/>
    </row>
    <row r="149" spans="1:12" ht="15.75" customHeight="1">
      <c r="A149" s="6"/>
      <c r="B149" s="58" t="s">
        <v>50</v>
      </c>
      <c r="C149" s="59"/>
      <c r="D149" s="59"/>
      <c r="E149" s="59"/>
      <c r="F149" s="60"/>
      <c r="G149" s="4"/>
      <c r="H149" s="5"/>
      <c r="I149" s="4"/>
      <c r="J149" s="4"/>
      <c r="K149" s="4"/>
      <c r="L149" s="4"/>
    </row>
    <row r="150" spans="1:12" ht="15.75" customHeight="1">
      <c r="A150" s="6"/>
      <c r="B150" s="7" t="s">
        <v>51</v>
      </c>
      <c r="C150" s="7" t="s">
        <v>52</v>
      </c>
      <c r="D150" s="7" t="s">
        <v>53</v>
      </c>
      <c r="E150" s="7" t="s">
        <v>54</v>
      </c>
      <c r="F150" s="7" t="s">
        <v>55</v>
      </c>
      <c r="G150" s="6"/>
      <c r="H150" s="7" t="s">
        <v>56</v>
      </c>
      <c r="I150" s="4"/>
      <c r="J150" s="4"/>
      <c r="K150" s="4"/>
      <c r="L150" s="4"/>
    </row>
    <row r="151" spans="1:12" ht="15.75" customHeight="1">
      <c r="A151" s="8" t="s">
        <v>57</v>
      </c>
      <c r="B151" s="9">
        <v>14.58</v>
      </c>
      <c r="C151" s="9">
        <v>7.66</v>
      </c>
      <c r="D151" s="9">
        <v>15.02</v>
      </c>
      <c r="E151" s="9">
        <v>26.37</v>
      </c>
      <c r="F151" s="9">
        <v>36.369999999999997</v>
      </c>
      <c r="G151" s="6"/>
      <c r="H151" s="9">
        <f>SUM(B151:F151)</f>
        <v>100</v>
      </c>
      <c r="I151" s="4"/>
      <c r="J151" s="4"/>
      <c r="K151" s="4"/>
      <c r="L151" s="4"/>
    </row>
    <row r="152" spans="1:12" ht="15.75" customHeight="1">
      <c r="A152" s="4"/>
      <c r="B152" s="5"/>
      <c r="C152" s="5"/>
      <c r="D152" s="5"/>
      <c r="E152" s="5"/>
      <c r="F152" s="5"/>
      <c r="G152" s="4"/>
      <c r="H152" s="5"/>
      <c r="I152" s="5"/>
      <c r="J152" s="4"/>
      <c r="K152" s="5"/>
      <c r="L152" s="5"/>
    </row>
    <row r="153" spans="1:12" ht="15.75" customHeight="1">
      <c r="A153" s="6"/>
      <c r="B153" s="58" t="s">
        <v>50</v>
      </c>
      <c r="C153" s="59"/>
      <c r="D153" s="59"/>
      <c r="E153" s="59"/>
      <c r="F153" s="60"/>
      <c r="G153" s="6"/>
      <c r="H153" s="61" t="s">
        <v>58</v>
      </c>
      <c r="I153" s="60"/>
      <c r="J153" s="6"/>
      <c r="K153" s="61" t="s">
        <v>59</v>
      </c>
      <c r="L153" s="60"/>
    </row>
    <row r="154" spans="1:12" ht="15.75" customHeight="1">
      <c r="A154" s="8" t="s">
        <v>60</v>
      </c>
      <c r="B154" s="7" t="s">
        <v>51</v>
      </c>
      <c r="C154" s="7" t="s">
        <v>52</v>
      </c>
      <c r="D154" s="7" t="s">
        <v>53</v>
      </c>
      <c r="E154" s="7" t="s">
        <v>54</v>
      </c>
      <c r="F154" s="7" t="s">
        <v>55</v>
      </c>
      <c r="G154" s="6"/>
      <c r="H154" s="7" t="s">
        <v>61</v>
      </c>
      <c r="I154" s="7" t="s">
        <v>62</v>
      </c>
      <c r="J154" s="6"/>
      <c r="K154" s="7" t="s">
        <v>63</v>
      </c>
      <c r="L154" s="7" t="s">
        <v>64</v>
      </c>
    </row>
    <row r="155" spans="1:12" ht="15.75" customHeight="1">
      <c r="A155" s="10" t="s">
        <v>76</v>
      </c>
      <c r="B155" s="11">
        <v>0.7</v>
      </c>
      <c r="C155" s="11">
        <v>0.5</v>
      </c>
      <c r="D155" s="11">
        <v>0</v>
      </c>
      <c r="E155" s="11">
        <v>0.4</v>
      </c>
      <c r="F155" s="11">
        <v>0</v>
      </c>
      <c r="G155" s="6"/>
      <c r="H155" s="11">
        <v>0.4</v>
      </c>
      <c r="I155" s="12">
        <v>1</v>
      </c>
      <c r="J155" s="6"/>
      <c r="K155" s="11">
        <f>SUMPRODUCT(B155:F155,B151:F151) * ABS(H155 - 1)</f>
        <v>14.750400000000001</v>
      </c>
      <c r="L155" s="17">
        <f t="shared" ref="L155:L157" si="19">K155/I155</f>
        <v>14.750400000000001</v>
      </c>
    </row>
    <row r="156" spans="1:12" ht="15.75" customHeight="1">
      <c r="A156" s="10" t="s">
        <v>39</v>
      </c>
      <c r="B156" s="11">
        <v>1</v>
      </c>
      <c r="C156" s="11">
        <v>0.7</v>
      </c>
      <c r="D156" s="11">
        <v>0.5</v>
      </c>
      <c r="E156" s="11">
        <v>0</v>
      </c>
      <c r="F156" s="11">
        <v>0</v>
      </c>
      <c r="G156" s="6"/>
      <c r="H156" s="11">
        <v>0.3</v>
      </c>
      <c r="I156" s="12">
        <v>1</v>
      </c>
      <c r="J156" s="6"/>
      <c r="K156" s="11">
        <f>SUMPRODUCT(B156:F156,B151:F151) * ABS(H156 - 1)</f>
        <v>19.216399999999997</v>
      </c>
      <c r="L156" s="17">
        <f t="shared" si="19"/>
        <v>19.216399999999997</v>
      </c>
    </row>
    <row r="157" spans="1:12" ht="15.75" customHeight="1">
      <c r="A157" s="10" t="s">
        <v>77</v>
      </c>
      <c r="B157" s="9">
        <v>1</v>
      </c>
      <c r="C157" s="9">
        <v>0.5</v>
      </c>
      <c r="D157" s="9">
        <v>0.8</v>
      </c>
      <c r="E157" s="9">
        <v>0.7</v>
      </c>
      <c r="F157" s="9">
        <v>0</v>
      </c>
      <c r="G157" s="6"/>
      <c r="H157" s="9">
        <v>0.8</v>
      </c>
      <c r="I157" s="14">
        <v>1</v>
      </c>
      <c r="J157" s="6"/>
      <c r="K157" s="9">
        <f>SUMPRODUCT(B157:F157,B151:F151) * ABS(H157 - 1)</f>
        <v>9.7769999999999992</v>
      </c>
      <c r="L157" s="18">
        <f t="shared" si="19"/>
        <v>9.7769999999999992</v>
      </c>
    </row>
    <row r="158" spans="1:12" ht="15.75" customHeight="1">
      <c r="A158" s="4"/>
      <c r="B158" s="5"/>
      <c r="C158" s="4"/>
      <c r="D158" s="4"/>
      <c r="E158" s="4"/>
      <c r="F158" s="4"/>
      <c r="G158" s="4"/>
      <c r="H158" s="4"/>
      <c r="I158" s="4"/>
      <c r="J158" s="4"/>
      <c r="K158" s="4"/>
      <c r="L158" s="4"/>
    </row>
    <row r="159" spans="1:12" ht="15.75" customHeight="1">
      <c r="A159" s="8" t="s">
        <v>65</v>
      </c>
      <c r="B159" s="16" t="s">
        <v>64</v>
      </c>
      <c r="C159" s="4"/>
      <c r="D159" s="4"/>
      <c r="E159" s="4"/>
      <c r="F159" s="4"/>
      <c r="G159" s="4"/>
      <c r="H159" s="4"/>
      <c r="I159" s="4"/>
      <c r="J159" s="4"/>
      <c r="K159" s="4"/>
      <c r="L159" s="4"/>
    </row>
    <row r="160" spans="1:12" ht="15.75" customHeight="1">
      <c r="A160" s="10" t="s">
        <v>78</v>
      </c>
      <c r="B160" s="17">
        <f>L156</f>
        <v>19.216399999999997</v>
      </c>
      <c r="C160" s="4"/>
      <c r="D160" s="4"/>
      <c r="E160" s="4"/>
      <c r="F160" s="4"/>
      <c r="G160" s="4"/>
      <c r="H160" s="4"/>
      <c r="I160" s="4"/>
      <c r="J160" s="4"/>
      <c r="K160" s="4"/>
      <c r="L160" s="4"/>
    </row>
    <row r="161" spans="1:12" ht="15.75" customHeight="1">
      <c r="A161" s="10" t="s">
        <v>79</v>
      </c>
      <c r="B161" s="17">
        <f>L155</f>
        <v>14.750400000000001</v>
      </c>
      <c r="C161" s="4"/>
      <c r="D161" s="4"/>
      <c r="E161" s="4"/>
      <c r="F161" s="4"/>
      <c r="G161" s="4"/>
      <c r="H161" s="4"/>
      <c r="I161" s="4"/>
      <c r="J161" s="4"/>
      <c r="K161" s="4"/>
      <c r="L161" s="4"/>
    </row>
    <row r="162" spans="1:12" ht="15.75" customHeight="1">
      <c r="A162" s="10" t="s">
        <v>80</v>
      </c>
      <c r="B162" s="18">
        <f>L157</f>
        <v>9.7769999999999992</v>
      </c>
      <c r="C162" s="4"/>
      <c r="D162" s="4"/>
      <c r="E162" s="4"/>
      <c r="F162" s="4"/>
      <c r="G162" s="4"/>
      <c r="H162" s="4"/>
      <c r="I162" s="4"/>
      <c r="J162" s="4"/>
      <c r="K162" s="4"/>
      <c r="L162" s="4"/>
    </row>
  </sheetData>
  <mergeCells count="44">
    <mergeCell ref="B20:D20"/>
    <mergeCell ref="A1:L1"/>
    <mergeCell ref="B2:D2"/>
    <mergeCell ref="B5:F5"/>
    <mergeCell ref="B9:F9"/>
    <mergeCell ref="H9:I9"/>
    <mergeCell ref="K9:L9"/>
    <mergeCell ref="B149:F149"/>
    <mergeCell ref="B153:F153"/>
    <mergeCell ref="H153:I153"/>
    <mergeCell ref="K153:L153"/>
    <mergeCell ref="B113:F113"/>
    <mergeCell ref="K117:L117"/>
    <mergeCell ref="B135:F135"/>
    <mergeCell ref="B131:F131"/>
    <mergeCell ref="H135:I135"/>
    <mergeCell ref="K135:L135"/>
    <mergeCell ref="C100:H100"/>
    <mergeCell ref="J100:O100"/>
    <mergeCell ref="Q100:S100"/>
    <mergeCell ref="U100:V100"/>
    <mergeCell ref="A109:L109"/>
    <mergeCell ref="B117:F117"/>
    <mergeCell ref="H117:I117"/>
    <mergeCell ref="B77:F77"/>
    <mergeCell ref="K81:L81"/>
    <mergeCell ref="H81:I81"/>
    <mergeCell ref="B81:F81"/>
    <mergeCell ref="A92:L92"/>
    <mergeCell ref="B59:F59"/>
    <mergeCell ref="B63:F63"/>
    <mergeCell ref="H63:I63"/>
    <mergeCell ref="K63:L63"/>
    <mergeCell ref="B74:D74"/>
    <mergeCell ref="K45:L45"/>
    <mergeCell ref="B56:D56"/>
    <mergeCell ref="B38:D38"/>
    <mergeCell ref="B23:F23"/>
    <mergeCell ref="K27:L27"/>
    <mergeCell ref="B27:F27"/>
    <mergeCell ref="H27:I27"/>
    <mergeCell ref="B41:F41"/>
    <mergeCell ref="B45:F45"/>
    <mergeCell ref="H45:I45"/>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election sqref="A1:B1"/>
    </sheetView>
  </sheetViews>
  <sheetFormatPr baseColWidth="10" defaultColWidth="14.5" defaultRowHeight="15.75" customHeight="1" x14ac:dyDescent="0"/>
  <cols>
    <col min="1" max="1" width="21.33203125" customWidth="1"/>
    <col min="2" max="2" width="352.5" customWidth="1"/>
  </cols>
  <sheetData>
    <row r="1" spans="1:2" ht="15.75" customHeight="1">
      <c r="A1" s="68" t="s">
        <v>0</v>
      </c>
      <c r="B1" s="63"/>
    </row>
    <row r="2" spans="1:2" ht="15.75" customHeight="1">
      <c r="A2" s="1" t="s">
        <v>1</v>
      </c>
      <c r="B2" s="1" t="s">
        <v>3</v>
      </c>
    </row>
    <row r="3" spans="1:2" ht="15.75" customHeight="1">
      <c r="A3" s="1" t="s">
        <v>4</v>
      </c>
      <c r="B3" s="1" t="s">
        <v>5</v>
      </c>
    </row>
    <row r="4" spans="1:2" ht="15.75" customHeight="1">
      <c r="A4" s="1" t="s">
        <v>6</v>
      </c>
      <c r="B4" s="1" t="s">
        <v>7</v>
      </c>
    </row>
    <row r="5" spans="1:2" ht="15.75" customHeight="1">
      <c r="A5" s="1" t="s">
        <v>8</v>
      </c>
      <c r="B5" s="1" t="s">
        <v>9</v>
      </c>
    </row>
    <row r="6" spans="1:2" ht="15.75" customHeight="1">
      <c r="A6" s="1" t="s">
        <v>10</v>
      </c>
      <c r="B6" s="1" t="s">
        <v>11</v>
      </c>
    </row>
    <row r="7" spans="1:2" ht="15.75" customHeight="1">
      <c r="A7" s="1" t="s">
        <v>12</v>
      </c>
      <c r="B7" s="1" t="s">
        <v>13</v>
      </c>
    </row>
    <row r="8" spans="1:2" ht="15.75" customHeight="1">
      <c r="A8" s="1" t="s">
        <v>14</v>
      </c>
      <c r="B8" s="1" t="s">
        <v>15</v>
      </c>
    </row>
    <row r="9" spans="1:2" ht="15.75" customHeight="1">
      <c r="A9" s="1" t="s">
        <v>16</v>
      </c>
      <c r="B9" s="1" t="s">
        <v>17</v>
      </c>
    </row>
    <row r="10" spans="1:2" ht="15.75" customHeight="1">
      <c r="A10" s="1" t="s">
        <v>18</v>
      </c>
      <c r="B10" s="1" t="s">
        <v>19</v>
      </c>
    </row>
    <row r="11" spans="1:2" ht="15.75" customHeight="1">
      <c r="A11" s="1" t="s">
        <v>20</v>
      </c>
      <c r="B11" s="1" t="s">
        <v>22</v>
      </c>
    </row>
    <row r="12" spans="1:2" ht="15.75" customHeight="1">
      <c r="A12" s="1" t="s">
        <v>23</v>
      </c>
      <c r="B12" s="1" t="s">
        <v>24</v>
      </c>
    </row>
    <row r="13" spans="1:2" ht="15.75" customHeight="1">
      <c r="A13" s="1" t="s">
        <v>25</v>
      </c>
      <c r="B13" s="1" t="s">
        <v>26</v>
      </c>
    </row>
    <row r="14" spans="1:2" ht="15.75" customHeight="1">
      <c r="A14" s="1" t="s">
        <v>27</v>
      </c>
      <c r="B14" s="1" t="s">
        <v>26</v>
      </c>
    </row>
    <row r="17" spans="1:2" ht="15.75" customHeight="1">
      <c r="A17" s="1" t="s">
        <v>1</v>
      </c>
      <c r="B17" s="1" t="s">
        <v>28</v>
      </c>
    </row>
    <row r="18" spans="1:2" ht="15.75" customHeight="1">
      <c r="A18" s="1" t="s">
        <v>4</v>
      </c>
      <c r="B18" s="1" t="s">
        <v>29</v>
      </c>
    </row>
    <row r="19" spans="1:2" ht="15.75" customHeight="1">
      <c r="A19" s="1" t="s">
        <v>6</v>
      </c>
      <c r="B19" s="1" t="s">
        <v>7</v>
      </c>
    </row>
    <row r="20" spans="1:2" ht="15.75" customHeight="1">
      <c r="A20" s="1" t="s">
        <v>8</v>
      </c>
      <c r="B20" s="1" t="s">
        <v>30</v>
      </c>
    </row>
    <row r="21" spans="1:2" ht="15.75" customHeight="1">
      <c r="A21" s="1" t="s">
        <v>10</v>
      </c>
      <c r="B21" s="1" t="s">
        <v>31</v>
      </c>
    </row>
    <row r="22" spans="1:2" ht="15.75" customHeight="1">
      <c r="A22" s="1" t="s">
        <v>12</v>
      </c>
      <c r="B22" s="1" t="s">
        <v>32</v>
      </c>
    </row>
    <row r="23" spans="1:2" ht="15.75" customHeight="1">
      <c r="A23" s="1" t="s">
        <v>14</v>
      </c>
      <c r="B23" s="1" t="s">
        <v>33</v>
      </c>
    </row>
    <row r="24" spans="1:2" ht="15.75" customHeight="1">
      <c r="A24" s="1" t="s">
        <v>16</v>
      </c>
      <c r="B24" s="1" t="s">
        <v>34</v>
      </c>
    </row>
    <row r="25" spans="1:2" ht="15.75" customHeight="1">
      <c r="A25" s="1" t="s">
        <v>18</v>
      </c>
      <c r="B25" s="1" t="s">
        <v>35</v>
      </c>
    </row>
    <row r="26" spans="1:2" ht="15.75" customHeight="1">
      <c r="A26" s="1" t="s">
        <v>20</v>
      </c>
      <c r="B26" s="1" t="s">
        <v>36</v>
      </c>
    </row>
    <row r="27" spans="1:2" ht="15.75" customHeight="1">
      <c r="A27" s="1" t="s">
        <v>23</v>
      </c>
      <c r="B27" s="1" t="s">
        <v>26</v>
      </c>
    </row>
    <row r="28" spans="1:2" ht="15.75" customHeight="1">
      <c r="A28" s="1" t="s">
        <v>25</v>
      </c>
      <c r="B28" s="1" t="s">
        <v>37</v>
      </c>
    </row>
    <row r="29" spans="1:2" ht="15.75" customHeight="1">
      <c r="A29" s="1" t="s">
        <v>27</v>
      </c>
      <c r="B29" s="1" t="s">
        <v>26</v>
      </c>
    </row>
    <row r="32" spans="1:2" ht="15.75" customHeight="1">
      <c r="A32" s="1" t="s">
        <v>1</v>
      </c>
      <c r="B32" s="1" t="s">
        <v>38</v>
      </c>
    </row>
    <row r="33" spans="1:2" ht="15.75" customHeight="1">
      <c r="A33" s="1" t="s">
        <v>4</v>
      </c>
      <c r="B33" s="1" t="s">
        <v>39</v>
      </c>
    </row>
    <row r="34" spans="1:2" ht="15.75" customHeight="1">
      <c r="A34" s="1" t="s">
        <v>6</v>
      </c>
      <c r="B34" s="1" t="s">
        <v>7</v>
      </c>
    </row>
    <row r="35" spans="1:2" ht="15.75" customHeight="1">
      <c r="A35" s="1" t="s">
        <v>8</v>
      </c>
      <c r="B35" s="1" t="s">
        <v>40</v>
      </c>
    </row>
    <row r="36" spans="1:2" ht="15.75" customHeight="1">
      <c r="A36" s="1" t="s">
        <v>10</v>
      </c>
      <c r="B36" s="1" t="s">
        <v>41</v>
      </c>
    </row>
    <row r="37" spans="1:2" ht="15.75" customHeight="1">
      <c r="A37" s="1" t="s">
        <v>12</v>
      </c>
      <c r="B37" s="1" t="s">
        <v>42</v>
      </c>
    </row>
    <row r="38" spans="1:2" ht="15.75" customHeight="1">
      <c r="A38" s="1" t="s">
        <v>14</v>
      </c>
      <c r="B38" s="1" t="s">
        <v>33</v>
      </c>
    </row>
    <row r="39" spans="1:2" ht="15.75" customHeight="1">
      <c r="A39" s="1" t="s">
        <v>16</v>
      </c>
      <c r="B39" s="1" t="s">
        <v>43</v>
      </c>
    </row>
    <row r="40" spans="1:2" ht="15.75" customHeight="1">
      <c r="A40" s="1" t="s">
        <v>18</v>
      </c>
      <c r="B40" s="1" t="s">
        <v>44</v>
      </c>
    </row>
    <row r="41" spans="1:2" ht="15.75" customHeight="1">
      <c r="A41" s="1" t="s">
        <v>20</v>
      </c>
      <c r="B41" s="1" t="s">
        <v>47</v>
      </c>
    </row>
    <row r="42" spans="1:2" ht="15.75" customHeight="1">
      <c r="A42" s="1" t="s">
        <v>23</v>
      </c>
      <c r="B42" s="1" t="s">
        <v>26</v>
      </c>
    </row>
    <row r="43" spans="1:2" ht="15.75" customHeight="1">
      <c r="A43" s="1" t="s">
        <v>25</v>
      </c>
      <c r="B43" s="1" t="s">
        <v>49</v>
      </c>
    </row>
    <row r="44" spans="1:2" ht="15.75" customHeight="1">
      <c r="A44" s="1" t="s">
        <v>27</v>
      </c>
      <c r="B44" s="1" t="s">
        <v>26</v>
      </c>
    </row>
  </sheetData>
  <mergeCells count="1">
    <mergeCell ref="A1:B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3.1 Requirements </vt:lpstr>
      <vt:lpstr>3.2 Decisions </vt:lpstr>
      <vt:lpstr>3.3 Design Decision Rationale 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Wesley Smith</cp:lastModifiedBy>
  <dcterms:created xsi:type="dcterms:W3CDTF">2016-12-06T19:22:28Z</dcterms:created>
  <dcterms:modified xsi:type="dcterms:W3CDTF">2016-12-06T19:24:47Z</dcterms:modified>
</cp:coreProperties>
</file>