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dbuitrago\Desktop\PROCESO ACEITES Y BATERIAS\"/>
    </mc:Choice>
  </mc:AlternateContent>
  <xr:revisionPtr revIDLastSave="0" documentId="8_{6857D647-7BF3-43D2-8472-F5A3702E7F81}" xr6:coauthVersionLast="47" xr6:coauthVersionMax="47" xr10:uidLastSave="{00000000-0000-0000-0000-000000000000}"/>
  <bookViews>
    <workbookView xWindow="-120" yWindow="-120" windowWidth="29040" windowHeight="15840"/>
  </bookViews>
  <sheets>
    <sheet name="EPP" sheetId="26" r:id="rId1"/>
  </sheets>
  <definedNames>
    <definedName name="_xlnm._FilterDatabase" localSheetId="0" hidden="1">EPP!$Y$1:$Y$7</definedName>
    <definedName name="_xlnm.Print_Area" localSheetId="0">EPP!$A$1:$AF$85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26" l="1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" i="26"/>
  <c r="U8" i="26"/>
  <c r="U9" i="26"/>
  <c r="U10" i="26"/>
  <c r="U11" i="26"/>
  <c r="W11" i="26" s="1"/>
  <c r="U12" i="26"/>
  <c r="W12" i="26" s="1"/>
  <c r="U13" i="26"/>
  <c r="U14" i="26"/>
  <c r="W14" i="26" s="1"/>
  <c r="U15" i="26"/>
  <c r="W15" i="26" s="1"/>
  <c r="U16" i="26"/>
  <c r="U17" i="26"/>
  <c r="U18" i="26"/>
  <c r="W18" i="26" s="1"/>
  <c r="U19" i="26"/>
  <c r="V19" i="26" s="1"/>
  <c r="Y19" i="26" s="1"/>
  <c r="Z19" i="26" s="1"/>
  <c r="U20" i="26"/>
  <c r="W20" i="26" s="1"/>
  <c r="U21" i="26"/>
  <c r="U22" i="26"/>
  <c r="W22" i="26" s="1"/>
  <c r="U23" i="26"/>
  <c r="V23" i="26" s="1"/>
  <c r="Y23" i="26" s="1"/>
  <c r="Z23" i="26" s="1"/>
  <c r="U24" i="26"/>
  <c r="U25" i="26"/>
  <c r="U26" i="26"/>
  <c r="U27" i="26"/>
  <c r="W27" i="26" s="1"/>
  <c r="U28" i="26"/>
  <c r="W28" i="26" s="1"/>
  <c r="U29" i="26"/>
  <c r="U30" i="26"/>
  <c r="W30" i="26" s="1"/>
  <c r="U31" i="26"/>
  <c r="W31" i="26" s="1"/>
  <c r="U32" i="26"/>
  <c r="U33" i="26"/>
  <c r="U34" i="26"/>
  <c r="W34" i="26" s="1"/>
  <c r="U35" i="26"/>
  <c r="W35" i="26" s="1"/>
  <c r="U36" i="26"/>
  <c r="W36" i="26" s="1"/>
  <c r="X36" i="26" s="1"/>
  <c r="U37" i="26"/>
  <c r="U38" i="26"/>
  <c r="W38" i="26" s="1"/>
  <c r="U39" i="26"/>
  <c r="W39" i="26" s="1"/>
  <c r="U40" i="26"/>
  <c r="U41" i="26"/>
  <c r="U42" i="26"/>
  <c r="U43" i="26"/>
  <c r="V43" i="26" s="1"/>
  <c r="U44" i="26"/>
  <c r="W44" i="26" s="1"/>
  <c r="U45" i="26"/>
  <c r="U46" i="26"/>
  <c r="W46" i="26" s="1"/>
  <c r="U47" i="26"/>
  <c r="W47" i="26" s="1"/>
  <c r="U48" i="26"/>
  <c r="U49" i="26"/>
  <c r="U50" i="26"/>
  <c r="V50" i="26" s="1"/>
  <c r="Y50" i="26" s="1"/>
  <c r="Z50" i="26" s="1"/>
  <c r="U51" i="26"/>
  <c r="U52" i="26"/>
  <c r="W52" i="26" s="1"/>
  <c r="U53" i="26"/>
  <c r="U54" i="26"/>
  <c r="W54" i="26" s="1"/>
  <c r="U55" i="26"/>
  <c r="W55" i="26" s="1"/>
  <c r="U56" i="26"/>
  <c r="U57" i="26"/>
  <c r="U58" i="26"/>
  <c r="V58" i="26" s="1"/>
  <c r="Y58" i="26" s="1"/>
  <c r="Z58" i="26" s="1"/>
  <c r="U59" i="26"/>
  <c r="W59" i="26" s="1"/>
  <c r="U60" i="26"/>
  <c r="W60" i="26" s="1"/>
  <c r="U61" i="26"/>
  <c r="U62" i="26"/>
  <c r="W62" i="26" s="1"/>
  <c r="U63" i="26"/>
  <c r="W63" i="26" s="1"/>
  <c r="U64" i="26"/>
  <c r="U65" i="26"/>
  <c r="U66" i="26"/>
  <c r="V66" i="26" s="1"/>
  <c r="Y66" i="26" s="1"/>
  <c r="Z66" i="26" s="1"/>
  <c r="U67" i="26"/>
  <c r="U68" i="26"/>
  <c r="V68" i="26" s="1"/>
  <c r="Y68" i="26" s="1"/>
  <c r="Z68" i="26" s="1"/>
  <c r="U69" i="26"/>
  <c r="U70" i="26"/>
  <c r="W70" i="26" s="1"/>
  <c r="U7" i="26"/>
  <c r="V7" i="26" s="1"/>
  <c r="Y7" i="26" s="1"/>
  <c r="Z7" i="26" s="1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" i="26"/>
  <c r="Q39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10" i="26"/>
  <c r="Q11" i="26"/>
  <c r="Q9" i="26"/>
  <c r="Q8" i="26"/>
  <c r="Q7" i="26"/>
  <c r="P7" i="26"/>
  <c r="O7" i="26"/>
  <c r="W69" i="26"/>
  <c r="V69" i="26"/>
  <c r="Y69" i="26" s="1"/>
  <c r="Z69" i="26" s="1"/>
  <c r="W67" i="26"/>
  <c r="V67" i="26"/>
  <c r="Y67" i="26" s="1"/>
  <c r="Z67" i="26" s="1"/>
  <c r="W65" i="26"/>
  <c r="V65" i="26"/>
  <c r="Y65" i="26" s="1"/>
  <c r="Z65" i="26" s="1"/>
  <c r="W64" i="26"/>
  <c r="V64" i="26"/>
  <c r="Y64" i="26" s="1"/>
  <c r="Z64" i="26" s="1"/>
  <c r="W61" i="26"/>
  <c r="V61" i="26"/>
  <c r="Y61" i="26" s="1"/>
  <c r="Z61" i="26" s="1"/>
  <c r="W58" i="26"/>
  <c r="W56" i="26"/>
  <c r="V56" i="26"/>
  <c r="Y56" i="26" s="1"/>
  <c r="Z56" i="26" s="1"/>
  <c r="W53" i="26"/>
  <c r="V53" i="26"/>
  <c r="Y53" i="26" s="1"/>
  <c r="Z53" i="26" s="1"/>
  <c r="W51" i="26"/>
  <c r="V51" i="26"/>
  <c r="Y51" i="26" s="1"/>
  <c r="Z51" i="26" s="1"/>
  <c r="W50" i="26"/>
  <c r="W49" i="26"/>
  <c r="V49" i="26"/>
  <c r="W21" i="26"/>
  <c r="V21" i="26"/>
  <c r="Y21" i="26" s="1"/>
  <c r="Z21" i="26" s="1"/>
  <c r="V15" i="26"/>
  <c r="Y15" i="26" s="1"/>
  <c r="Z15" i="26" s="1"/>
  <c r="W10" i="26"/>
  <c r="V10" i="26"/>
  <c r="Y10" i="26" s="1"/>
  <c r="Z10" i="26" s="1"/>
  <c r="Y49" i="26"/>
  <c r="Z49" i="26" s="1"/>
  <c r="W7" i="26"/>
  <c r="W66" i="26"/>
  <c r="W57" i="26"/>
  <c r="V57" i="26"/>
  <c r="Y57" i="26" s="1"/>
  <c r="Z57" i="26" s="1"/>
  <c r="W48" i="26"/>
  <c r="X48" i="26" s="1"/>
  <c r="V48" i="26"/>
  <c r="Y48" i="26" s="1"/>
  <c r="Z48" i="26" s="1"/>
  <c r="W45" i="26"/>
  <c r="V45" i="26"/>
  <c r="Y45" i="26" s="1"/>
  <c r="Z45" i="26" s="1"/>
  <c r="W43" i="26"/>
  <c r="W42" i="26"/>
  <c r="X42" i="26" s="1"/>
  <c r="V42" i="26"/>
  <c r="Y42" i="26" s="1"/>
  <c r="Z42" i="26" s="1"/>
  <c r="W41" i="26"/>
  <c r="V41" i="26"/>
  <c r="Y41" i="26" s="1"/>
  <c r="Z41" i="26" s="1"/>
  <c r="W40" i="26"/>
  <c r="X40" i="26" s="1"/>
  <c r="V40" i="26"/>
  <c r="Y40" i="26" s="1"/>
  <c r="Z40" i="26" s="1"/>
  <c r="W37" i="26"/>
  <c r="V37" i="26"/>
  <c r="Y37" i="26" s="1"/>
  <c r="Z37" i="26" s="1"/>
  <c r="V36" i="26"/>
  <c r="Y36" i="26" s="1"/>
  <c r="Z36" i="26" s="1"/>
  <c r="W33" i="26"/>
  <c r="V33" i="26"/>
  <c r="Y33" i="26" s="1"/>
  <c r="Z33" i="26" s="1"/>
  <c r="W32" i="26"/>
  <c r="V32" i="26"/>
  <c r="Y32" i="26" s="1"/>
  <c r="Z32" i="26" s="1"/>
  <c r="W29" i="26"/>
  <c r="V29" i="26"/>
  <c r="Y29" i="26" s="1"/>
  <c r="Z29" i="26" s="1"/>
  <c r="V27" i="26"/>
  <c r="W26" i="26"/>
  <c r="V26" i="26"/>
  <c r="Y26" i="26" s="1"/>
  <c r="Z26" i="26" s="1"/>
  <c r="W25" i="26"/>
  <c r="V25" i="26"/>
  <c r="Y25" i="26" s="1"/>
  <c r="Z25" i="26" s="1"/>
  <c r="W24" i="26"/>
  <c r="V24" i="26"/>
  <c r="Y24" i="26" s="1"/>
  <c r="Z24" i="26" s="1"/>
  <c r="W23" i="26"/>
  <c r="W19" i="26"/>
  <c r="W17" i="26"/>
  <c r="V17" i="26"/>
  <c r="Y17" i="26" s="1"/>
  <c r="Z17" i="26" s="1"/>
  <c r="W16" i="26"/>
  <c r="V16" i="26"/>
  <c r="Y16" i="26" s="1"/>
  <c r="Z16" i="26" s="1"/>
  <c r="W13" i="26"/>
  <c r="V13" i="26"/>
  <c r="Y13" i="26" s="1"/>
  <c r="Z13" i="26" s="1"/>
  <c r="V11" i="26"/>
  <c r="Y11" i="26" s="1"/>
  <c r="Z11" i="26" s="1"/>
  <c r="W9" i="26"/>
  <c r="V9" i="26"/>
  <c r="Y9" i="26" s="1"/>
  <c r="Z9" i="26" s="1"/>
  <c r="W8" i="26"/>
  <c r="V8" i="26"/>
  <c r="Y8" i="26" s="1"/>
  <c r="Z8" i="26" s="1"/>
  <c r="X43" i="26" l="1"/>
  <c r="X32" i="26"/>
  <c r="V60" i="26"/>
  <c r="Y60" i="26" s="1"/>
  <c r="Z60" i="26" s="1"/>
  <c r="V44" i="26"/>
  <c r="Y44" i="26" s="1"/>
  <c r="Z44" i="26" s="1"/>
  <c r="W68" i="26"/>
  <c r="X68" i="26" s="1"/>
  <c r="V28" i="26"/>
  <c r="Y28" i="26" s="1"/>
  <c r="Z28" i="26" s="1"/>
  <c r="V34" i="26"/>
  <c r="Y34" i="26" s="1"/>
  <c r="Z34" i="26" s="1"/>
  <c r="X61" i="26"/>
  <c r="V12" i="26"/>
  <c r="Y12" i="26" s="1"/>
  <c r="Z12" i="26" s="1"/>
  <c r="V59" i="26"/>
  <c r="V52" i="26"/>
  <c r="Y52" i="26" s="1"/>
  <c r="Z52" i="26" s="1"/>
  <c r="V18" i="26"/>
  <c r="X18" i="26" s="1"/>
  <c r="V35" i="26"/>
  <c r="X35" i="26" s="1"/>
  <c r="V20" i="26"/>
  <c r="Y20" i="26" s="1"/>
  <c r="Z20" i="26" s="1"/>
  <c r="X7" i="26"/>
  <c r="V47" i="26"/>
  <c r="Y47" i="26" s="1"/>
  <c r="Z47" i="26" s="1"/>
  <c r="X21" i="26"/>
  <c r="X58" i="26"/>
  <c r="X64" i="26"/>
  <c r="V39" i="26"/>
  <c r="Y39" i="26" s="1"/>
  <c r="Z39" i="26" s="1"/>
  <c r="X53" i="26"/>
  <c r="X50" i="26"/>
  <c r="V55" i="26"/>
  <c r="Y55" i="26" s="1"/>
  <c r="Z55" i="26" s="1"/>
  <c r="V31" i="26"/>
  <c r="Y31" i="26" s="1"/>
  <c r="Z31" i="26" s="1"/>
  <c r="V63" i="26"/>
  <c r="Y63" i="26" s="1"/>
  <c r="Z63" i="26" s="1"/>
  <c r="X27" i="26"/>
  <c r="X9" i="26"/>
  <c r="X16" i="26"/>
  <c r="X20" i="26"/>
  <c r="X25" i="26"/>
  <c r="X29" i="26"/>
  <c r="X33" i="26"/>
  <c r="X37" i="26"/>
  <c r="X41" i="26"/>
  <c r="X45" i="26"/>
  <c r="X52" i="26"/>
  <c r="X66" i="26"/>
  <c r="X10" i="26"/>
  <c r="V54" i="26"/>
  <c r="Y54" i="26" s="1"/>
  <c r="Z54" i="26" s="1"/>
  <c r="V30" i="26"/>
  <c r="Y30" i="26" s="1"/>
  <c r="Z30" i="26" s="1"/>
  <c r="V38" i="26"/>
  <c r="Y38" i="26" s="1"/>
  <c r="Z38" i="26" s="1"/>
  <c r="V46" i="26"/>
  <c r="Y46" i="26" s="1"/>
  <c r="Z46" i="26" s="1"/>
  <c r="X49" i="26"/>
  <c r="X60" i="26"/>
  <c r="X65" i="26"/>
  <c r="V22" i="26"/>
  <c r="Y22" i="26" s="1"/>
  <c r="Z22" i="26" s="1"/>
  <c r="V14" i="26"/>
  <c r="Y14" i="26" s="1"/>
  <c r="Z14" i="26" s="1"/>
  <c r="X59" i="26"/>
  <c r="X67" i="26"/>
  <c r="X24" i="26"/>
  <c r="X12" i="26"/>
  <c r="X23" i="26"/>
  <c r="V62" i="26"/>
  <c r="Y62" i="26" s="1"/>
  <c r="Z62" i="26" s="1"/>
  <c r="V70" i="26"/>
  <c r="Y70" i="26" s="1"/>
  <c r="Z70" i="26" s="1"/>
  <c r="X15" i="26"/>
  <c r="X51" i="26"/>
  <c r="X56" i="26"/>
  <c r="X63" i="26"/>
  <c r="X69" i="26"/>
  <c r="X47" i="26"/>
  <c r="X46" i="26"/>
  <c r="X11" i="26"/>
  <c r="Y27" i="26"/>
  <c r="Z27" i="26" s="1"/>
  <c r="Y43" i="26"/>
  <c r="Z43" i="26" s="1"/>
  <c r="Y59" i="26"/>
  <c r="Z59" i="26" s="1"/>
  <c r="X28" i="26"/>
  <c r="X19" i="26"/>
  <c r="X8" i="26"/>
  <c r="X13" i="26"/>
  <c r="X57" i="26"/>
  <c r="X26" i="26"/>
  <c r="X17" i="26"/>
  <c r="X34" i="26" l="1"/>
  <c r="Y35" i="26"/>
  <c r="Z35" i="26" s="1"/>
  <c r="Y18" i="26"/>
  <c r="Z18" i="26" s="1"/>
  <c r="X44" i="26"/>
  <c r="X38" i="26"/>
  <c r="X31" i="26"/>
  <c r="X39" i="26"/>
  <c r="X55" i="26"/>
  <c r="X70" i="26"/>
  <c r="Z71" i="26"/>
  <c r="Z76" i="26" s="1"/>
  <c r="X22" i="26"/>
  <c r="X62" i="26"/>
  <c r="X30" i="26"/>
  <c r="X54" i="26"/>
  <c r="X14" i="26"/>
</calcChain>
</file>

<file path=xl/sharedStrings.xml><?xml version="1.0" encoding="utf-8"?>
<sst xmlns="http://schemas.openxmlformats.org/spreadsheetml/2006/main" count="338" uniqueCount="240">
  <si>
    <t>ITEM</t>
  </si>
  <si>
    <t xml:space="preserve">ANALISIS ESTUDIO DE MERCADO </t>
  </si>
  <si>
    <t>UNIDAD</t>
  </si>
  <si>
    <t>CODIGO ELEMENTO</t>
  </si>
  <si>
    <t>DESCRIPCION DEL BIEN</t>
  </si>
  <si>
    <t>UMBRAL</t>
  </si>
  <si>
    <t>desvest</t>
  </si>
  <si>
    <t>%CV</t>
  </si>
  <si>
    <t>promedio.zi</t>
  </si>
  <si>
    <t>I</t>
  </si>
  <si>
    <t>VLR TOTAL</t>
  </si>
  <si>
    <t>H</t>
  </si>
  <si>
    <t>PRECIO UNITARIO OFICIAL</t>
  </si>
  <si>
    <t>VALOR UNITARIO</t>
  </si>
  <si>
    <t>VALOR PRESUPUESTO OFICIAL</t>
  </si>
  <si>
    <t>CÓDIGO UNSPSC</t>
  </si>
  <si>
    <t>PRODUCTO</t>
  </si>
  <si>
    <t>CANT</t>
  </si>
  <si>
    <t>Vlr Presupuesto Estimado</t>
  </si>
  <si>
    <t>Vlr Faltante o restante</t>
  </si>
  <si>
    <t>J</t>
  </si>
  <si>
    <t>Consolido: Adriana Barbosa Moreno- Apoyo profesional Contrataciòn</t>
  </si>
  <si>
    <t xml:space="preserve">Objeto: </t>
  </si>
  <si>
    <t>Revisó: Faisury Gomez Requirente</t>
  </si>
  <si>
    <t>K</t>
  </si>
  <si>
    <t>L</t>
  </si>
  <si>
    <t>CONSULTA ESPECIALIZADA</t>
  </si>
  <si>
    <t>M</t>
  </si>
  <si>
    <t>KIT FLITROS VOLKSWAGEN AMAROK 2.0 MODELO 2015</t>
  </si>
  <si>
    <t>Aditivo para combustible diésel x 12 Unidades de 250 ml</t>
  </si>
  <si>
    <t>Grasa Litio</t>
  </si>
  <si>
    <t>Refrigerante de radiador para motor diésel</t>
  </si>
  <si>
    <t>KIT FILTROS CHEVROLET D - MAX 3.0 MODELO 2012</t>
  </si>
  <si>
    <t>KIT FILTROS CHEVROLET NPR MODELO 2015</t>
  </si>
  <si>
    <t>Aceite de 2 tiempos</t>
  </si>
  <si>
    <t>Aceite hidráulico bidón de cinco galones</t>
  </si>
  <si>
    <t>Aceite motor 15W40 bidón de cinco galones</t>
  </si>
  <si>
    <t xml:space="preserve">Aditivo para combustible diésel </t>
  </si>
  <si>
    <t>FILTRO DE COMBUSTIBLE PARA TRACTOR HARLAND 704, TRACTOR YTO LX 804 Y TRACTOR YTO LX1004</t>
  </si>
  <si>
    <t>Batería 31H X 1100</t>
  </si>
  <si>
    <t>Batería 4D X 1300</t>
  </si>
  <si>
    <t>Filtro de aceite hidráulico para tractor john deere 6415</t>
  </si>
  <si>
    <t>Filtro de aceite motor para tractor john deere 2040</t>
  </si>
  <si>
    <t>Filtro de aceite hidráulico para tractor john deere 2040 y John Deere 2040S</t>
  </si>
  <si>
    <t>Filtro de aceite motor para tractor fiat 640</t>
  </si>
  <si>
    <t>Filtro de combustible para tractor John Deere 5425</t>
  </si>
  <si>
    <t>Filtro de aceite hidraulico para tractor harland YTO 704; YTO 804</t>
  </si>
  <si>
    <t>Filtro de aceite motor para tractor YTO 1004</t>
  </si>
  <si>
    <t>Filtro de aceite hidraulico para tractor YTO 1004</t>
  </si>
  <si>
    <t>Filtro de aceite motor para tractor john deere 6415</t>
  </si>
  <si>
    <t>Filtro de aire para tractor john deere 5425</t>
  </si>
  <si>
    <t>Filtro de aire para tractor john deere 6415</t>
  </si>
  <si>
    <t>Filtro de aire secundario para tractor Jhon Deere 2040S</t>
  </si>
  <si>
    <t>Filtro de combustible para tractor Ford TW20</t>
  </si>
  <si>
    <t>Filtro de combustible para tractor John Deere 2040</t>
  </si>
  <si>
    <t>Filtro de aceite hidraulico para tractor Ford TW20</t>
  </si>
  <si>
    <t>Filtro de combustible para tractor Jhon Deere 6415</t>
  </si>
  <si>
    <t>Filtro de aceite motor para tractor YTO 804;  Harland YTO 704</t>
  </si>
  <si>
    <t>Filtro de aceite motor para tractor john deere 5425</t>
  </si>
  <si>
    <t>Filtro de aire primario para tractor John deere 2040S</t>
  </si>
  <si>
    <t>KIT FILTROS comprende filtro de aire, combustibles y aceite CHEVROLET D - MAX 3.0 MODELO 2012</t>
  </si>
  <si>
    <t>KIT FILTROS comprende filtros de aire, combustibles y aceite CHEVROLET NPR MODELO 2015</t>
  </si>
  <si>
    <r>
      <t>Aceite de 2 tiempos</t>
    </r>
    <r>
      <rPr>
        <sz val="11"/>
        <color indexed="8"/>
        <rFont val="Arial"/>
        <family val="2"/>
      </rPr>
      <t>:  Gravedad API 30.0; Punto de inflamación, COC, °C(F) 92(198); Viscosidad, cSt a 100°C 9.0; Índice de Viscosidad 116; Cenizas sulfatadas, % peso 0.05. Normas: Elaborados con aceites básicos y aditivos, que se cumpla con los niveles de calidad FB de la JASO y TC del Instituto Americano del Petróleo API, para motores de dos tiempos enfriados por aire.</t>
    </r>
  </si>
  <si>
    <r>
      <t xml:space="preserve">Aceite hidráulico bidón de cinco galones:              </t>
    </r>
    <r>
      <rPr>
        <sz val="11"/>
        <color indexed="8"/>
        <rFont val="Arial"/>
        <family val="2"/>
      </rPr>
      <t>Gravedad API:  31; Punto de inflamación, COC, °C(F): 204(400); Punto de fluidez °C(F):  -26(-15); Viscosidad, cSt a 40°C:  44.3; Índice de viscosidad: 102; Cenizas sulfatadas, % peso: 0.10; No. De neutralización  0.10. Aceite hidráulico de alta calidad y rendimiento, elaborado en aceites básicos parafínicos, alta estabilidad y viscosidad, aplicado en diferentes tipos de bombas hidráulicas. Que cumpla con especificaciones técnicas de calidad: Deninson HF-0 y P-46, Vickers M-2950, Cincinnati Milacron P-68, 69 y 70, Vickers I-286-S y 35 VQ25, Deninson T5D-42</t>
    </r>
  </si>
  <si>
    <r>
      <t>Aceite motor 15W40 bidón de cinco galones</t>
    </r>
    <r>
      <rPr>
        <sz val="11"/>
        <color indexed="8"/>
        <rFont val="Arial"/>
        <family val="2"/>
      </rPr>
      <t>:      Gravedad API, 28.0; Punto de inflamación, COC, °C(F) 230(450); Punto de fluidez °C(F), -30(-22); Viscosidad, cSt a 40°C, 106; Viscosidad, cSt a 100°C, 14.2; Índice de viscosidad, 138; Cenizas sulfatadas, % peso, 1.4; TBN, 11.5. Elaboración de los productos requeridos con bases de lubricantes de origen parafínico, que garantiza mayor estabilidad a la oxidación y no ofrece riesgo ambiental, deben cumplir con requerimientos técnicos API-SJ, API SH, SG y SF y otras normas</t>
    </r>
  </si>
  <si>
    <r>
      <t xml:space="preserve">FILTRO DE COMBUSTIBLE PARA TRACTOR HARLAND 704, TRACTOR YTO LX 804 Y TRACTOR YTO LX1004: </t>
    </r>
    <r>
      <rPr>
        <sz val="11"/>
        <color indexed="8"/>
        <rFont val="Arial"/>
        <family val="2"/>
      </rPr>
      <t xml:space="preserve">Descripcion: filtro separador de agua-combustible. Rosca:1x14in. Rosca racor: 3-3/4x10in. Altura:104mm. Sello central integrado. Tipo: spin-on.Diametro externo: 107.8mmTamaño poro nominal(micras): 30. Segmento: transporte mediano. </t>
    </r>
  </si>
  <si>
    <r>
      <t>Batería 31H X 1100</t>
    </r>
    <r>
      <rPr>
        <sz val="11"/>
        <color indexed="8"/>
        <rFont val="Arial"/>
        <family val="2"/>
      </rPr>
      <t>: CAPACIDAD DE ARRANQUE: 1100 amp. CAPACIDAD DE RESERVA:175 min. CAPACIDAD NOMINAL ESTIMADA: 105 amp/h. POLARIDAD: (-) / (+). DIMENSIONES MAXIMAS: (LARGO: 32.95cm, ANCHO: 17.15cm y ALTO: 23.97cm).</t>
    </r>
  </si>
  <si>
    <r>
      <t>Batería 4D X 1300</t>
    </r>
    <r>
      <rPr>
        <sz val="11"/>
        <color indexed="8"/>
        <rFont val="Arial"/>
        <family val="2"/>
      </rPr>
      <t>: CAPACIDAD DE ARRANQUE: 1300 amp. CAPACIDAD DE RESERVA: 310min. CAPACIDAD NOMINAL ESTIMADA: 160 amp/h. POLARIDAD: (-) / (+). DIMENSIONES MAXIMAS: (LARGO: 52.74cm, ANCHO: 21.43cm y ALTO: 25.15cm).</t>
    </r>
  </si>
  <si>
    <r>
      <t xml:space="preserve">Filtro de aceite hidráulico para tractor john deere 6415: </t>
    </r>
    <r>
      <rPr>
        <sz val="11"/>
        <color indexed="8"/>
        <rFont val="Arial"/>
        <family val="2"/>
      </rPr>
      <t>TIPO: Redondo. USO: Hidráulico. DIAMETRO EXTERNO 1: 79mm. DIAMETRO INTERNO 1: 42 mm. ALTURA TOTAL: 260 mm. DIAMETRO INTERNO 2: - 1 mm. MATERIAL FILTRANTE: Fibra Vidrio. DIRECCIÓN DE FILTRADOS: Afuera hacia dentro. CONSTRUCCIÓN TAPA: Metal.</t>
    </r>
  </si>
  <si>
    <r>
      <t xml:space="preserve">Filtro de aceite hidráulico para tractor john deere 6415: </t>
    </r>
    <r>
      <rPr>
        <sz val="11"/>
        <color indexed="8"/>
        <rFont val="Arial"/>
        <family val="2"/>
      </rPr>
      <t>TIPO: Redondo. USO: Hidráulico. DIAMETRO EXTERNO: 95 mm. ALTURA: 161 mm. ROSCA: PULG 1-3/8 X 12. MATERIAL FILTRANTE: Fibra Vidrio. DIRECCIÓN DE FILTRADOS: Afuera hacia dentro. CONSTRUCCIÓN TAPA: Metal.</t>
    </r>
  </si>
  <si>
    <r>
      <t>Filtro de aceite motor para tractor john deere 2040</t>
    </r>
    <r>
      <rPr>
        <sz val="11"/>
        <color indexed="8"/>
        <rFont val="Arial"/>
        <family val="2"/>
      </rPr>
      <t>: TIPO: Sellado. USO: Aceite. DIAMETRO EXTERNO: 94 mm. ALTURA: 136 mm.  ROSCA: 13/16 X 16. MATERIAL FILTRANTE: Papel Microporoso. DIRECCIÓN DE FILTRADO: Afuera hacia dentro. CONSTRUCCIÓN TAPA: Metal. VÁLVULA ALIVIO: 24 PSI.</t>
    </r>
  </si>
  <si>
    <r>
      <t xml:space="preserve">Filtro de aceite hidráulico para tractor john deere 2040 y John Deere 2040S: </t>
    </r>
    <r>
      <rPr>
        <sz val="11"/>
        <color indexed="8"/>
        <rFont val="Arial"/>
        <family val="2"/>
      </rPr>
      <t xml:space="preserve">TIPO: Redondo. USO: Hidráulico. DIAMETRO EXTERNO 1: 114 mm. DIAMETRO INTERNO 1: 57 mm. ALTURA TOTAL: 138 mm. DIAMETRO EXTERNO 2: 114 mm. DIAMETRO INTERNO 2: 57 mm. ALTURA TAPA: 138mm. MATERIAL FILTRANTE: Papel Microporoso. DIRECCIÓN DE FILTRADOS: Afuera hacia dentro. CONSTRUCCIÓN TAPA: Metal. </t>
    </r>
  </si>
  <si>
    <r>
      <t xml:space="preserve">Filtro de aceite motor para tractor fiat 640: </t>
    </r>
    <r>
      <rPr>
        <sz val="11"/>
        <color indexed="8"/>
        <rFont val="Arial"/>
        <family val="2"/>
      </rPr>
      <t>TIPO: Sellado. USO: Aceite. DIAMETRO EXTERNO: 94 mm. ALTURA: 181 mm. ROSCA: PULG 3/4 X 16. MATERIAL FILTRANTE: Papel Microporoso. DIRECCIÓN DE FILTRADO: Afuera hacia dentro. CONSTRUCCIÓN TAPA: Metal. VÁLVULA ALIVIO: 9 PSI.</t>
    </r>
  </si>
  <si>
    <r>
      <t xml:space="preserve">Filtro de combustible para tractor John Deere 5425: </t>
    </r>
    <r>
      <rPr>
        <sz val="11"/>
        <color indexed="8"/>
        <rFont val="Arial"/>
        <family val="2"/>
      </rPr>
      <t>TIPO: Sellado. USO: Separador de Agua / Combustible. DIAMETRO EXTERNO: 89 mm. ALTURA: 152 mm. DIAMETRO INTERNO: 29mm. MATERIAL FILTRANTE: Papel Microporoso. DIRECCIÓN DE FILTRADOS: afuera hacia adentro. CONSTRUCCIÓN TAPA: Metal</t>
    </r>
  </si>
  <si>
    <r>
      <t xml:space="preserve">Filtro de aceite hidraulico para tractor harland YTO 704; YTO 804: </t>
    </r>
    <r>
      <rPr>
        <sz val="11"/>
        <color indexed="8"/>
        <rFont val="Arial"/>
        <family val="2"/>
      </rPr>
      <t>TIPO:                   . USO:                       . DIAMETRO EXTERNO:              mm. ALTURA:  mm. . MATERIAL FILTRANTE: Papel Microporoso. DIRECCIÓN DE FILTRADOS: afuera hacia adentro. CONSTRUCCIÓN TAPA: Metal</t>
    </r>
  </si>
  <si>
    <r>
      <t>Filtro de aceite motor para tractor YTO 1004:  Tipo:</t>
    </r>
    <r>
      <rPr>
        <sz val="11"/>
        <rFont val="Arial"/>
        <family val="2"/>
      </rPr>
      <t> Sellado. Diametro Ext.: 94 mm. Altura: 181 mm. 
Rosca:Pulg 1 x 12. Material filtrante: Papel microporoso. Dirección de filtrado: Afuera hacia dentro</t>
    </r>
  </si>
  <si>
    <r>
      <t>Filtro de aceite hidraulico para tractor YTO 1004:  Tipo:</t>
    </r>
    <r>
      <rPr>
        <sz val="11"/>
        <rFont val="Arial"/>
        <family val="2"/>
      </rPr>
      <t> Sellado. Diametro Ext.: 94 mm. Altura: 181 mm. 
Rosca:Pulg 1 x 12. Material filtrante: Papel microporoso. Dirección de filtrado: Afuera hacia dentro</t>
    </r>
  </si>
  <si>
    <r>
      <t xml:space="preserve">Filtro de aceite motor para tractor john deere 6415: </t>
    </r>
    <r>
      <rPr>
        <sz val="11"/>
        <color indexed="8"/>
        <rFont val="Arial"/>
        <family val="2"/>
      </rPr>
      <t>TIPO: Sellado. USO: Aceite. DIAMETRO EXTERNO: 95 mm. ALTURA: 146 mm. ROSCA: 1-1/2 X 16. MATERIAL FILTRANTE: Papel Microporoso. DIRECCIÓN DE FILTRADO: Afuera hacia dentro. CONSTRUCCIÓN TAPA: Metal. VÁLVULA ALIVIO: 20 PSI.</t>
    </r>
  </si>
  <si>
    <r>
      <t>Filtro de aire para tractor john deere 5425:</t>
    </r>
    <r>
      <rPr>
        <sz val="11"/>
        <color indexed="8"/>
        <rFont val="Arial"/>
        <family val="2"/>
      </rPr>
      <t xml:space="preserve"> TIPO: Redondo. USO: Aire. DIAMETRO EXTERNO 1: 92 mm. DIAMETRO INTERNO 1: 63 mm. ALTURA TOTAL: 339 mm. DIAMETRO EXTERNO 2: 92 mm. DIAMETRO INTERNO 2: - 1 mm. ALTURA TAPA: 339 mm. MATERIAL FILTRANTE: Papel Microporoso. DIRECCIÓN DE FILTRADOS: Afuera hacia dentro. CONSTRUCCIÓN TAPA: Poliuretano – Blando – Sellamiento – Radial</t>
    </r>
  </si>
  <si>
    <r>
      <t>Filtro de aire para tractor john deere 6415:</t>
    </r>
    <r>
      <rPr>
        <sz val="11"/>
        <color indexed="8"/>
        <rFont val="Arial"/>
        <family val="2"/>
      </rPr>
      <t xml:space="preserve"> TIPO: Redondo. USO: Aire. DIAMETRO EXTERNO 1: 300 mm. ALTURA TOTAL: 46 mm. DIAMETRO EXTERNO 2: 109 mm. MATERIAL FILTRANTE: Papel Microporoso. DIRECCIÓN DE FILTRADO: Afuera hacia dentro. CONSTRUCCIÓN TAPA: Polipropileno.</t>
    </r>
  </si>
  <si>
    <r>
      <t xml:space="preserve">Filtro de aire secundario para tractor Jhon Deere 2040S: </t>
    </r>
    <r>
      <rPr>
        <sz val="11"/>
        <color indexed="8"/>
        <rFont val="Arial"/>
        <family val="2"/>
      </rPr>
      <t>TIPO: Redondo. USO: Aire. DIAMETRO EXTERNO 1: 133 mm. DIAMETRO INTERNO 1: 83 mm. ALTURA TOTAL: 314 mm. DIAMETRO EXTERNO 2: 162 mm. DIAMETRO INTERNO 2: 16mm. ALTURA TAPA: 304mm. MATERIAL FILTRANTE: Papel Microporoso. DIRECCIÓN DE FILTRADOS: Afuera hacia dentro. CONSTRUCCIÓN TAPA: Poliuretano – Blando – Sellamiento – Radial. EMPAQUE N° 1 (Diámetro Externo: 127 mm.  Diámetro Interno: 95 mm. Grosor: 10 mm).</t>
    </r>
  </si>
  <si>
    <r>
      <t xml:space="preserve">Filtro de combustible para tractor Ford TW20: </t>
    </r>
    <r>
      <rPr>
        <sz val="11"/>
        <color indexed="8"/>
        <rFont val="Arial"/>
        <family val="2"/>
      </rPr>
      <t>TIPO: Sellado. USO: Separador de Agua / Combustible. DIAMETRO EXTERNO: 83 mm. ALTURA TOTAL: 152 mm. DIAMETRO INTERNO: 16mm. MATERIAL FILTRANTE: Papel Microporoso. DIRECCIÓN DE FILTRADOS: Afuera hacia dentro. CONSTRUCCIÓN TAPA: Metal</t>
    </r>
  </si>
  <si>
    <r>
      <t>Filtro de combustible para tractor John Deere 2040: TIPO</t>
    </r>
    <r>
      <rPr>
        <sz val="11"/>
        <color indexed="8"/>
        <rFont val="Arial"/>
        <family val="2"/>
      </rPr>
      <t>: Cuadrado. USO: Combustible. ALTO: 84 mm. LARGO: 126 mm. ANCHO: 94 mm. MATERIAL FILTRANTE: Papel Microporoso. DIRECCIÓN DE FILTRADOS: Afuera hacia dentro. CONSTRUCCIÓN TAPA: Metal</t>
    </r>
  </si>
  <si>
    <r>
      <t>Filtro de aceite hidraulico para tractor Ford TW20</t>
    </r>
    <r>
      <rPr>
        <sz val="11"/>
        <rFont val="Arial"/>
        <family val="2"/>
      </rPr>
      <t>:Filtro Hidrúlico, Altura 7 pulg., Ancho 5-1/32 pulg., Diámetro Exterior 5-1/32 pulg., Longitud 7 pulg., Diseño del Filtro Giratorio.</t>
    </r>
  </si>
  <si>
    <r>
      <t xml:space="preserve">Filtro de combustible para tractor Jhon Deere 6415: </t>
    </r>
    <r>
      <rPr>
        <sz val="11"/>
        <rFont val="Arial"/>
        <family val="2"/>
      </rPr>
      <t>TIPO: Sellado. USO: Separador de Agua / Combustible. DIAMETRO EXTERNO: 96 mm. ALTURA: 119 mm. ROSCA: PULG 1X14. MATERIAL FILTRANTE: Papel Microporoso. DIRECCIÓN DE FILTRADOS: adentro hacia afuera. CONSTRUCCIÓN TAPA: Meta</t>
    </r>
    <r>
      <rPr>
        <b/>
        <sz val="11"/>
        <rFont val="Arial"/>
        <family val="2"/>
      </rPr>
      <t>l</t>
    </r>
  </si>
  <si>
    <r>
      <t>Filtro de aceite motor para tractor YTO 804;  Harland YTO 704:  Tipo:</t>
    </r>
    <r>
      <rPr>
        <sz val="11"/>
        <rFont val="Arial"/>
        <family val="2"/>
      </rPr>
      <t> Sellado. Diametro Ext.: 94 mm. Altura: 136 mm. 
Rosca:Pulg 1 x 12. Material filtrante: Papel microporoso. Dirección de filtrado: Afuera hacia dentro. Valvula de alivio 30psi</t>
    </r>
  </si>
  <si>
    <r>
      <t xml:space="preserve">Filtro de aceite motor para tractor john deere 5425: </t>
    </r>
    <r>
      <rPr>
        <sz val="11"/>
        <color indexed="8"/>
        <rFont val="Arial"/>
        <family val="2"/>
      </rPr>
      <t>TIPO: Sellado. USO: Aceite. DIAMETRO EXTERNO: 99 mm. ALTURA: 155 mm. ROSCA: mm 92 X 2,5. MATERIAL FILTRANTE: Papel Microporoso. DIRECCIÓN DE FILTRADO: Afuera hacia dentro. CONSTRUCCIÓN TAPA: Metal.</t>
    </r>
  </si>
  <si>
    <t>Grasa Litio 16kg</t>
  </si>
  <si>
    <r>
      <t xml:space="preserve">Filtro de aire primario para tractor John deere 2040S: </t>
    </r>
    <r>
      <rPr>
        <sz val="11"/>
        <color indexed="8"/>
        <rFont val="Arial"/>
        <family val="2"/>
      </rPr>
      <t>TIPO: Redondo. USO: Aire. DIAMETRO EXTERNO 1: 75 mm. DIAMETRO INTERNO 1: 62 mm. ALTURA TOTAL: 281 mm. DIAMETRO EXTERNO 2: 92 mm. DIAMETRO INTERNO 2: 10 mm. ALTURA TAPA: 279 mm. MATERIAL FILTRANTE: Papel Microporoso. DIRECCIÓN DE FILTRADOS: Afuera hacia dentro. CONSTRUCCIÓN TAPA: Metal. EMPAQUE N° 1. (Diámetro Externo: 92 mm. Diámetro Interno: 86 mm. Grosor: 4 mm).</t>
    </r>
  </si>
  <si>
    <t>Llantas Ref. 275/70 R 22,5 modelo x- multi D con indice de carga 148/145 3150/2900 kg)  indice de velocidad L 120 km/h</t>
  </si>
  <si>
    <t xml:space="preserve">Kit de primeros auxilios  Maletín medico térmico de 30cm x 15cm x 11cm elaborado en lona codra y termolón, dos manijas, estampado a una tinta compuesto por 18 elementos: ALCOHOL TOALLITA EN SOBRE
1	ALGODÓN PAQ X 25 GR
1	APLICADORES PAQ X 20 UND
1	BAJALENGUAS PAQ X 20 UND
2	COMPRESA ABDOMINAL
1	CUELLO ORTOPÉDICO BLANDO ESPUMA TIPO THOMAS
10	CURA UNIDAD
5	GASA ESTÉRIL 7.5X7.5 POR 5 UND
1	GUANTE PAR EMPACADO INDIVIDUAL VINILO
1	MANUAL DE PRIMEROS AUXILIOS
1	MICROPORE DE 1/2″ X 5YARDAS
1	PITO METALICO
1	LINTERNA DINAMO RECARGABLE NO NECESITA PÍLAS
1	SUERO ORAL SALES PARA REHIDRATACIÓN SOBRE
1	TIJERA SENCILLA
1	VENDA ELÁSTICA 3″ X 5 YARDAS
1	YODOPOVIDONA SOLUCIÓN 60ML
</t>
  </si>
  <si>
    <t xml:space="preserve">Kit  de banda frenos traserosFVR </t>
  </si>
  <si>
    <t xml:space="preserve">Kit  de banda frenos delanteras  FVR </t>
  </si>
  <si>
    <t>Juego de rodillos completo traseros (4) y delanteros (4) con retenedores para FVR</t>
  </si>
  <si>
    <t>Diafragma para camaras de frenos delantero y trasero</t>
  </si>
  <si>
    <t>Kit resorte de banda de frenos traseros y delanteros  referencia para camion FVR</t>
  </si>
  <si>
    <t xml:space="preserve">Aceite 15W40  certificacion (CI-4)  diesel presentación  en galónes Gravedad API, 28.0; Punto de inflamación, COC, °C(F) 230(450); Punto de fluidez °C(F), -30(-22); Viscosidad, cSt a 40°C, 106; Viscosidad, cSt a 100°C, 14.2; Índice de viscosidad, 138; Cenizas sulfatadas, % peso, 1.4; TBN, 11.5. Elaboración de los productos requeridos con bases de lubricantes de origen parafínico, que garantiza mayor estabilidad a la oxidación y no ofrece riesgo ambiental, deben cumplir con requerimientos técnicos API-SJ, API SH, SG y SF y otras normas  </t>
  </si>
  <si>
    <t>Set multiplicador de torque para camión FVR</t>
  </si>
  <si>
    <t>Filtro Aceite Motor original para FVR</t>
  </si>
  <si>
    <t>Filtro Aire original para fvr</t>
  </si>
  <si>
    <t>Filtro Combustible  original para FVR EQUIVALENCIAS 
PARTMO: PP24811
FRANIG: HCP4811
DONSSON: G843
DONALDSON: P502502
OEM: 8-98092481-1</t>
  </si>
  <si>
    <t>Batería  REF  31H, 1250amp 12 v</t>
  </si>
  <si>
    <t>Crema para pulido de pintura</t>
  </si>
  <si>
    <t>Aceite mineral para transmisión referencia 85w140 x Bidon 5gl</t>
  </si>
  <si>
    <t xml:space="preserve">Jabon o shampoo para vehiculos </t>
  </si>
  <si>
    <t xml:space="preserve">Silicona para interiores </t>
  </si>
  <si>
    <t xml:space="preserve">Juego de Plumillas </t>
  </si>
  <si>
    <t>Lavado en seco vehicular</t>
  </si>
  <si>
    <t xml:space="preserve">Equipo de Carretera  FVR Camión </t>
  </si>
  <si>
    <t>Gato hidrahulico con capacidad  de 10 Ton</t>
  </si>
  <si>
    <t xml:space="preserve">Juego de copas artillera para camión FVR </t>
  </si>
  <si>
    <t>Juego de llaves mixtas milimetricas 14 piezas</t>
  </si>
  <si>
    <t xml:space="preserve">Bombillo Cocuyo </t>
  </si>
  <si>
    <t xml:space="preserve">Bombillo Direccional </t>
  </si>
  <si>
    <t xml:space="preserve">Bombillo Exploradora </t>
  </si>
  <si>
    <t xml:space="preserve">Bombillo Halógeno </t>
  </si>
  <si>
    <t xml:space="preserve">Bombillo Luz Placa </t>
  </si>
  <si>
    <t>Bombillo Luz Techo</t>
  </si>
  <si>
    <t xml:space="preserve">Bombillo Stop </t>
  </si>
  <si>
    <t xml:space="preserve">Grasa litio por libras </t>
  </si>
  <si>
    <t>Kit de primeros auxilios</t>
  </si>
  <si>
    <t>Diafragma para camaras de frenos</t>
  </si>
  <si>
    <t xml:space="preserve">Aceite 15W40 </t>
  </si>
  <si>
    <t>Set multiplicador de torque FVR</t>
  </si>
  <si>
    <t>Filtro Aceite Motor FVR</t>
  </si>
  <si>
    <t>Filtro Aire FVR</t>
  </si>
  <si>
    <t>Kit resorte de banda de frenos FVR</t>
  </si>
  <si>
    <t>Juego de rodillos completo FVR</t>
  </si>
  <si>
    <t xml:space="preserve">Kit  de banda frenos traseros FVR </t>
  </si>
  <si>
    <t>Filtro Combustible FVR</t>
  </si>
  <si>
    <t>Batería  REF  31H</t>
  </si>
  <si>
    <t xml:space="preserve">Equipo de Carretera  FVR </t>
  </si>
  <si>
    <t>Gato hidrahulico</t>
  </si>
  <si>
    <t>Juego de copas artillera FVR</t>
  </si>
  <si>
    <t>Juego de llaves mixtas</t>
  </si>
  <si>
    <t>KIT FILTROS comprende filtro de aire, combustible y aceite HYUNDAI HD 78 MODELO 2014</t>
  </si>
  <si>
    <t>HYUNDAI HD 78 MODELO 2014</t>
  </si>
  <si>
    <t>Llantas Ref. 275/70 R 22,5 modelo x- multi D</t>
  </si>
  <si>
    <t>Hernan David Buitrago Losada</t>
  </si>
  <si>
    <t>UN</t>
  </si>
  <si>
    <t>KIT FILTROS comprende filtro de aire, combustible y aceite VOLKSWAGEN 2.0 MODELO 2015</t>
  </si>
  <si>
    <t>N</t>
  </si>
  <si>
    <t>23000*</t>
  </si>
  <si>
    <t>427000*</t>
  </si>
  <si>
    <t>1400000*</t>
  </si>
  <si>
    <t>306000*</t>
  </si>
  <si>
    <t>1120800*</t>
  </si>
  <si>
    <t>86794*</t>
  </si>
  <si>
    <t>384302*</t>
  </si>
  <si>
    <t>82000*</t>
  </si>
  <si>
    <t>184184*</t>
  </si>
  <si>
    <t>884520*</t>
  </si>
  <si>
    <t>100000*</t>
  </si>
  <si>
    <t>183000*</t>
  </si>
  <si>
    <t>60000*</t>
  </si>
  <si>
    <t>115000*</t>
  </si>
  <si>
    <t>90000*</t>
  </si>
  <si>
    <t>63000*</t>
  </si>
  <si>
    <t>220000*</t>
  </si>
  <si>
    <t>25000*</t>
  </si>
  <si>
    <t>43000*</t>
  </si>
  <si>
    <t>165532*</t>
  </si>
  <si>
    <t>76000*</t>
  </si>
  <si>
    <t>150000*</t>
  </si>
  <si>
    <t>843000*</t>
  </si>
  <si>
    <t>120000*</t>
  </si>
  <si>
    <t>48000*</t>
  </si>
  <si>
    <t>640000*</t>
  </si>
  <si>
    <t>180000*</t>
  </si>
  <si>
    <t>3000*</t>
  </si>
  <si>
    <t>LB</t>
  </si>
  <si>
    <t>35880*</t>
  </si>
  <si>
    <t>1360000*</t>
  </si>
  <si>
    <t>204000*</t>
  </si>
  <si>
    <t>59000*</t>
  </si>
  <si>
    <t>282750*</t>
  </si>
  <si>
    <t>420000*</t>
  </si>
  <si>
    <t>370440*</t>
  </si>
  <si>
    <t>227206*</t>
  </si>
  <si>
    <t>830329*</t>
  </si>
  <si>
    <t>160000*</t>
  </si>
  <si>
    <t>260000*</t>
  </si>
  <si>
    <t>380000*</t>
  </si>
  <si>
    <t>93000*</t>
  </si>
  <si>
    <t>63936*</t>
  </si>
  <si>
    <t>268000*</t>
  </si>
  <si>
    <t>54000*</t>
  </si>
  <si>
    <t>450000*</t>
  </si>
  <si>
    <t>53669*</t>
  </si>
  <si>
    <t>1420000*</t>
  </si>
  <si>
    <t>38000*</t>
  </si>
  <si>
    <t>280000*</t>
  </si>
  <si>
    <t>620000*</t>
  </si>
  <si>
    <t>390000*</t>
  </si>
  <si>
    <t>980000*</t>
  </si>
  <si>
    <t>9000*</t>
  </si>
  <si>
    <t>65000*</t>
  </si>
  <si>
    <t>430000*</t>
  </si>
  <si>
    <t>270000*</t>
  </si>
  <si>
    <t>1180000*</t>
  </si>
  <si>
    <t>1200000*</t>
  </si>
  <si>
    <t>1780000*</t>
  </si>
  <si>
    <t>1800000*</t>
  </si>
  <si>
    <t>170000*</t>
  </si>
  <si>
    <t>32800*</t>
  </si>
  <si>
    <t>275000*</t>
  </si>
  <si>
    <t>28400*</t>
  </si>
  <si>
    <t>74256*</t>
  </si>
  <si>
    <t>400000*</t>
  </si>
  <si>
    <t>46644*</t>
  </si>
  <si>
    <t>175084*</t>
  </si>
  <si>
    <t>78526*</t>
  </si>
  <si>
    <t>73840*</t>
  </si>
  <si>
    <t>285000*</t>
  </si>
  <si>
    <t>660000*</t>
  </si>
  <si>
    <t>140000*</t>
  </si>
  <si>
    <t>229000*</t>
  </si>
  <si>
    <t>580000*</t>
  </si>
  <si>
    <t>480000*</t>
  </si>
  <si>
    <t>1280000*</t>
  </si>
  <si>
    <t>480756*</t>
  </si>
  <si>
    <t>333632*</t>
  </si>
  <si>
    <t>1430000*</t>
  </si>
  <si>
    <t>23900*</t>
  </si>
  <si>
    <t>200000*</t>
  </si>
  <si>
    <t>143000*</t>
  </si>
  <si>
    <t>410000*</t>
  </si>
  <si>
    <t>1000000*</t>
  </si>
  <si>
    <t>29000*</t>
  </si>
  <si>
    <t>55000*</t>
  </si>
  <si>
    <t>10000*</t>
  </si>
  <si>
    <t>40000*</t>
  </si>
  <si>
    <t>117000*</t>
  </si>
  <si>
    <t>COTIZACIÓN No.1 CASA TORO S.A</t>
  </si>
  <si>
    <t>COTIZACIÓN No.2 TECNIFIL S.A.S</t>
  </si>
  <si>
    <t>COTIZACIÓN No.4 INVERSIONES COOMOTOR S.A.</t>
  </si>
  <si>
    <t>COTIZACIÓN No.6 REPUESTODO DEL HUILA SAS</t>
  </si>
  <si>
    <t>223000*</t>
  </si>
  <si>
    <t>COTIZACIÓN No.3 CREAMIGO S.A</t>
  </si>
  <si>
    <t>COTIZACIÓN No.5 ASTRID PIRAGUA ESCANDON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</si>
</sst>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1" formatCode="_-* #,##0.00\ _€_-;\-* #,##0.00\ _€_-;_-* &quot;-&quot;??\ _€_-;_-@_-"/>
    <numFmt numFmtId="179" formatCode="_(* #,##0_);_(* \(#,##0\);_(* &quot;-&quot;_);_(@_)"/>
    <numFmt numFmtId="180" formatCode="_(&quot;$&quot;\ * #,##0.00_);_(&quot;$&quot;\ * \(#,##0.00\);_(&quot;$&quot;\ * &quot;-&quot;??_);_(@_)"/>
    <numFmt numFmtId="181" formatCode="_(* #,##0.00_);_(* \(#,##0.00\);_(* &quot;-&quot;??_);_(@_)"/>
    <numFmt numFmtId="182" formatCode="_-&quot;$&quot;* #,##0_-;\-&quot;$&quot;* #,##0_-;_-&quot;$&quot;* &quot;-&quot;??_-;_-@_-"/>
    <numFmt numFmtId="183" formatCode="[$$-240A]#,##0"/>
    <numFmt numFmtId="206" formatCode="_(&quot;$&quot;\ * #,##0_);_(&quot;$&quot;\ * \(#,##0\);_(&quot;$&quot;\ * &quot;-&quot;??_);_(@_)"/>
    <numFmt numFmtId="212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Verdana"/>
      <family val="2"/>
    </font>
    <font>
      <sz val="12"/>
      <name val="Calibri"/>
      <family val="2"/>
    </font>
    <font>
      <sz val="12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2">
    <xf numFmtId="0" fontId="0" fillId="0" borderId="0"/>
    <xf numFmtId="49" fontId="5" fillId="0" borderId="0">
      <alignment horizontal="left" vertical="center"/>
    </xf>
    <xf numFmtId="49" fontId="12" fillId="0" borderId="0" applyFill="0" applyBorder="0" applyProtection="0">
      <alignment horizontal="left" vertical="center"/>
    </xf>
    <xf numFmtId="181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Fill="1"/>
    <xf numFmtId="0" fontId="14" fillId="0" borderId="0" xfId="0" applyFont="1" applyFill="1"/>
    <xf numFmtId="0" fontId="16" fillId="0" borderId="0" xfId="0" applyFont="1" applyFill="1"/>
    <xf numFmtId="182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15" fillId="0" borderId="0" xfId="0" applyFont="1" applyFill="1" applyAlignment="1">
      <alignment wrapText="1"/>
    </xf>
    <xf numFmtId="0" fontId="0" fillId="3" borderId="0" xfId="0" applyFill="1"/>
    <xf numFmtId="0" fontId="14" fillId="0" borderId="0" xfId="0" applyFont="1" applyFill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3" fontId="14" fillId="4" borderId="1" xfId="4" applyNumberFormat="1" applyFont="1" applyFill="1" applyBorder="1" applyAlignment="1">
      <alignment horizontal="right" vertical="center" wrapText="1"/>
    </xf>
    <xf numFmtId="3" fontId="14" fillId="0" borderId="1" xfId="31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/>
    </xf>
    <xf numFmtId="0" fontId="14" fillId="0" borderId="1" xfId="0" applyFont="1" applyFill="1" applyBorder="1"/>
    <xf numFmtId="0" fontId="14" fillId="0" borderId="1" xfId="0" applyFont="1" applyFill="1" applyBorder="1" applyAlignment="1"/>
    <xf numFmtId="0" fontId="14" fillId="3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7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206" fontId="14" fillId="3" borderId="1" xfId="23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9" fontId="17" fillId="2" borderId="1" xfId="31" applyNumberFormat="1" applyFont="1" applyFill="1" applyBorder="1" applyAlignment="1">
      <alignment horizontal="center" vertical="center" wrapText="1"/>
    </xf>
    <xf numFmtId="183" fontId="3" fillId="2" borderId="1" xfId="0" applyNumberFormat="1" applyFont="1" applyFill="1" applyBorder="1" applyAlignment="1">
      <alignment horizontal="center" vertical="center" wrapText="1"/>
    </xf>
    <xf numFmtId="206" fontId="18" fillId="0" borderId="1" xfId="23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1" fontId="20" fillId="0" borderId="9" xfId="0" applyNumberFormat="1" applyFont="1" applyBorder="1" applyAlignment="1">
      <alignment horizontal="right" vertical="center" indent="3" shrinkToFi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14" fillId="0" borderId="1" xfId="3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206" fontId="18" fillId="3" borderId="1" xfId="23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28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1" fontId="24" fillId="0" borderId="1" xfId="0" applyNumberFormat="1" applyFont="1" applyBorder="1" applyAlignment="1">
      <alignment horizontal="center" vertical="top" shrinkToFit="1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06" fontId="18" fillId="0" borderId="2" xfId="23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wrapText="1"/>
    </xf>
    <xf numFmtId="1" fontId="24" fillId="0" borderId="1" xfId="0" applyNumberFormat="1" applyFont="1" applyBorder="1" applyAlignment="1">
      <alignment vertical="top" shrinkToFit="1"/>
    </xf>
    <xf numFmtId="0" fontId="0" fillId="0" borderId="1" xfId="0" applyBorder="1"/>
    <xf numFmtId="212" fontId="13" fillId="5" borderId="1" xfId="3" applyNumberFormat="1" applyFont="1" applyFill="1" applyBorder="1"/>
    <xf numFmtId="206" fontId="13" fillId="5" borderId="1" xfId="0" applyNumberFormat="1" applyFont="1" applyFill="1" applyBorder="1"/>
    <xf numFmtId="180" fontId="17" fillId="6" borderId="1" xfId="23" applyFont="1" applyFill="1" applyBorder="1" applyAlignment="1">
      <alignment vertical="center" wrapText="1"/>
    </xf>
    <xf numFmtId="0" fontId="0" fillId="3" borderId="0" xfId="0" applyFill="1" applyBorder="1"/>
    <xf numFmtId="9" fontId="17" fillId="7" borderId="1" xfId="31" applyFont="1" applyFill="1" applyBorder="1" applyAlignment="1">
      <alignment vertical="center" wrapText="1"/>
    </xf>
    <xf numFmtId="180" fontId="17" fillId="3" borderId="0" xfId="23" applyFont="1" applyFill="1" applyBorder="1" applyAlignment="1">
      <alignment vertical="center" wrapText="1"/>
    </xf>
    <xf numFmtId="0" fontId="13" fillId="7" borderId="3" xfId="0" applyFont="1" applyFill="1" applyBorder="1" applyAlignment="1">
      <alignment wrapText="1"/>
    </xf>
    <xf numFmtId="0" fontId="13" fillId="7" borderId="3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9" fontId="17" fillId="3" borderId="0" xfId="3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/>
    </xf>
    <xf numFmtId="212" fontId="13" fillId="3" borderId="0" xfId="3" applyNumberFormat="1" applyFont="1" applyFill="1" applyBorder="1"/>
    <xf numFmtId="206" fontId="13" fillId="3" borderId="0" xfId="0" applyNumberFormat="1" applyFont="1" applyFill="1" applyBorder="1"/>
  </cellXfs>
  <cellStyles count="32">
    <cellStyle name="BodyStyle" xfId="1"/>
    <cellStyle name="BodyStyle 2" xfId="2"/>
    <cellStyle name="Millares" xfId="3" builtinId="3"/>
    <cellStyle name="Millares [0]" xfId="4" builtinId="6"/>
    <cellStyle name="Millares [0] 2" xfId="5"/>
    <cellStyle name="Millares [0] 2 2" xfId="6"/>
    <cellStyle name="Millares [0] 2 3" xfId="7"/>
    <cellStyle name="Millares [0] 3" xfId="8"/>
    <cellStyle name="Millares [0] 3 2" xfId="9"/>
    <cellStyle name="Millares [0] 3 3" xfId="10"/>
    <cellStyle name="Millares 2" xfId="11"/>
    <cellStyle name="Millares 3" xfId="12"/>
    <cellStyle name="Millares 3 2" xfId="13"/>
    <cellStyle name="Millares 3 3" xfId="14"/>
    <cellStyle name="Millares 4" xfId="15"/>
    <cellStyle name="Millares 4 2" xfId="16"/>
    <cellStyle name="Millares 4 3" xfId="17"/>
    <cellStyle name="Millares 5" xfId="18"/>
    <cellStyle name="Millares 5 2" xfId="19"/>
    <cellStyle name="Millares 5 3" xfId="20"/>
    <cellStyle name="Millares 6" xfId="21"/>
    <cellStyle name="Millares 7" xfId="22"/>
    <cellStyle name="Moneda" xfId="23" builtinId="4"/>
    <cellStyle name="Moneda 2" xfId="24"/>
    <cellStyle name="Normal" xfId="0" builtinId="0"/>
    <cellStyle name="Normal 2" xfId="25"/>
    <cellStyle name="Normal 3" xfId="26"/>
    <cellStyle name="Normal 3 2" xfId="27"/>
    <cellStyle name="Normal 5" xfId="28"/>
    <cellStyle name="Normal 5 2" xfId="29"/>
    <cellStyle name="Normal 6" xfId="30"/>
    <cellStyle name="Porcentaje" xfId="31" builtinId="5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1857375</xdr:colOff>
      <xdr:row>77</xdr:row>
      <xdr:rowOff>142875</xdr:rowOff>
    </xdr:from>
    <xdr:to>
      <xdr:col>4</xdr:col>
      <xdr:colOff>3248025</xdr:colOff>
      <xdr:row>80</xdr:row>
      <xdr:rowOff>133350</xdr:rowOff>
    </xdr:to>
    <xdr:pic>
      <xdr:nvPicPr>
        <xdr:cNvPr id="1076" name="Image 7">
          <a:extLst>
            <a:ext uri="{FF2B5EF4-FFF2-40B4-BE49-F238E27FC236}">
              <a16:creationId xmlns:a16="http://schemas.microsoft.com/office/drawing/2014/main" id="{FAF71C05-9AC1-C07E-4825-76F0C9A6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6053375"/>
          <a:ext cx="1390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85"/>
  <sheetViews>
    <sheetView tabSelected="1" view="pageBreakPreview" topLeftCell="K1" zoomScaleNormal="100" zoomScaleSheetLayoutView="100" workbookViewId="0">
      <selection activeCell="AA71" sqref="AA71"/>
    </sheetView>
  </sheetViews>
  <sheetFormatPr baseColWidth="10" defaultRowHeight="15" x14ac:dyDescent="0.25"/>
  <cols>
    <col min="1" max="1" width="5.42578125" style="4" customWidth="1"/>
    <col min="2" max="3" width="13" style="4" hidden="1" customWidth="1"/>
    <col min="4" max="4" width="20.140625" style="4" customWidth="1"/>
    <col min="5" max="5" width="76" style="10" customWidth="1"/>
    <col min="6" max="6" width="10.5703125" style="44" customWidth="1"/>
    <col min="7" max="7" width="7.42578125" style="10" customWidth="1"/>
    <col min="8" max="14" width="21.5703125" customWidth="1"/>
    <col min="15" max="16" width="9.140625" bestFit="1" customWidth="1"/>
    <col min="17" max="18" width="10.85546875" bestFit="1" customWidth="1"/>
    <col min="19" max="21" width="10.85546875" customWidth="1"/>
    <col min="22" max="22" width="11.85546875" bestFit="1" customWidth="1"/>
    <col min="23" max="23" width="10.28515625" style="7" bestFit="1" customWidth="1"/>
    <col min="24" max="24" width="8" style="40" bestFit="1" customWidth="1"/>
    <col min="25" max="25" width="25.5703125" style="9" bestFit="1" customWidth="1"/>
    <col min="26" max="26" width="20.28515625" style="9" customWidth="1"/>
    <col min="29" max="29" width="11.42578125" customWidth="1"/>
    <col min="30" max="30" width="14.42578125" bestFit="1" customWidth="1"/>
  </cols>
  <sheetData>
    <row r="1" spans="1:26" s="1" customFormat="1" ht="12.75" customHeight="1" x14ac:dyDescent="0.2">
      <c r="A1" s="81" t="s">
        <v>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3"/>
    </row>
    <row r="2" spans="1:26" s="1" customFormat="1" ht="12.75" x14ac:dyDescent="0.2">
      <c r="A2" s="84" t="s">
        <v>22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6"/>
    </row>
    <row r="3" spans="1:26" s="4" customFormat="1" ht="12.75" x14ac:dyDescent="0.2">
      <c r="A3" s="27"/>
      <c r="B3" s="28"/>
      <c r="C3" s="28"/>
      <c r="D3" s="28"/>
      <c r="E3" s="16"/>
      <c r="F3" s="47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43"/>
      <c r="Y3" s="19"/>
      <c r="Z3" s="19"/>
    </row>
    <row r="4" spans="1:26" s="3" customFormat="1" ht="12.75" x14ac:dyDescent="0.2">
      <c r="A4" s="20"/>
      <c r="B4" s="20"/>
      <c r="C4" s="20"/>
      <c r="D4" s="20"/>
      <c r="E4" s="21"/>
      <c r="F4" s="45"/>
      <c r="G4" s="21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43"/>
      <c r="Y4" s="19"/>
      <c r="Z4" s="19"/>
    </row>
    <row r="5" spans="1:26" s="2" customFormat="1" ht="94.5" customHeight="1" x14ac:dyDescent="0.2">
      <c r="A5" s="20"/>
      <c r="B5" s="20"/>
      <c r="C5" s="20"/>
      <c r="D5" s="20"/>
      <c r="E5" s="22" t="s">
        <v>5</v>
      </c>
      <c r="F5" s="39"/>
      <c r="G5" s="22"/>
      <c r="H5" s="12" t="s">
        <v>233</v>
      </c>
      <c r="I5" s="12" t="s">
        <v>234</v>
      </c>
      <c r="J5" s="12" t="s">
        <v>238</v>
      </c>
      <c r="K5" s="12" t="s">
        <v>235</v>
      </c>
      <c r="L5" s="12" t="s">
        <v>239</v>
      </c>
      <c r="M5" s="12" t="s">
        <v>236</v>
      </c>
      <c r="N5" s="12" t="s">
        <v>26</v>
      </c>
      <c r="O5" s="24"/>
      <c r="P5" s="24"/>
      <c r="Q5" s="24"/>
      <c r="R5" s="24"/>
      <c r="S5" s="24"/>
      <c r="T5" s="24"/>
      <c r="U5" s="24"/>
      <c r="V5" s="24"/>
      <c r="W5" s="24"/>
      <c r="X5" s="42"/>
      <c r="Y5" s="25"/>
      <c r="Z5" s="25"/>
    </row>
    <row r="6" spans="1:26" s="5" customFormat="1" ht="25.5" x14ac:dyDescent="0.2">
      <c r="A6" s="23" t="s">
        <v>0</v>
      </c>
      <c r="B6" s="23" t="s">
        <v>3</v>
      </c>
      <c r="C6" s="23" t="s">
        <v>15</v>
      </c>
      <c r="D6" s="23" t="s">
        <v>16</v>
      </c>
      <c r="E6" s="11" t="s">
        <v>4</v>
      </c>
      <c r="F6" s="46" t="s">
        <v>2</v>
      </c>
      <c r="G6" s="11" t="s">
        <v>17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29" t="s">
        <v>11</v>
      </c>
      <c r="P6" s="29" t="s">
        <v>9</v>
      </c>
      <c r="Q6" s="29" t="s">
        <v>20</v>
      </c>
      <c r="R6" s="29" t="s">
        <v>24</v>
      </c>
      <c r="S6" s="29" t="s">
        <v>25</v>
      </c>
      <c r="T6" s="29" t="s">
        <v>27</v>
      </c>
      <c r="U6" s="29" t="s">
        <v>141</v>
      </c>
      <c r="V6" s="11" t="s">
        <v>8</v>
      </c>
      <c r="W6" s="11" t="s">
        <v>6</v>
      </c>
      <c r="X6" s="46" t="s">
        <v>7</v>
      </c>
      <c r="Y6" s="30" t="s">
        <v>12</v>
      </c>
      <c r="Z6" s="30" t="s">
        <v>10</v>
      </c>
    </row>
    <row r="7" spans="1:26" s="8" customFormat="1" ht="63" x14ac:dyDescent="0.2">
      <c r="A7" s="32">
        <v>1</v>
      </c>
      <c r="B7" s="33">
        <v>247995</v>
      </c>
      <c r="C7" s="35">
        <v>46181532</v>
      </c>
      <c r="D7" s="37" t="s">
        <v>28</v>
      </c>
      <c r="E7" s="49" t="s">
        <v>140</v>
      </c>
      <c r="F7" s="62" t="s">
        <v>139</v>
      </c>
      <c r="G7" s="62">
        <v>4</v>
      </c>
      <c r="H7" s="31"/>
      <c r="I7" s="31"/>
      <c r="J7" s="31">
        <v>457000</v>
      </c>
      <c r="K7" s="31">
        <v>526000</v>
      </c>
      <c r="L7" s="31" t="s">
        <v>172</v>
      </c>
      <c r="M7" s="31" t="s">
        <v>144</v>
      </c>
      <c r="N7" s="31"/>
      <c r="O7" s="13" t="str">
        <f t="shared" ref="O7:U9" si="0">IF(ISNUMBER(H7),IF(H7=0,"NO",H7),"NO")</f>
        <v>NO</v>
      </c>
      <c r="P7" s="13" t="str">
        <f t="shared" si="0"/>
        <v>NO</v>
      </c>
      <c r="Q7" s="13">
        <f t="shared" si="0"/>
        <v>457000</v>
      </c>
      <c r="R7" s="13">
        <f t="shared" si="0"/>
        <v>526000</v>
      </c>
      <c r="S7" s="13" t="str">
        <f t="shared" si="0"/>
        <v>NO</v>
      </c>
      <c r="T7" s="13" t="str">
        <f t="shared" si="0"/>
        <v>NO</v>
      </c>
      <c r="U7" s="13" t="str">
        <f t="shared" si="0"/>
        <v>NO</v>
      </c>
      <c r="V7" s="14">
        <f t="shared" ref="V7:V38" si="1">ROUND(AVERAGEIF(O7:U7,"&lt;&gt;0"),0)</f>
        <v>491500</v>
      </c>
      <c r="W7" s="15">
        <f t="shared" ref="W7:W38" si="2">_xlfn.STDEV.S(O7:U7)</f>
        <v>48790.367901871781</v>
      </c>
      <c r="X7" s="41">
        <f>W7/V7</f>
        <v>9.9268296850196905E-2</v>
      </c>
      <c r="Y7" s="26">
        <f>ROUND(V7,1)</f>
        <v>491500</v>
      </c>
      <c r="Z7" s="26">
        <f t="shared" ref="Z7:Z38" si="3">+G7*Y7</f>
        <v>1966000</v>
      </c>
    </row>
    <row r="8" spans="1:26" s="8" customFormat="1" ht="63" x14ac:dyDescent="0.2">
      <c r="A8" s="32">
        <v>2</v>
      </c>
      <c r="B8" s="33">
        <v>242230</v>
      </c>
      <c r="C8" s="35">
        <v>53103201</v>
      </c>
      <c r="D8" s="37" t="s">
        <v>32</v>
      </c>
      <c r="E8" s="49" t="s">
        <v>60</v>
      </c>
      <c r="F8" s="62" t="s">
        <v>139</v>
      </c>
      <c r="G8" s="62">
        <v>2</v>
      </c>
      <c r="H8" s="31"/>
      <c r="I8" s="31"/>
      <c r="J8" s="31">
        <v>493000</v>
      </c>
      <c r="K8" s="31" t="s">
        <v>232</v>
      </c>
      <c r="L8" s="31">
        <v>639000</v>
      </c>
      <c r="M8" s="31">
        <v>700000</v>
      </c>
      <c r="N8" s="31"/>
      <c r="O8" s="13" t="str">
        <f t="shared" si="0"/>
        <v>NO</v>
      </c>
      <c r="P8" s="13" t="str">
        <f t="shared" si="0"/>
        <v>NO</v>
      </c>
      <c r="Q8" s="13">
        <f t="shared" si="0"/>
        <v>493000</v>
      </c>
      <c r="R8" s="13" t="str">
        <f t="shared" si="0"/>
        <v>NO</v>
      </c>
      <c r="S8" s="13">
        <f t="shared" si="0"/>
        <v>639000</v>
      </c>
      <c r="T8" s="13">
        <f t="shared" si="0"/>
        <v>700000</v>
      </c>
      <c r="U8" s="13" t="str">
        <f t="shared" si="0"/>
        <v>NO</v>
      </c>
      <c r="V8" s="14">
        <f t="shared" si="1"/>
        <v>610667</v>
      </c>
      <c r="W8" s="15">
        <f t="shared" si="2"/>
        <v>106368.8550908271</v>
      </c>
      <c r="X8" s="41">
        <f t="shared" ref="X8:X70" si="4">W8/V8</f>
        <v>0.17418471129245089</v>
      </c>
      <c r="Y8" s="26">
        <f t="shared" ref="Y8:Y70" si="5">ROUND(V8,1)</f>
        <v>610667</v>
      </c>
      <c r="Z8" s="26">
        <f t="shared" si="3"/>
        <v>1221334</v>
      </c>
    </row>
    <row r="9" spans="1:26" s="8" customFormat="1" ht="47.25" x14ac:dyDescent="0.2">
      <c r="A9" s="32">
        <v>3</v>
      </c>
      <c r="B9" s="33">
        <v>257150</v>
      </c>
      <c r="C9" s="35">
        <v>53111501</v>
      </c>
      <c r="D9" s="34" t="s">
        <v>33</v>
      </c>
      <c r="E9" s="49" t="s">
        <v>61</v>
      </c>
      <c r="F9" s="62" t="s">
        <v>139</v>
      </c>
      <c r="G9" s="62">
        <v>5</v>
      </c>
      <c r="H9" s="31"/>
      <c r="I9" s="31"/>
      <c r="J9" s="31">
        <v>906568</v>
      </c>
      <c r="K9" s="31" t="s">
        <v>237</v>
      </c>
      <c r="L9" s="31">
        <v>730000</v>
      </c>
      <c r="M9" s="31">
        <v>760000</v>
      </c>
      <c r="N9" s="31"/>
      <c r="O9" s="13" t="str">
        <f t="shared" si="0"/>
        <v>NO</v>
      </c>
      <c r="P9" s="13" t="str">
        <f t="shared" si="0"/>
        <v>NO</v>
      </c>
      <c r="Q9" s="13">
        <f t="shared" si="0"/>
        <v>906568</v>
      </c>
      <c r="R9" s="13" t="str">
        <f t="shared" si="0"/>
        <v>NO</v>
      </c>
      <c r="S9" s="13">
        <f t="shared" si="0"/>
        <v>730000</v>
      </c>
      <c r="T9" s="13">
        <f t="shared" si="0"/>
        <v>760000</v>
      </c>
      <c r="U9" s="13" t="str">
        <f t="shared" si="0"/>
        <v>NO</v>
      </c>
      <c r="V9" s="14">
        <f t="shared" si="1"/>
        <v>798856</v>
      </c>
      <c r="W9" s="15">
        <f t="shared" si="2"/>
        <v>94479.660287280887</v>
      </c>
      <c r="X9" s="41">
        <f t="shared" si="4"/>
        <v>0.11826869959952843</v>
      </c>
      <c r="Y9" s="26">
        <f t="shared" si="5"/>
        <v>798856</v>
      </c>
      <c r="Z9" s="26">
        <f t="shared" si="3"/>
        <v>3994280</v>
      </c>
    </row>
    <row r="10" spans="1:26" s="8" customFormat="1" ht="31.5" x14ac:dyDescent="0.2">
      <c r="A10" s="32">
        <v>4</v>
      </c>
      <c r="B10" s="33">
        <v>257150</v>
      </c>
      <c r="C10" s="35">
        <v>53111501</v>
      </c>
      <c r="D10" s="37" t="s">
        <v>136</v>
      </c>
      <c r="E10" s="49" t="s">
        <v>135</v>
      </c>
      <c r="F10" s="62" t="s">
        <v>139</v>
      </c>
      <c r="G10" s="62">
        <v>2</v>
      </c>
      <c r="H10" s="31"/>
      <c r="I10" s="31"/>
      <c r="J10" s="31">
        <v>612300</v>
      </c>
      <c r="K10" s="31" t="s">
        <v>173</v>
      </c>
      <c r="L10" s="31">
        <v>750000</v>
      </c>
      <c r="M10" s="31">
        <v>760000</v>
      </c>
      <c r="N10" s="31">
        <v>566301</v>
      </c>
      <c r="O10" s="13" t="str">
        <f t="shared" ref="O10:O41" si="6">IF(ISNUMBER(H10),IF(H10=0,"NO",H10),"NO")</f>
        <v>NO</v>
      </c>
      <c r="P10" s="13" t="str">
        <f t="shared" ref="P10:P41" si="7">IF(ISNUMBER(I10),IF(I10=0,"NO",I10),"NO")</f>
        <v>NO</v>
      </c>
      <c r="Q10" s="13">
        <f t="shared" ref="Q10:Q70" si="8">IF(ISNUMBER(J10),IF(J10=0,"NO",J10),"NO")</f>
        <v>612300</v>
      </c>
      <c r="R10" s="13" t="str">
        <f t="shared" ref="R10:R41" si="9">IF(ISNUMBER(K10),IF(K10=0,"NO",K10),"NO")</f>
        <v>NO</v>
      </c>
      <c r="S10" s="13">
        <f t="shared" ref="S10:S41" si="10">IF(ISNUMBER(L10),IF(L10=0,"NO",L10),"NO")</f>
        <v>750000</v>
      </c>
      <c r="T10" s="13">
        <f t="shared" ref="T10:T41" si="11">IF(ISNUMBER(M10),IF(M10=0,"NO",M10),"NO")</f>
        <v>760000</v>
      </c>
      <c r="U10" s="13">
        <f t="shared" ref="U10:U41" si="12">IF(ISNUMBER(N10),IF(N10=0,"NO",N10),"NO")</f>
        <v>566301</v>
      </c>
      <c r="V10" s="14">
        <f t="shared" si="1"/>
        <v>672150</v>
      </c>
      <c r="W10" s="15">
        <f t="shared" si="2"/>
        <v>97577.795118817885</v>
      </c>
      <c r="X10" s="41">
        <f t="shared" si="4"/>
        <v>0.14517264765129492</v>
      </c>
      <c r="Y10" s="26">
        <f t="shared" si="5"/>
        <v>672150</v>
      </c>
      <c r="Z10" s="26">
        <f t="shared" si="3"/>
        <v>1344300</v>
      </c>
    </row>
    <row r="11" spans="1:26" s="8" customFormat="1" ht="72" x14ac:dyDescent="0.2">
      <c r="A11" s="32">
        <v>5</v>
      </c>
      <c r="B11" s="33">
        <v>257150</v>
      </c>
      <c r="C11" s="35">
        <v>53111501</v>
      </c>
      <c r="D11" s="34" t="s">
        <v>34</v>
      </c>
      <c r="E11" s="50" t="s">
        <v>62</v>
      </c>
      <c r="F11" s="62" t="s">
        <v>139</v>
      </c>
      <c r="G11" s="62">
        <v>20</v>
      </c>
      <c r="H11" s="31"/>
      <c r="I11" s="31" t="s">
        <v>142</v>
      </c>
      <c r="J11" s="31">
        <v>40000</v>
      </c>
      <c r="K11" s="31">
        <v>31000</v>
      </c>
      <c r="L11" s="31" t="s">
        <v>174</v>
      </c>
      <c r="M11" s="31" t="s">
        <v>196</v>
      </c>
      <c r="N11" s="31"/>
      <c r="O11" s="13" t="str">
        <f t="shared" si="6"/>
        <v>NO</v>
      </c>
      <c r="P11" s="13" t="str">
        <f t="shared" si="7"/>
        <v>NO</v>
      </c>
      <c r="Q11" s="13">
        <f t="shared" si="8"/>
        <v>40000</v>
      </c>
      <c r="R11" s="13">
        <f t="shared" si="9"/>
        <v>31000</v>
      </c>
      <c r="S11" s="13" t="str">
        <f t="shared" si="10"/>
        <v>NO</v>
      </c>
      <c r="T11" s="13" t="str">
        <f t="shared" si="11"/>
        <v>NO</v>
      </c>
      <c r="U11" s="13" t="str">
        <f t="shared" si="12"/>
        <v>NO</v>
      </c>
      <c r="V11" s="14">
        <f t="shared" si="1"/>
        <v>35500</v>
      </c>
      <c r="W11" s="15">
        <f t="shared" si="2"/>
        <v>6363.9610306789273</v>
      </c>
      <c r="X11" s="41">
        <f t="shared" si="4"/>
        <v>0.17926650790644866</v>
      </c>
      <c r="Y11" s="26">
        <f t="shared" si="5"/>
        <v>35500</v>
      </c>
      <c r="Z11" s="26">
        <f t="shared" si="3"/>
        <v>710000</v>
      </c>
    </row>
    <row r="12" spans="1:26" s="8" customFormat="1" ht="129" x14ac:dyDescent="0.2">
      <c r="A12" s="32">
        <v>6</v>
      </c>
      <c r="B12" s="33">
        <v>257150</v>
      </c>
      <c r="C12" s="35">
        <v>53111501</v>
      </c>
      <c r="D12" s="34" t="s">
        <v>35</v>
      </c>
      <c r="E12" s="51" t="s">
        <v>63</v>
      </c>
      <c r="F12" s="62" t="s">
        <v>139</v>
      </c>
      <c r="G12" s="62">
        <v>20</v>
      </c>
      <c r="H12" s="31"/>
      <c r="I12" s="31" t="s">
        <v>175</v>
      </c>
      <c r="J12" s="31">
        <v>857000</v>
      </c>
      <c r="K12" s="31" t="s">
        <v>143</v>
      </c>
      <c r="L12" s="31">
        <v>650000</v>
      </c>
      <c r="M12" s="31">
        <v>670000</v>
      </c>
      <c r="N12" s="31"/>
      <c r="O12" s="13" t="str">
        <f t="shared" si="6"/>
        <v>NO</v>
      </c>
      <c r="P12" s="13" t="str">
        <f t="shared" si="7"/>
        <v>NO</v>
      </c>
      <c r="Q12" s="13">
        <f t="shared" si="8"/>
        <v>857000</v>
      </c>
      <c r="R12" s="13" t="str">
        <f t="shared" si="9"/>
        <v>NO</v>
      </c>
      <c r="S12" s="13">
        <f t="shared" si="10"/>
        <v>650000</v>
      </c>
      <c r="T12" s="13">
        <f t="shared" si="11"/>
        <v>670000</v>
      </c>
      <c r="U12" s="13" t="str">
        <f t="shared" si="12"/>
        <v>NO</v>
      </c>
      <c r="V12" s="14">
        <f t="shared" si="1"/>
        <v>725667</v>
      </c>
      <c r="W12" s="15">
        <f t="shared" si="2"/>
        <v>114176.76354378492</v>
      </c>
      <c r="X12" s="41">
        <f t="shared" si="4"/>
        <v>0.1573404378920151</v>
      </c>
      <c r="Y12" s="26">
        <f t="shared" si="5"/>
        <v>725667</v>
      </c>
      <c r="Z12" s="26">
        <f t="shared" si="3"/>
        <v>14513340</v>
      </c>
    </row>
    <row r="13" spans="1:26" s="8" customFormat="1" ht="100.5" x14ac:dyDescent="0.2">
      <c r="A13" s="32">
        <v>7</v>
      </c>
      <c r="B13" s="33">
        <v>257150</v>
      </c>
      <c r="C13" s="35">
        <v>53111501</v>
      </c>
      <c r="D13" s="34" t="s">
        <v>36</v>
      </c>
      <c r="E13" s="51" t="s">
        <v>64</v>
      </c>
      <c r="F13" s="62" t="s">
        <v>139</v>
      </c>
      <c r="G13" s="62">
        <v>20</v>
      </c>
      <c r="H13" s="31"/>
      <c r="I13" s="31">
        <v>450000</v>
      </c>
      <c r="J13" s="31">
        <v>531216</v>
      </c>
      <c r="K13" s="31">
        <v>587000</v>
      </c>
      <c r="L13" s="31">
        <v>680000</v>
      </c>
      <c r="M13" s="31">
        <v>700000</v>
      </c>
      <c r="N13" s="31"/>
      <c r="O13" s="13" t="str">
        <f t="shared" si="6"/>
        <v>NO</v>
      </c>
      <c r="P13" s="13">
        <f t="shared" si="7"/>
        <v>450000</v>
      </c>
      <c r="Q13" s="13">
        <f t="shared" si="8"/>
        <v>531216</v>
      </c>
      <c r="R13" s="13">
        <f t="shared" si="9"/>
        <v>587000</v>
      </c>
      <c r="S13" s="13">
        <f t="shared" si="10"/>
        <v>680000</v>
      </c>
      <c r="T13" s="13">
        <f t="shared" si="11"/>
        <v>700000</v>
      </c>
      <c r="U13" s="13" t="str">
        <f t="shared" si="12"/>
        <v>NO</v>
      </c>
      <c r="V13" s="14">
        <f t="shared" si="1"/>
        <v>589643</v>
      </c>
      <c r="W13" s="15">
        <f t="shared" si="2"/>
        <v>103999.90639995794</v>
      </c>
      <c r="X13" s="41">
        <f t="shared" si="4"/>
        <v>0.17637775128333236</v>
      </c>
      <c r="Y13" s="26">
        <f t="shared" si="5"/>
        <v>589643</v>
      </c>
      <c r="Z13" s="26">
        <f t="shared" si="3"/>
        <v>11792860</v>
      </c>
    </row>
    <row r="14" spans="1:26" s="8" customFormat="1" ht="31.5" x14ac:dyDescent="0.2">
      <c r="A14" s="32">
        <v>8</v>
      </c>
      <c r="B14" s="33">
        <v>257150</v>
      </c>
      <c r="C14" s="35">
        <v>53111501</v>
      </c>
      <c r="D14" s="34" t="s">
        <v>37</v>
      </c>
      <c r="E14" s="51" t="s">
        <v>29</v>
      </c>
      <c r="F14" s="62" t="s">
        <v>139</v>
      </c>
      <c r="G14" s="62">
        <v>1</v>
      </c>
      <c r="H14" s="31"/>
      <c r="I14" s="31" t="s">
        <v>145</v>
      </c>
      <c r="J14" s="31" t="s">
        <v>146</v>
      </c>
      <c r="K14" s="31">
        <v>30000</v>
      </c>
      <c r="L14" s="31" t="s">
        <v>176</v>
      </c>
      <c r="M14" s="31" t="s">
        <v>197</v>
      </c>
      <c r="N14" s="31">
        <v>36414</v>
      </c>
      <c r="O14" s="13" t="str">
        <f t="shared" si="6"/>
        <v>NO</v>
      </c>
      <c r="P14" s="13" t="str">
        <f t="shared" si="7"/>
        <v>NO</v>
      </c>
      <c r="Q14" s="13" t="str">
        <f t="shared" si="8"/>
        <v>NO</v>
      </c>
      <c r="R14" s="13">
        <f t="shared" si="9"/>
        <v>30000</v>
      </c>
      <c r="S14" s="13" t="str">
        <f t="shared" si="10"/>
        <v>NO</v>
      </c>
      <c r="T14" s="13" t="str">
        <f t="shared" si="11"/>
        <v>NO</v>
      </c>
      <c r="U14" s="13">
        <f t="shared" si="12"/>
        <v>36414</v>
      </c>
      <c r="V14" s="14">
        <f t="shared" si="1"/>
        <v>33207</v>
      </c>
      <c r="W14" s="15">
        <f t="shared" si="2"/>
        <v>4535.3828945305158</v>
      </c>
      <c r="X14" s="41">
        <f t="shared" si="4"/>
        <v>0.1365791217071857</v>
      </c>
      <c r="Y14" s="26">
        <f t="shared" si="5"/>
        <v>33207</v>
      </c>
      <c r="Z14" s="26">
        <f t="shared" si="3"/>
        <v>33207</v>
      </c>
    </row>
    <row r="15" spans="1:26" s="8" customFormat="1" ht="110.25" x14ac:dyDescent="0.2">
      <c r="A15" s="32">
        <v>9</v>
      </c>
      <c r="B15" s="33">
        <v>257150</v>
      </c>
      <c r="C15" s="35">
        <v>53111501</v>
      </c>
      <c r="D15" s="34" t="s">
        <v>38</v>
      </c>
      <c r="E15" s="51" t="s">
        <v>65</v>
      </c>
      <c r="F15" s="62" t="s">
        <v>139</v>
      </c>
      <c r="G15" s="62">
        <v>10</v>
      </c>
      <c r="H15" s="31"/>
      <c r="I15" s="31"/>
      <c r="J15" s="31" t="s">
        <v>177</v>
      </c>
      <c r="K15" s="31"/>
      <c r="L15" s="31">
        <v>98000</v>
      </c>
      <c r="M15" s="31">
        <v>110000</v>
      </c>
      <c r="N15" s="31"/>
      <c r="O15" s="13" t="str">
        <f t="shared" si="6"/>
        <v>NO</v>
      </c>
      <c r="P15" s="13" t="str">
        <f t="shared" si="7"/>
        <v>NO</v>
      </c>
      <c r="Q15" s="13" t="str">
        <f t="shared" si="8"/>
        <v>NO</v>
      </c>
      <c r="R15" s="13" t="str">
        <f t="shared" si="9"/>
        <v>NO</v>
      </c>
      <c r="S15" s="13">
        <f t="shared" si="10"/>
        <v>98000</v>
      </c>
      <c r="T15" s="13">
        <f t="shared" si="11"/>
        <v>110000</v>
      </c>
      <c r="U15" s="13" t="str">
        <f t="shared" si="12"/>
        <v>NO</v>
      </c>
      <c r="V15" s="14">
        <f t="shared" si="1"/>
        <v>104000</v>
      </c>
      <c r="W15" s="15">
        <f t="shared" si="2"/>
        <v>8485.2813742385697</v>
      </c>
      <c r="X15" s="41">
        <f t="shared" si="4"/>
        <v>8.1589243983063164E-2</v>
      </c>
      <c r="Y15" s="26">
        <f t="shared" si="5"/>
        <v>104000</v>
      </c>
      <c r="Z15" s="26">
        <f t="shared" si="3"/>
        <v>1040000</v>
      </c>
    </row>
    <row r="16" spans="1:26" s="8" customFormat="1" ht="57.75" x14ac:dyDescent="0.2">
      <c r="A16" s="32">
        <v>10</v>
      </c>
      <c r="B16" s="33">
        <v>257150</v>
      </c>
      <c r="C16" s="35">
        <v>53111501</v>
      </c>
      <c r="D16" s="34" t="s">
        <v>39</v>
      </c>
      <c r="E16" s="51" t="s">
        <v>66</v>
      </c>
      <c r="F16" s="62" t="s">
        <v>139</v>
      </c>
      <c r="G16" s="62">
        <v>3</v>
      </c>
      <c r="H16" s="31"/>
      <c r="I16" s="31"/>
      <c r="J16" s="31">
        <v>1100000</v>
      </c>
      <c r="K16" s="31">
        <v>872000</v>
      </c>
      <c r="L16" s="31" t="s">
        <v>199</v>
      </c>
      <c r="M16" s="31" t="s">
        <v>200</v>
      </c>
      <c r="N16" s="31"/>
      <c r="O16" s="13" t="str">
        <f t="shared" si="6"/>
        <v>NO</v>
      </c>
      <c r="P16" s="13" t="str">
        <f t="shared" si="7"/>
        <v>NO</v>
      </c>
      <c r="Q16" s="13">
        <f t="shared" si="8"/>
        <v>1100000</v>
      </c>
      <c r="R16" s="13">
        <f t="shared" si="9"/>
        <v>872000</v>
      </c>
      <c r="S16" s="13" t="str">
        <f t="shared" si="10"/>
        <v>NO</v>
      </c>
      <c r="T16" s="13" t="str">
        <f t="shared" si="11"/>
        <v>NO</v>
      </c>
      <c r="U16" s="13" t="str">
        <f t="shared" si="12"/>
        <v>NO</v>
      </c>
      <c r="V16" s="14">
        <f t="shared" si="1"/>
        <v>986000</v>
      </c>
      <c r="W16" s="15">
        <f t="shared" si="2"/>
        <v>161220.34611053285</v>
      </c>
      <c r="X16" s="41">
        <f t="shared" si="4"/>
        <v>0.16350947881392783</v>
      </c>
      <c r="Y16" s="26">
        <f t="shared" si="5"/>
        <v>986000</v>
      </c>
      <c r="Z16" s="26">
        <f t="shared" si="3"/>
        <v>2958000</v>
      </c>
    </row>
    <row r="17" spans="1:26" s="8" customFormat="1" ht="57.75" x14ac:dyDescent="0.2">
      <c r="A17" s="32">
        <v>11</v>
      </c>
      <c r="B17" s="33">
        <v>257150</v>
      </c>
      <c r="C17" s="35">
        <v>53111501</v>
      </c>
      <c r="D17" s="34" t="s">
        <v>40</v>
      </c>
      <c r="E17" s="51" t="s">
        <v>67</v>
      </c>
      <c r="F17" s="62" t="s">
        <v>139</v>
      </c>
      <c r="G17" s="62">
        <v>3</v>
      </c>
      <c r="H17" s="31"/>
      <c r="I17" s="31"/>
      <c r="J17" s="31">
        <v>1623500</v>
      </c>
      <c r="K17" s="31">
        <v>1400000</v>
      </c>
      <c r="L17" s="31" t="s">
        <v>201</v>
      </c>
      <c r="M17" s="31" t="s">
        <v>202</v>
      </c>
      <c r="N17" s="31"/>
      <c r="O17" s="13" t="str">
        <f t="shared" si="6"/>
        <v>NO</v>
      </c>
      <c r="P17" s="13" t="str">
        <f t="shared" si="7"/>
        <v>NO</v>
      </c>
      <c r="Q17" s="13">
        <f t="shared" si="8"/>
        <v>1623500</v>
      </c>
      <c r="R17" s="13">
        <f t="shared" si="9"/>
        <v>1400000</v>
      </c>
      <c r="S17" s="13" t="str">
        <f t="shared" si="10"/>
        <v>NO</v>
      </c>
      <c r="T17" s="13" t="str">
        <f t="shared" si="11"/>
        <v>NO</v>
      </c>
      <c r="U17" s="13" t="str">
        <f t="shared" si="12"/>
        <v>NO</v>
      </c>
      <c r="V17" s="14">
        <f t="shared" si="1"/>
        <v>1511750</v>
      </c>
      <c r="W17" s="15">
        <f t="shared" si="2"/>
        <v>158038.36559519338</v>
      </c>
      <c r="X17" s="41">
        <f t="shared" si="4"/>
        <v>0.10454001362341218</v>
      </c>
      <c r="Y17" s="26">
        <f t="shared" si="5"/>
        <v>1511750</v>
      </c>
      <c r="Z17" s="26">
        <f t="shared" si="3"/>
        <v>4535250</v>
      </c>
    </row>
    <row r="18" spans="1:26" s="8" customFormat="1" ht="72" x14ac:dyDescent="0.2">
      <c r="A18" s="32">
        <v>12</v>
      </c>
      <c r="B18" s="33">
        <v>231953</v>
      </c>
      <c r="C18" s="35">
        <v>46181702</v>
      </c>
      <c r="D18" s="37" t="s">
        <v>41</v>
      </c>
      <c r="E18" s="51" t="s">
        <v>68</v>
      </c>
      <c r="F18" s="62" t="s">
        <v>139</v>
      </c>
      <c r="G18" s="62">
        <v>1</v>
      </c>
      <c r="H18" s="31" t="s">
        <v>178</v>
      </c>
      <c r="I18" s="31"/>
      <c r="J18" s="31">
        <v>508300</v>
      </c>
      <c r="K18" s="31"/>
      <c r="L18" s="31">
        <v>490000</v>
      </c>
      <c r="M18" s="31">
        <v>510000</v>
      </c>
      <c r="N18" s="31"/>
      <c r="O18" s="13" t="str">
        <f t="shared" si="6"/>
        <v>NO</v>
      </c>
      <c r="P18" s="13" t="str">
        <f t="shared" si="7"/>
        <v>NO</v>
      </c>
      <c r="Q18" s="13">
        <f t="shared" si="8"/>
        <v>508300</v>
      </c>
      <c r="R18" s="13" t="str">
        <f t="shared" si="9"/>
        <v>NO</v>
      </c>
      <c r="S18" s="13">
        <f t="shared" si="10"/>
        <v>490000</v>
      </c>
      <c r="T18" s="13">
        <f t="shared" si="11"/>
        <v>510000</v>
      </c>
      <c r="U18" s="13" t="str">
        <f t="shared" si="12"/>
        <v>NO</v>
      </c>
      <c r="V18" s="14">
        <f t="shared" si="1"/>
        <v>502767</v>
      </c>
      <c r="W18" s="15">
        <f t="shared" si="2"/>
        <v>11088.883322198559</v>
      </c>
      <c r="X18" s="41">
        <f t="shared" si="4"/>
        <v>2.2055710343356981E-2</v>
      </c>
      <c r="Y18" s="26">
        <f t="shared" si="5"/>
        <v>502767</v>
      </c>
      <c r="Z18" s="26">
        <f t="shared" si="3"/>
        <v>502767</v>
      </c>
    </row>
    <row r="19" spans="1:26" s="8" customFormat="1" ht="63" x14ac:dyDescent="0.2">
      <c r="A19" s="32">
        <v>13</v>
      </c>
      <c r="B19" s="33">
        <v>298227</v>
      </c>
      <c r="C19" s="35">
        <v>42131604</v>
      </c>
      <c r="D19" s="34" t="s">
        <v>41</v>
      </c>
      <c r="E19" s="51" t="s">
        <v>69</v>
      </c>
      <c r="F19" s="62" t="s">
        <v>139</v>
      </c>
      <c r="G19" s="62">
        <v>1</v>
      </c>
      <c r="H19" s="48" t="s">
        <v>179</v>
      </c>
      <c r="I19" s="48"/>
      <c r="J19" s="48">
        <v>256620</v>
      </c>
      <c r="K19" s="48"/>
      <c r="L19" s="48">
        <v>260000</v>
      </c>
      <c r="M19" s="48" t="s">
        <v>198</v>
      </c>
      <c r="N19" s="31"/>
      <c r="O19" s="13" t="str">
        <f t="shared" si="6"/>
        <v>NO</v>
      </c>
      <c r="P19" s="13" t="str">
        <f t="shared" si="7"/>
        <v>NO</v>
      </c>
      <c r="Q19" s="13">
        <f t="shared" si="8"/>
        <v>256620</v>
      </c>
      <c r="R19" s="13" t="str">
        <f t="shared" si="9"/>
        <v>NO</v>
      </c>
      <c r="S19" s="13">
        <f t="shared" si="10"/>
        <v>260000</v>
      </c>
      <c r="T19" s="13" t="str">
        <f t="shared" si="11"/>
        <v>NO</v>
      </c>
      <c r="U19" s="13" t="str">
        <f t="shared" si="12"/>
        <v>NO</v>
      </c>
      <c r="V19" s="14">
        <f t="shared" si="1"/>
        <v>258310</v>
      </c>
      <c r="W19" s="15">
        <f t="shared" si="2"/>
        <v>2390.0209204105308</v>
      </c>
      <c r="X19" s="41">
        <f t="shared" si="4"/>
        <v>9.25252959781089E-3</v>
      </c>
      <c r="Y19" s="26">
        <f t="shared" si="5"/>
        <v>258310</v>
      </c>
      <c r="Z19" s="26">
        <f t="shared" si="3"/>
        <v>258310</v>
      </c>
    </row>
    <row r="20" spans="1:26" s="8" customFormat="1" ht="57.75" x14ac:dyDescent="0.2">
      <c r="A20" s="32">
        <v>14</v>
      </c>
      <c r="B20" s="33">
        <v>240210</v>
      </c>
      <c r="C20" s="35">
        <v>53103101</v>
      </c>
      <c r="D20" s="34" t="s">
        <v>42</v>
      </c>
      <c r="E20" s="51" t="s">
        <v>70</v>
      </c>
      <c r="F20" s="62" t="s">
        <v>139</v>
      </c>
      <c r="G20" s="62">
        <v>4</v>
      </c>
      <c r="H20" s="31" t="s">
        <v>147</v>
      </c>
      <c r="I20" s="31">
        <v>60000</v>
      </c>
      <c r="J20" s="31">
        <v>67496</v>
      </c>
      <c r="K20" s="31">
        <v>53000</v>
      </c>
      <c r="L20" s="31" t="s">
        <v>180</v>
      </c>
      <c r="M20" s="31" t="s">
        <v>203</v>
      </c>
      <c r="N20" s="31"/>
      <c r="O20" s="13" t="str">
        <f t="shared" si="6"/>
        <v>NO</v>
      </c>
      <c r="P20" s="13">
        <f t="shared" si="7"/>
        <v>60000</v>
      </c>
      <c r="Q20" s="13">
        <f t="shared" si="8"/>
        <v>67496</v>
      </c>
      <c r="R20" s="13">
        <f t="shared" si="9"/>
        <v>53000</v>
      </c>
      <c r="S20" s="13" t="str">
        <f t="shared" si="10"/>
        <v>NO</v>
      </c>
      <c r="T20" s="13" t="str">
        <f t="shared" si="11"/>
        <v>NO</v>
      </c>
      <c r="U20" s="13" t="str">
        <f t="shared" si="12"/>
        <v>NO</v>
      </c>
      <c r="V20" s="14">
        <f t="shared" si="1"/>
        <v>60165</v>
      </c>
      <c r="W20" s="15">
        <f t="shared" si="2"/>
        <v>7249.414137248149</v>
      </c>
      <c r="X20" s="41">
        <f t="shared" si="4"/>
        <v>0.12049221536189061</v>
      </c>
      <c r="Y20" s="26">
        <f t="shared" si="5"/>
        <v>60165</v>
      </c>
      <c r="Z20" s="26">
        <f t="shared" si="3"/>
        <v>240660</v>
      </c>
    </row>
    <row r="21" spans="1:26" s="8" customFormat="1" ht="87" x14ac:dyDescent="0.2">
      <c r="A21" s="32">
        <v>15</v>
      </c>
      <c r="B21" s="33">
        <v>232915</v>
      </c>
      <c r="C21" s="35">
        <v>46181804</v>
      </c>
      <c r="D21" s="37" t="s">
        <v>43</v>
      </c>
      <c r="E21" s="51" t="s">
        <v>71</v>
      </c>
      <c r="F21" s="62" t="s">
        <v>139</v>
      </c>
      <c r="G21" s="62">
        <v>2</v>
      </c>
      <c r="H21" s="31" t="s">
        <v>161</v>
      </c>
      <c r="I21" s="31"/>
      <c r="J21" s="31">
        <v>31676</v>
      </c>
      <c r="K21" s="31" t="s">
        <v>162</v>
      </c>
      <c r="L21" s="31" t="s">
        <v>181</v>
      </c>
      <c r="M21" s="31" t="s">
        <v>191</v>
      </c>
      <c r="N21" s="48">
        <v>39865</v>
      </c>
      <c r="O21" s="13" t="str">
        <f t="shared" si="6"/>
        <v>NO</v>
      </c>
      <c r="P21" s="13" t="str">
        <f t="shared" si="7"/>
        <v>NO</v>
      </c>
      <c r="Q21" s="13">
        <f t="shared" si="8"/>
        <v>31676</v>
      </c>
      <c r="R21" s="13" t="str">
        <f t="shared" si="9"/>
        <v>NO</v>
      </c>
      <c r="S21" s="13" t="str">
        <f t="shared" si="10"/>
        <v>NO</v>
      </c>
      <c r="T21" s="13" t="str">
        <f t="shared" si="11"/>
        <v>NO</v>
      </c>
      <c r="U21" s="13">
        <f t="shared" si="12"/>
        <v>39865</v>
      </c>
      <c r="V21" s="14">
        <f t="shared" si="1"/>
        <v>35771</v>
      </c>
      <c r="W21" s="15">
        <f t="shared" si="2"/>
        <v>5790.4974311366377</v>
      </c>
      <c r="X21" s="41">
        <f t="shared" si="4"/>
        <v>0.16187686760606743</v>
      </c>
      <c r="Y21" s="26">
        <f t="shared" si="5"/>
        <v>35771</v>
      </c>
      <c r="Z21" s="26">
        <f t="shared" si="3"/>
        <v>71542</v>
      </c>
    </row>
    <row r="22" spans="1:26" s="8" customFormat="1" ht="57.75" x14ac:dyDescent="0.2">
      <c r="A22" s="32">
        <v>16</v>
      </c>
      <c r="B22" s="33">
        <v>232915</v>
      </c>
      <c r="C22" s="35">
        <v>46181804</v>
      </c>
      <c r="D22" s="37" t="s">
        <v>44</v>
      </c>
      <c r="E22" s="51" t="s">
        <v>72</v>
      </c>
      <c r="F22" s="62" t="s">
        <v>139</v>
      </c>
      <c r="G22" s="62">
        <v>1</v>
      </c>
      <c r="H22" s="31"/>
      <c r="I22" s="31" t="s">
        <v>204</v>
      </c>
      <c r="J22" s="31" t="s">
        <v>148</v>
      </c>
      <c r="K22" s="31" t="s">
        <v>149</v>
      </c>
      <c r="L22" s="31">
        <v>180000</v>
      </c>
      <c r="M22" s="31">
        <v>195000</v>
      </c>
      <c r="N22" s="48"/>
      <c r="O22" s="13" t="str">
        <f t="shared" si="6"/>
        <v>NO</v>
      </c>
      <c r="P22" s="13" t="str">
        <f t="shared" si="7"/>
        <v>NO</v>
      </c>
      <c r="Q22" s="13" t="str">
        <f t="shared" si="8"/>
        <v>NO</v>
      </c>
      <c r="R22" s="13" t="str">
        <f t="shared" si="9"/>
        <v>NO</v>
      </c>
      <c r="S22" s="13">
        <f t="shared" si="10"/>
        <v>180000</v>
      </c>
      <c r="T22" s="13">
        <f t="shared" si="11"/>
        <v>195000</v>
      </c>
      <c r="U22" s="13" t="str">
        <f t="shared" si="12"/>
        <v>NO</v>
      </c>
      <c r="V22" s="14">
        <f t="shared" si="1"/>
        <v>187500</v>
      </c>
      <c r="W22" s="15">
        <f t="shared" si="2"/>
        <v>10606.601717798212</v>
      </c>
      <c r="X22" s="41">
        <f t="shared" si="4"/>
        <v>5.6568542494923796E-2</v>
      </c>
      <c r="Y22" s="26">
        <f t="shared" si="5"/>
        <v>187500</v>
      </c>
      <c r="Z22" s="26">
        <f t="shared" si="3"/>
        <v>187500</v>
      </c>
    </row>
    <row r="23" spans="1:26" s="8" customFormat="1" ht="72" x14ac:dyDescent="0.2">
      <c r="A23" s="32">
        <v>17</v>
      </c>
      <c r="B23" s="33">
        <v>285107</v>
      </c>
      <c r="C23" s="35">
        <v>53102503</v>
      </c>
      <c r="D23" s="37" t="s">
        <v>45</v>
      </c>
      <c r="E23" s="51" t="s">
        <v>73</v>
      </c>
      <c r="F23" s="62" t="s">
        <v>139</v>
      </c>
      <c r="G23" s="62">
        <v>2</v>
      </c>
      <c r="H23" s="31">
        <v>123000</v>
      </c>
      <c r="I23" s="31"/>
      <c r="J23" s="31" t="s">
        <v>150</v>
      </c>
      <c r="K23" s="31">
        <v>103000</v>
      </c>
      <c r="L23" s="31" t="s">
        <v>181</v>
      </c>
      <c r="M23" s="31" t="s">
        <v>205</v>
      </c>
      <c r="N23" s="31"/>
      <c r="O23" s="13">
        <f t="shared" si="6"/>
        <v>123000</v>
      </c>
      <c r="P23" s="13" t="str">
        <f t="shared" si="7"/>
        <v>NO</v>
      </c>
      <c r="Q23" s="13" t="str">
        <f t="shared" si="8"/>
        <v>NO</v>
      </c>
      <c r="R23" s="13">
        <f t="shared" si="9"/>
        <v>103000</v>
      </c>
      <c r="S23" s="13" t="str">
        <f t="shared" si="10"/>
        <v>NO</v>
      </c>
      <c r="T23" s="13" t="str">
        <f t="shared" si="11"/>
        <v>NO</v>
      </c>
      <c r="U23" s="13" t="str">
        <f t="shared" si="12"/>
        <v>NO</v>
      </c>
      <c r="V23" s="14">
        <f t="shared" si="1"/>
        <v>113000</v>
      </c>
      <c r="W23" s="15">
        <f t="shared" si="2"/>
        <v>14142.13562373095</v>
      </c>
      <c r="X23" s="41">
        <f t="shared" si="4"/>
        <v>0.12515164268788451</v>
      </c>
      <c r="Y23" s="26">
        <f t="shared" si="5"/>
        <v>113000</v>
      </c>
      <c r="Z23" s="26">
        <f t="shared" si="3"/>
        <v>226000</v>
      </c>
    </row>
    <row r="24" spans="1:26" s="8" customFormat="1" ht="63" x14ac:dyDescent="0.2">
      <c r="A24" s="32">
        <v>18</v>
      </c>
      <c r="B24" s="33">
        <v>285107</v>
      </c>
      <c r="C24" s="35">
        <v>53102503</v>
      </c>
      <c r="D24" s="34" t="s">
        <v>46</v>
      </c>
      <c r="E24" s="51" t="s">
        <v>74</v>
      </c>
      <c r="F24" s="62" t="s">
        <v>139</v>
      </c>
      <c r="G24" s="62">
        <v>4</v>
      </c>
      <c r="H24" s="31"/>
      <c r="I24" s="31" t="s">
        <v>206</v>
      </c>
      <c r="J24" s="31" t="s">
        <v>151</v>
      </c>
      <c r="K24" s="31"/>
      <c r="L24" s="31">
        <v>220000</v>
      </c>
      <c r="M24" s="31">
        <v>230000</v>
      </c>
      <c r="N24" s="31"/>
      <c r="O24" s="13" t="str">
        <f t="shared" si="6"/>
        <v>NO</v>
      </c>
      <c r="P24" s="13" t="str">
        <f t="shared" si="7"/>
        <v>NO</v>
      </c>
      <c r="Q24" s="13" t="str">
        <f t="shared" si="8"/>
        <v>NO</v>
      </c>
      <c r="R24" s="13" t="str">
        <f t="shared" si="9"/>
        <v>NO</v>
      </c>
      <c r="S24" s="13">
        <f t="shared" si="10"/>
        <v>220000</v>
      </c>
      <c r="T24" s="13">
        <f t="shared" si="11"/>
        <v>230000</v>
      </c>
      <c r="U24" s="13" t="str">
        <f t="shared" si="12"/>
        <v>NO</v>
      </c>
      <c r="V24" s="14">
        <f t="shared" si="1"/>
        <v>225000</v>
      </c>
      <c r="W24" s="15">
        <f t="shared" si="2"/>
        <v>7071.0678118654751</v>
      </c>
      <c r="X24" s="41">
        <f t="shared" si="4"/>
        <v>3.1426968052735448E-2</v>
      </c>
      <c r="Y24" s="26">
        <f t="shared" si="5"/>
        <v>225000</v>
      </c>
      <c r="Z24" s="26">
        <f t="shared" si="3"/>
        <v>900000</v>
      </c>
    </row>
    <row r="25" spans="1:26" s="8" customFormat="1" ht="57.75" x14ac:dyDescent="0.2">
      <c r="A25" s="32">
        <v>19</v>
      </c>
      <c r="B25" s="33">
        <v>260694</v>
      </c>
      <c r="C25" s="35">
        <v>53102516</v>
      </c>
      <c r="D25" s="34" t="s">
        <v>47</v>
      </c>
      <c r="E25" s="52" t="s">
        <v>75</v>
      </c>
      <c r="F25" s="62" t="s">
        <v>139</v>
      </c>
      <c r="G25" s="62">
        <v>2</v>
      </c>
      <c r="H25" s="48"/>
      <c r="I25" s="48"/>
      <c r="J25" s="48" t="s">
        <v>207</v>
      </c>
      <c r="K25" s="48"/>
      <c r="L25" s="48">
        <v>195000</v>
      </c>
      <c r="M25" s="48">
        <v>210000</v>
      </c>
      <c r="N25" s="31"/>
      <c r="O25" s="13" t="str">
        <f t="shared" si="6"/>
        <v>NO</v>
      </c>
      <c r="P25" s="13" t="str">
        <f t="shared" si="7"/>
        <v>NO</v>
      </c>
      <c r="Q25" s="13" t="str">
        <f t="shared" si="8"/>
        <v>NO</v>
      </c>
      <c r="R25" s="13" t="str">
        <f t="shared" si="9"/>
        <v>NO</v>
      </c>
      <c r="S25" s="13">
        <f t="shared" si="10"/>
        <v>195000</v>
      </c>
      <c r="T25" s="13">
        <f t="shared" si="11"/>
        <v>210000</v>
      </c>
      <c r="U25" s="13" t="str">
        <f t="shared" si="12"/>
        <v>NO</v>
      </c>
      <c r="V25" s="14">
        <f t="shared" si="1"/>
        <v>202500</v>
      </c>
      <c r="W25" s="15">
        <f t="shared" si="2"/>
        <v>10606.601717798212</v>
      </c>
      <c r="X25" s="41">
        <f t="shared" si="4"/>
        <v>5.2378280087892408E-2</v>
      </c>
      <c r="Y25" s="26">
        <f t="shared" si="5"/>
        <v>202500</v>
      </c>
      <c r="Z25" s="26">
        <f t="shared" si="3"/>
        <v>405000</v>
      </c>
    </row>
    <row r="26" spans="1:26" s="8" customFormat="1" ht="57.75" x14ac:dyDescent="0.2">
      <c r="A26" s="32">
        <v>20</v>
      </c>
      <c r="B26" s="33">
        <v>285107</v>
      </c>
      <c r="C26" s="35">
        <v>53102503</v>
      </c>
      <c r="D26" s="34" t="s">
        <v>48</v>
      </c>
      <c r="E26" s="52" t="s">
        <v>76</v>
      </c>
      <c r="F26" s="62" t="s">
        <v>139</v>
      </c>
      <c r="G26" s="62">
        <v>2</v>
      </c>
      <c r="H26" s="31"/>
      <c r="I26" s="31"/>
      <c r="J26" s="31" t="s">
        <v>207</v>
      </c>
      <c r="K26" s="31"/>
      <c r="L26" s="31">
        <v>290000</v>
      </c>
      <c r="M26" s="31">
        <v>305000</v>
      </c>
      <c r="N26" s="31"/>
      <c r="O26" s="13" t="str">
        <f t="shared" si="6"/>
        <v>NO</v>
      </c>
      <c r="P26" s="13" t="str">
        <f t="shared" si="7"/>
        <v>NO</v>
      </c>
      <c r="Q26" s="13" t="str">
        <f t="shared" si="8"/>
        <v>NO</v>
      </c>
      <c r="R26" s="13" t="str">
        <f t="shared" si="9"/>
        <v>NO</v>
      </c>
      <c r="S26" s="13">
        <f t="shared" si="10"/>
        <v>290000</v>
      </c>
      <c r="T26" s="13">
        <f t="shared" si="11"/>
        <v>305000</v>
      </c>
      <c r="U26" s="13" t="str">
        <f t="shared" si="12"/>
        <v>NO</v>
      </c>
      <c r="V26" s="14">
        <f t="shared" si="1"/>
        <v>297500</v>
      </c>
      <c r="W26" s="15">
        <f t="shared" si="2"/>
        <v>10606.601717798212</v>
      </c>
      <c r="X26" s="41">
        <f t="shared" si="4"/>
        <v>3.5652442748901551E-2</v>
      </c>
      <c r="Y26" s="26">
        <f t="shared" si="5"/>
        <v>297500</v>
      </c>
      <c r="Z26" s="26">
        <f t="shared" si="3"/>
        <v>595000</v>
      </c>
    </row>
    <row r="27" spans="1:26" s="8" customFormat="1" ht="67.5" customHeight="1" x14ac:dyDescent="0.2">
      <c r="A27" s="32">
        <v>21</v>
      </c>
      <c r="B27" s="33">
        <v>230707</v>
      </c>
      <c r="C27" s="35">
        <v>46181504</v>
      </c>
      <c r="D27" s="34" t="s">
        <v>49</v>
      </c>
      <c r="E27" s="51" t="s">
        <v>77</v>
      </c>
      <c r="F27" s="62" t="s">
        <v>139</v>
      </c>
      <c r="G27" s="62">
        <v>2</v>
      </c>
      <c r="H27" s="31">
        <v>90507</v>
      </c>
      <c r="I27" s="31"/>
      <c r="J27" s="31">
        <v>108420</v>
      </c>
      <c r="K27" s="31"/>
      <c r="L27" s="31" t="s">
        <v>182</v>
      </c>
      <c r="M27" s="31" t="s">
        <v>208</v>
      </c>
      <c r="N27" s="31"/>
      <c r="O27" s="13">
        <f t="shared" si="6"/>
        <v>90507</v>
      </c>
      <c r="P27" s="13" t="str">
        <f t="shared" si="7"/>
        <v>NO</v>
      </c>
      <c r="Q27" s="13">
        <f t="shared" si="8"/>
        <v>108420</v>
      </c>
      <c r="R27" s="13" t="str">
        <f t="shared" si="9"/>
        <v>NO</v>
      </c>
      <c r="S27" s="13" t="str">
        <f t="shared" si="10"/>
        <v>NO</v>
      </c>
      <c r="T27" s="13" t="str">
        <f t="shared" si="11"/>
        <v>NO</v>
      </c>
      <c r="U27" s="13" t="str">
        <f t="shared" si="12"/>
        <v>NO</v>
      </c>
      <c r="V27" s="14">
        <f t="shared" si="1"/>
        <v>99464</v>
      </c>
      <c r="W27" s="15">
        <f t="shared" si="2"/>
        <v>12666.403771394625</v>
      </c>
      <c r="X27" s="41">
        <f t="shared" si="4"/>
        <v>0.12734661557341978</v>
      </c>
      <c r="Y27" s="26">
        <f t="shared" si="5"/>
        <v>99464</v>
      </c>
      <c r="Z27" s="26">
        <f t="shared" si="3"/>
        <v>198928</v>
      </c>
    </row>
    <row r="28" spans="1:26" s="8" customFormat="1" ht="86.25" x14ac:dyDescent="0.2">
      <c r="A28" s="32">
        <v>22</v>
      </c>
      <c r="B28" s="33">
        <v>285061</v>
      </c>
      <c r="C28" s="35">
        <v>46181504</v>
      </c>
      <c r="D28" s="34" t="s">
        <v>50</v>
      </c>
      <c r="E28" s="51" t="s">
        <v>78</v>
      </c>
      <c r="F28" s="62" t="s">
        <v>139</v>
      </c>
      <c r="G28" s="62">
        <v>1</v>
      </c>
      <c r="H28" s="31" t="s">
        <v>184</v>
      </c>
      <c r="I28" s="31"/>
      <c r="J28" s="31">
        <v>306280</v>
      </c>
      <c r="K28" s="31" t="s">
        <v>183</v>
      </c>
      <c r="L28" s="31">
        <v>360000</v>
      </c>
      <c r="M28" s="31">
        <v>380000</v>
      </c>
      <c r="N28" s="48"/>
      <c r="O28" s="13" t="str">
        <f t="shared" si="6"/>
        <v>NO</v>
      </c>
      <c r="P28" s="13" t="str">
        <f t="shared" si="7"/>
        <v>NO</v>
      </c>
      <c r="Q28" s="13">
        <f t="shared" si="8"/>
        <v>306280</v>
      </c>
      <c r="R28" s="13" t="str">
        <f t="shared" si="9"/>
        <v>NO</v>
      </c>
      <c r="S28" s="13">
        <f t="shared" si="10"/>
        <v>360000</v>
      </c>
      <c r="T28" s="13">
        <f t="shared" si="11"/>
        <v>380000</v>
      </c>
      <c r="U28" s="13" t="str">
        <f t="shared" si="12"/>
        <v>NO</v>
      </c>
      <c r="V28" s="14">
        <f t="shared" si="1"/>
        <v>348760</v>
      </c>
      <c r="W28" s="15">
        <f t="shared" si="2"/>
        <v>38123.65145155957</v>
      </c>
      <c r="X28" s="41">
        <f t="shared" si="4"/>
        <v>0.10931199521607859</v>
      </c>
      <c r="Y28" s="26">
        <f t="shared" si="5"/>
        <v>348760</v>
      </c>
      <c r="Z28" s="26">
        <f t="shared" si="3"/>
        <v>348760</v>
      </c>
    </row>
    <row r="29" spans="1:26" s="8" customFormat="1" ht="82.5" customHeight="1" x14ac:dyDescent="0.2">
      <c r="A29" s="32">
        <v>23</v>
      </c>
      <c r="B29" s="33">
        <v>237036</v>
      </c>
      <c r="C29" s="35">
        <v>46181504</v>
      </c>
      <c r="D29" s="34" t="s">
        <v>51</v>
      </c>
      <c r="E29" s="51" t="s">
        <v>79</v>
      </c>
      <c r="F29" s="62" t="s">
        <v>139</v>
      </c>
      <c r="G29" s="62">
        <v>1</v>
      </c>
      <c r="H29" s="31">
        <v>276000</v>
      </c>
      <c r="I29" s="31"/>
      <c r="J29" s="31">
        <v>419016</v>
      </c>
      <c r="K29" s="31"/>
      <c r="L29" s="31">
        <v>390000</v>
      </c>
      <c r="M29" s="31">
        <v>410000</v>
      </c>
      <c r="N29" s="48"/>
      <c r="O29" s="13">
        <f t="shared" si="6"/>
        <v>276000</v>
      </c>
      <c r="P29" s="13" t="str">
        <f t="shared" si="7"/>
        <v>NO</v>
      </c>
      <c r="Q29" s="13">
        <f t="shared" si="8"/>
        <v>419016</v>
      </c>
      <c r="R29" s="13" t="str">
        <f t="shared" si="9"/>
        <v>NO</v>
      </c>
      <c r="S29" s="13">
        <f t="shared" si="10"/>
        <v>390000</v>
      </c>
      <c r="T29" s="13">
        <f t="shared" si="11"/>
        <v>410000</v>
      </c>
      <c r="U29" s="13" t="str">
        <f t="shared" si="12"/>
        <v>NO</v>
      </c>
      <c r="V29" s="14">
        <f t="shared" si="1"/>
        <v>373754</v>
      </c>
      <c r="W29" s="15">
        <f t="shared" si="2"/>
        <v>66287.751990846693</v>
      </c>
      <c r="X29" s="41">
        <f t="shared" si="4"/>
        <v>0.17735663562355639</v>
      </c>
      <c r="Y29" s="26">
        <f t="shared" si="5"/>
        <v>373754</v>
      </c>
      <c r="Z29" s="26">
        <f t="shared" si="3"/>
        <v>373754</v>
      </c>
    </row>
    <row r="30" spans="1:26" s="8" customFormat="1" ht="114.75" x14ac:dyDescent="0.2">
      <c r="A30" s="32">
        <v>24</v>
      </c>
      <c r="B30" s="33">
        <v>235300</v>
      </c>
      <c r="C30" s="35">
        <v>46181503</v>
      </c>
      <c r="D30" s="37" t="s">
        <v>52</v>
      </c>
      <c r="E30" s="51" t="s">
        <v>80</v>
      </c>
      <c r="F30" s="62" t="s">
        <v>139</v>
      </c>
      <c r="G30" s="62">
        <v>2</v>
      </c>
      <c r="H30" s="31"/>
      <c r="I30" s="31"/>
      <c r="J30" s="31">
        <v>373672</v>
      </c>
      <c r="K30" s="31"/>
      <c r="L30" s="31">
        <v>380000</v>
      </c>
      <c r="M30" s="31">
        <v>400000</v>
      </c>
      <c r="N30" s="48"/>
      <c r="O30" s="13" t="str">
        <f t="shared" si="6"/>
        <v>NO</v>
      </c>
      <c r="P30" s="13" t="str">
        <f t="shared" si="7"/>
        <v>NO</v>
      </c>
      <c r="Q30" s="13">
        <f t="shared" si="8"/>
        <v>373672</v>
      </c>
      <c r="R30" s="13" t="str">
        <f t="shared" si="9"/>
        <v>NO</v>
      </c>
      <c r="S30" s="13">
        <f t="shared" si="10"/>
        <v>380000</v>
      </c>
      <c r="T30" s="13">
        <f t="shared" si="11"/>
        <v>400000</v>
      </c>
      <c r="U30" s="13" t="str">
        <f t="shared" si="12"/>
        <v>NO</v>
      </c>
      <c r="V30" s="14">
        <f t="shared" si="1"/>
        <v>384557</v>
      </c>
      <c r="W30" s="15">
        <f t="shared" si="2"/>
        <v>13742.920407734789</v>
      </c>
      <c r="X30" s="41">
        <f t="shared" si="4"/>
        <v>3.5737017939433659E-2</v>
      </c>
      <c r="Y30" s="26">
        <f t="shared" si="5"/>
        <v>384557</v>
      </c>
      <c r="Z30" s="26">
        <f t="shared" si="3"/>
        <v>769114</v>
      </c>
    </row>
    <row r="31" spans="1:26" s="8" customFormat="1" ht="72" x14ac:dyDescent="0.2">
      <c r="A31" s="32">
        <v>25</v>
      </c>
      <c r="B31" s="33">
        <v>235300</v>
      </c>
      <c r="C31" s="35">
        <v>46181503</v>
      </c>
      <c r="D31" s="34" t="s">
        <v>53</v>
      </c>
      <c r="E31" s="51" t="s">
        <v>81</v>
      </c>
      <c r="F31" s="62" t="s">
        <v>139</v>
      </c>
      <c r="G31" s="62">
        <v>4</v>
      </c>
      <c r="H31" s="31"/>
      <c r="I31" s="31"/>
      <c r="J31" s="31" t="s">
        <v>209</v>
      </c>
      <c r="K31" s="31"/>
      <c r="L31" s="31">
        <v>320000</v>
      </c>
      <c r="M31" s="31">
        <v>340000</v>
      </c>
      <c r="N31" s="48"/>
      <c r="O31" s="13" t="str">
        <f t="shared" si="6"/>
        <v>NO</v>
      </c>
      <c r="P31" s="13" t="str">
        <f t="shared" si="7"/>
        <v>NO</v>
      </c>
      <c r="Q31" s="13" t="str">
        <f t="shared" si="8"/>
        <v>NO</v>
      </c>
      <c r="R31" s="13" t="str">
        <f t="shared" si="9"/>
        <v>NO</v>
      </c>
      <c r="S31" s="13">
        <f t="shared" si="10"/>
        <v>320000</v>
      </c>
      <c r="T31" s="13">
        <f t="shared" si="11"/>
        <v>340000</v>
      </c>
      <c r="U31" s="13" t="str">
        <f t="shared" si="12"/>
        <v>NO</v>
      </c>
      <c r="V31" s="14">
        <f t="shared" si="1"/>
        <v>330000</v>
      </c>
      <c r="W31" s="15">
        <f t="shared" si="2"/>
        <v>14142.13562373095</v>
      </c>
      <c r="X31" s="41">
        <f t="shared" si="4"/>
        <v>4.2854956435548333E-2</v>
      </c>
      <c r="Y31" s="26">
        <f t="shared" si="5"/>
        <v>330000</v>
      </c>
      <c r="Z31" s="26">
        <f t="shared" si="3"/>
        <v>1320000</v>
      </c>
    </row>
    <row r="32" spans="1:26" s="8" customFormat="1" ht="63" x14ac:dyDescent="0.2">
      <c r="A32" s="32">
        <v>26</v>
      </c>
      <c r="B32" s="33">
        <v>235300</v>
      </c>
      <c r="C32" s="35">
        <v>46181503</v>
      </c>
      <c r="D32" s="34" t="s">
        <v>54</v>
      </c>
      <c r="E32" s="51" t="s">
        <v>82</v>
      </c>
      <c r="F32" s="62" t="s">
        <v>139</v>
      </c>
      <c r="G32" s="62">
        <v>2</v>
      </c>
      <c r="H32" s="31">
        <v>247253</v>
      </c>
      <c r="I32" s="31"/>
      <c r="J32" s="31">
        <v>197704</v>
      </c>
      <c r="K32" s="31" t="s">
        <v>152</v>
      </c>
      <c r="L32" s="31">
        <v>290000</v>
      </c>
      <c r="M32" s="31">
        <v>310000</v>
      </c>
      <c r="N32" s="48"/>
      <c r="O32" s="13">
        <f t="shared" si="6"/>
        <v>247253</v>
      </c>
      <c r="P32" s="13" t="str">
        <f t="shared" si="7"/>
        <v>NO</v>
      </c>
      <c r="Q32" s="13">
        <f t="shared" si="8"/>
        <v>197704</v>
      </c>
      <c r="R32" s="13" t="str">
        <f t="shared" si="9"/>
        <v>NO</v>
      </c>
      <c r="S32" s="13">
        <f t="shared" si="10"/>
        <v>290000</v>
      </c>
      <c r="T32" s="13">
        <f t="shared" si="11"/>
        <v>310000</v>
      </c>
      <c r="U32" s="13" t="str">
        <f t="shared" si="12"/>
        <v>NO</v>
      </c>
      <c r="V32" s="14">
        <f t="shared" si="1"/>
        <v>261239</v>
      </c>
      <c r="W32" s="15">
        <f t="shared" si="2"/>
        <v>49790.007909050721</v>
      </c>
      <c r="X32" s="41">
        <f t="shared" si="4"/>
        <v>0.19059178724865247</v>
      </c>
      <c r="Y32" s="26">
        <f t="shared" si="5"/>
        <v>261239</v>
      </c>
      <c r="Z32" s="26">
        <f t="shared" si="3"/>
        <v>522478</v>
      </c>
    </row>
    <row r="33" spans="1:30" s="8" customFormat="1" ht="47.25" x14ac:dyDescent="0.2">
      <c r="A33" s="32">
        <v>27</v>
      </c>
      <c r="B33" s="33">
        <v>235300</v>
      </c>
      <c r="C33" s="35">
        <v>46181503</v>
      </c>
      <c r="D33" s="34" t="s">
        <v>55</v>
      </c>
      <c r="E33" s="53" t="s">
        <v>83</v>
      </c>
      <c r="F33" s="62" t="s">
        <v>139</v>
      </c>
      <c r="G33" s="62">
        <v>2</v>
      </c>
      <c r="H33" s="31"/>
      <c r="I33" s="31"/>
      <c r="J33" s="31">
        <v>475956</v>
      </c>
      <c r="K33" s="31"/>
      <c r="L33" s="31">
        <v>420000</v>
      </c>
      <c r="M33" s="31">
        <v>435000</v>
      </c>
      <c r="N33" s="48"/>
      <c r="O33" s="13" t="str">
        <f t="shared" si="6"/>
        <v>NO</v>
      </c>
      <c r="P33" s="13" t="str">
        <f t="shared" si="7"/>
        <v>NO</v>
      </c>
      <c r="Q33" s="13">
        <f t="shared" si="8"/>
        <v>475956</v>
      </c>
      <c r="R33" s="13" t="str">
        <f t="shared" si="9"/>
        <v>NO</v>
      </c>
      <c r="S33" s="13">
        <f t="shared" si="10"/>
        <v>420000</v>
      </c>
      <c r="T33" s="13">
        <f t="shared" si="11"/>
        <v>435000</v>
      </c>
      <c r="U33" s="13" t="str">
        <f t="shared" si="12"/>
        <v>NO</v>
      </c>
      <c r="V33" s="14">
        <f t="shared" si="1"/>
        <v>443652</v>
      </c>
      <c r="W33" s="15">
        <f t="shared" si="2"/>
        <v>28963.965750566687</v>
      </c>
      <c r="X33" s="41">
        <f t="shared" si="4"/>
        <v>6.5285326676238778E-2</v>
      </c>
      <c r="Y33" s="26">
        <f t="shared" si="5"/>
        <v>443652</v>
      </c>
      <c r="Z33" s="26">
        <f t="shared" si="3"/>
        <v>887304</v>
      </c>
    </row>
    <row r="34" spans="1:30" s="8" customFormat="1" ht="72.75" x14ac:dyDescent="0.2">
      <c r="A34" s="32">
        <v>28</v>
      </c>
      <c r="B34" s="33">
        <v>285870</v>
      </c>
      <c r="C34" s="35">
        <v>46182001</v>
      </c>
      <c r="D34" s="34" t="s">
        <v>56</v>
      </c>
      <c r="E34" s="53" t="s">
        <v>84</v>
      </c>
      <c r="F34" s="62" t="s">
        <v>139</v>
      </c>
      <c r="G34" s="62">
        <v>2</v>
      </c>
      <c r="H34" s="31" t="s">
        <v>211</v>
      </c>
      <c r="I34" s="31"/>
      <c r="J34" s="31" t="s">
        <v>210</v>
      </c>
      <c r="K34" s="31"/>
      <c r="L34" s="31">
        <v>340000</v>
      </c>
      <c r="M34" s="31">
        <v>360000</v>
      </c>
      <c r="N34" s="48"/>
      <c r="O34" s="13" t="str">
        <f t="shared" si="6"/>
        <v>NO</v>
      </c>
      <c r="P34" s="13" t="str">
        <f t="shared" si="7"/>
        <v>NO</v>
      </c>
      <c r="Q34" s="13" t="str">
        <f t="shared" si="8"/>
        <v>NO</v>
      </c>
      <c r="R34" s="13" t="str">
        <f t="shared" si="9"/>
        <v>NO</v>
      </c>
      <c r="S34" s="13">
        <f t="shared" si="10"/>
        <v>340000</v>
      </c>
      <c r="T34" s="13">
        <f t="shared" si="11"/>
        <v>360000</v>
      </c>
      <c r="U34" s="13" t="str">
        <f t="shared" si="12"/>
        <v>NO</v>
      </c>
      <c r="V34" s="14">
        <f t="shared" si="1"/>
        <v>350000</v>
      </c>
      <c r="W34" s="15">
        <f t="shared" si="2"/>
        <v>14142.13562373095</v>
      </c>
      <c r="X34" s="41">
        <f t="shared" si="4"/>
        <v>4.0406101782088429E-2</v>
      </c>
      <c r="Y34" s="26">
        <f t="shared" si="5"/>
        <v>350000</v>
      </c>
      <c r="Z34" s="26">
        <f t="shared" si="3"/>
        <v>700000</v>
      </c>
    </row>
    <row r="35" spans="1:30" s="8" customFormat="1" ht="63" x14ac:dyDescent="0.2">
      <c r="A35" s="32">
        <v>29</v>
      </c>
      <c r="B35" s="33">
        <v>281124</v>
      </c>
      <c r="C35" s="35">
        <v>42131613</v>
      </c>
      <c r="D35" s="36" t="s">
        <v>57</v>
      </c>
      <c r="E35" s="52" t="s">
        <v>85</v>
      </c>
      <c r="F35" s="62" t="s">
        <v>139</v>
      </c>
      <c r="G35" s="62">
        <v>4</v>
      </c>
      <c r="H35" s="31"/>
      <c r="I35" s="31"/>
      <c r="J35" s="31" t="s">
        <v>212</v>
      </c>
      <c r="K35" s="31"/>
      <c r="L35" s="31">
        <v>195000</v>
      </c>
      <c r="M35" s="31">
        <v>210000</v>
      </c>
      <c r="N35" s="31"/>
      <c r="O35" s="13" t="str">
        <f t="shared" si="6"/>
        <v>NO</v>
      </c>
      <c r="P35" s="13" t="str">
        <f t="shared" si="7"/>
        <v>NO</v>
      </c>
      <c r="Q35" s="13" t="str">
        <f t="shared" si="8"/>
        <v>NO</v>
      </c>
      <c r="R35" s="13" t="str">
        <f t="shared" si="9"/>
        <v>NO</v>
      </c>
      <c r="S35" s="13">
        <f t="shared" si="10"/>
        <v>195000</v>
      </c>
      <c r="T35" s="13">
        <f t="shared" si="11"/>
        <v>210000</v>
      </c>
      <c r="U35" s="13" t="str">
        <f t="shared" si="12"/>
        <v>NO</v>
      </c>
      <c r="V35" s="14">
        <f t="shared" si="1"/>
        <v>202500</v>
      </c>
      <c r="W35" s="15">
        <f t="shared" si="2"/>
        <v>10606.601717798212</v>
      </c>
      <c r="X35" s="41">
        <f t="shared" si="4"/>
        <v>5.2378280087892408E-2</v>
      </c>
      <c r="Y35" s="26">
        <f t="shared" si="5"/>
        <v>202500</v>
      </c>
      <c r="Z35" s="26">
        <f t="shared" si="3"/>
        <v>810000</v>
      </c>
    </row>
    <row r="36" spans="1:30" s="8" customFormat="1" ht="57.75" x14ac:dyDescent="0.2">
      <c r="A36" s="36">
        <v>30</v>
      </c>
      <c r="B36" s="36"/>
      <c r="C36" s="36"/>
      <c r="D36" s="36" t="s">
        <v>58</v>
      </c>
      <c r="E36" s="51" t="s">
        <v>86</v>
      </c>
      <c r="F36" s="62" t="s">
        <v>139</v>
      </c>
      <c r="G36" s="62">
        <v>2</v>
      </c>
      <c r="H36" s="31">
        <v>127397</v>
      </c>
      <c r="I36" s="31"/>
      <c r="J36" s="31">
        <v>108420</v>
      </c>
      <c r="K36" s="31" t="s">
        <v>153</v>
      </c>
      <c r="L36" s="31" t="s">
        <v>185</v>
      </c>
      <c r="M36" s="31" t="s">
        <v>213</v>
      </c>
      <c r="N36" s="38"/>
      <c r="O36" s="13">
        <f t="shared" si="6"/>
        <v>127397</v>
      </c>
      <c r="P36" s="13" t="str">
        <f t="shared" si="7"/>
        <v>NO</v>
      </c>
      <c r="Q36" s="13">
        <f t="shared" si="8"/>
        <v>108420</v>
      </c>
      <c r="R36" s="13" t="str">
        <f t="shared" si="9"/>
        <v>NO</v>
      </c>
      <c r="S36" s="13" t="str">
        <f t="shared" si="10"/>
        <v>NO</v>
      </c>
      <c r="T36" s="13" t="str">
        <f t="shared" si="11"/>
        <v>NO</v>
      </c>
      <c r="U36" s="13" t="str">
        <f t="shared" si="12"/>
        <v>NO</v>
      </c>
      <c r="V36" s="14">
        <f t="shared" si="1"/>
        <v>117909</v>
      </c>
      <c r="W36" s="15">
        <f t="shared" si="2"/>
        <v>13418.765386577112</v>
      </c>
      <c r="X36" s="41">
        <f t="shared" si="4"/>
        <v>0.11380611646759035</v>
      </c>
      <c r="Y36" s="26">
        <f t="shared" si="5"/>
        <v>117909</v>
      </c>
      <c r="Z36" s="26">
        <f t="shared" si="3"/>
        <v>235818</v>
      </c>
    </row>
    <row r="37" spans="1:30" s="8" customFormat="1" ht="15.75" x14ac:dyDescent="0.2">
      <c r="A37" s="36">
        <v>31</v>
      </c>
      <c r="B37" s="36"/>
      <c r="C37" s="36"/>
      <c r="D37" s="36" t="s">
        <v>30</v>
      </c>
      <c r="E37" s="54" t="s">
        <v>87</v>
      </c>
      <c r="F37" s="62" t="s">
        <v>139</v>
      </c>
      <c r="G37" s="62">
        <v>5</v>
      </c>
      <c r="H37" s="31"/>
      <c r="I37" s="31"/>
      <c r="J37" s="31">
        <v>1160845</v>
      </c>
      <c r="K37" s="31">
        <v>946000</v>
      </c>
      <c r="L37" s="31" t="s">
        <v>167</v>
      </c>
      <c r="M37" s="31" t="s">
        <v>214</v>
      </c>
      <c r="N37" s="38"/>
      <c r="O37" s="13" t="str">
        <f t="shared" si="6"/>
        <v>NO</v>
      </c>
      <c r="P37" s="13" t="str">
        <f t="shared" si="7"/>
        <v>NO</v>
      </c>
      <c r="Q37" s="13">
        <f t="shared" si="8"/>
        <v>1160845</v>
      </c>
      <c r="R37" s="13">
        <f t="shared" si="9"/>
        <v>946000</v>
      </c>
      <c r="S37" s="13" t="str">
        <f t="shared" si="10"/>
        <v>NO</v>
      </c>
      <c r="T37" s="13" t="str">
        <f t="shared" si="11"/>
        <v>NO</v>
      </c>
      <c r="U37" s="13" t="str">
        <f t="shared" si="12"/>
        <v>NO</v>
      </c>
      <c r="V37" s="14">
        <f t="shared" si="1"/>
        <v>1053423</v>
      </c>
      <c r="W37" s="15">
        <f t="shared" si="2"/>
        <v>151918.3564040238</v>
      </c>
      <c r="X37" s="41">
        <f t="shared" si="4"/>
        <v>0.14421401127944217</v>
      </c>
      <c r="Y37" s="26">
        <f t="shared" si="5"/>
        <v>1053423</v>
      </c>
      <c r="Z37" s="26">
        <f t="shared" si="3"/>
        <v>5267115</v>
      </c>
    </row>
    <row r="38" spans="1:30" s="8" customFormat="1" ht="47.25" x14ac:dyDescent="0.2">
      <c r="A38" s="36">
        <v>32</v>
      </c>
      <c r="B38" s="36"/>
      <c r="C38" s="36"/>
      <c r="D38" s="36" t="s">
        <v>31</v>
      </c>
      <c r="E38" s="55" t="s">
        <v>31</v>
      </c>
      <c r="F38" s="62" t="s">
        <v>139</v>
      </c>
      <c r="G38" s="62">
        <v>10</v>
      </c>
      <c r="H38" s="31"/>
      <c r="I38" s="31">
        <v>25000</v>
      </c>
      <c r="J38" s="31" t="s">
        <v>190</v>
      </c>
      <c r="K38" s="31">
        <v>28000</v>
      </c>
      <c r="L38" s="31" t="s">
        <v>186</v>
      </c>
      <c r="M38" s="31" t="s">
        <v>196</v>
      </c>
      <c r="N38" s="38"/>
      <c r="O38" s="13" t="str">
        <f t="shared" si="6"/>
        <v>NO</v>
      </c>
      <c r="P38" s="13">
        <f t="shared" si="7"/>
        <v>25000</v>
      </c>
      <c r="Q38" s="13" t="str">
        <f t="shared" si="8"/>
        <v>NO</v>
      </c>
      <c r="R38" s="13">
        <f t="shared" si="9"/>
        <v>28000</v>
      </c>
      <c r="S38" s="13" t="str">
        <f t="shared" si="10"/>
        <v>NO</v>
      </c>
      <c r="T38" s="13" t="str">
        <f t="shared" si="11"/>
        <v>NO</v>
      </c>
      <c r="U38" s="13" t="str">
        <f t="shared" si="12"/>
        <v>NO</v>
      </c>
      <c r="V38" s="14">
        <f t="shared" si="1"/>
        <v>26500</v>
      </c>
      <c r="W38" s="15">
        <f t="shared" si="2"/>
        <v>2121.3203435596424</v>
      </c>
      <c r="X38" s="41">
        <f t="shared" si="4"/>
        <v>8.0049824285269522E-2</v>
      </c>
      <c r="Y38" s="26">
        <f t="shared" si="5"/>
        <v>26500</v>
      </c>
      <c r="Z38" s="26">
        <f t="shared" si="3"/>
        <v>265000</v>
      </c>
    </row>
    <row r="39" spans="1:30" s="8" customFormat="1" ht="100.5" x14ac:dyDescent="0.2">
      <c r="A39" s="36">
        <v>33</v>
      </c>
      <c r="B39" s="36"/>
      <c r="C39" s="36"/>
      <c r="D39" s="58" t="s">
        <v>59</v>
      </c>
      <c r="E39" s="51" t="s">
        <v>88</v>
      </c>
      <c r="F39" s="62" t="s">
        <v>139</v>
      </c>
      <c r="G39" s="62">
        <v>2</v>
      </c>
      <c r="H39" s="31"/>
      <c r="I39" s="31"/>
      <c r="J39" s="31">
        <v>243464</v>
      </c>
      <c r="K39" s="31"/>
      <c r="L39" s="31">
        <v>260000</v>
      </c>
      <c r="M39" s="31">
        <v>280000</v>
      </c>
      <c r="N39" s="38"/>
      <c r="O39" s="13" t="str">
        <f t="shared" si="6"/>
        <v>NO</v>
      </c>
      <c r="P39" s="13" t="str">
        <f t="shared" si="7"/>
        <v>NO</v>
      </c>
      <c r="Q39" s="13">
        <f t="shared" si="8"/>
        <v>243464</v>
      </c>
      <c r="R39" s="13" t="str">
        <f t="shared" si="9"/>
        <v>NO</v>
      </c>
      <c r="S39" s="13">
        <f t="shared" si="10"/>
        <v>260000</v>
      </c>
      <c r="T39" s="13">
        <f t="shared" si="11"/>
        <v>280000</v>
      </c>
      <c r="U39" s="13" t="str">
        <f t="shared" si="12"/>
        <v>NO</v>
      </c>
      <c r="V39" s="14">
        <f t="shared" ref="V39:V70" si="13">ROUND(AVERAGEIF(O39:U39,"&lt;&gt;0"),0)</f>
        <v>261155</v>
      </c>
      <c r="W39" s="15">
        <f t="shared" ref="W39:W70" si="14">_xlfn.STDEV.S(O39:U39)</f>
        <v>18295.34818836016</v>
      </c>
      <c r="X39" s="41">
        <f t="shared" si="4"/>
        <v>7.0055515645345331E-2</v>
      </c>
      <c r="Y39" s="26">
        <f t="shared" si="5"/>
        <v>261155</v>
      </c>
      <c r="Z39" s="26">
        <f t="shared" ref="Z39:Z70" si="15">+G39*Y39</f>
        <v>522310</v>
      </c>
    </row>
    <row r="40" spans="1:30" s="8" customFormat="1" ht="47.25" x14ac:dyDescent="0.2">
      <c r="A40" s="58">
        <v>34</v>
      </c>
      <c r="B40" s="58"/>
      <c r="C40" s="58"/>
      <c r="D40" s="58" t="s">
        <v>137</v>
      </c>
      <c r="E40" s="56" t="s">
        <v>89</v>
      </c>
      <c r="F40" s="62" t="s">
        <v>139</v>
      </c>
      <c r="G40" s="63">
        <v>7</v>
      </c>
      <c r="H40" s="64"/>
      <c r="I40" s="64"/>
      <c r="J40" s="64">
        <v>2444444</v>
      </c>
      <c r="K40" s="64">
        <v>2900000</v>
      </c>
      <c r="L40" s="64">
        <v>2650000</v>
      </c>
      <c r="M40" s="64">
        <v>2670000</v>
      </c>
      <c r="N40" s="65"/>
      <c r="O40" s="13" t="str">
        <f t="shared" si="6"/>
        <v>NO</v>
      </c>
      <c r="P40" s="13" t="str">
        <f t="shared" si="7"/>
        <v>NO</v>
      </c>
      <c r="Q40" s="13">
        <f t="shared" si="8"/>
        <v>2444444</v>
      </c>
      <c r="R40" s="13">
        <f t="shared" si="9"/>
        <v>2900000</v>
      </c>
      <c r="S40" s="13">
        <f t="shared" si="10"/>
        <v>2650000</v>
      </c>
      <c r="T40" s="13">
        <f t="shared" si="11"/>
        <v>2670000</v>
      </c>
      <c r="U40" s="13" t="str">
        <f t="shared" si="12"/>
        <v>NO</v>
      </c>
      <c r="V40" s="14">
        <f t="shared" si="13"/>
        <v>2666111</v>
      </c>
      <c r="W40" s="15">
        <f t="shared" si="14"/>
        <v>186292.79092510979</v>
      </c>
      <c r="X40" s="41">
        <f t="shared" si="4"/>
        <v>6.9874356665986445E-2</v>
      </c>
      <c r="Y40" s="26">
        <f t="shared" si="5"/>
        <v>2666111</v>
      </c>
      <c r="Z40" s="26">
        <f t="shared" si="15"/>
        <v>18662777</v>
      </c>
    </row>
    <row r="41" spans="1:30" ht="285" x14ac:dyDescent="0.25">
      <c r="A41" s="32">
        <v>35</v>
      </c>
      <c r="B41" s="59"/>
      <c r="C41" s="59"/>
      <c r="D41" s="49" t="s">
        <v>120</v>
      </c>
      <c r="E41" s="57" t="s">
        <v>90</v>
      </c>
      <c r="F41" s="62" t="s">
        <v>139</v>
      </c>
      <c r="G41" s="63">
        <v>1</v>
      </c>
      <c r="H41" s="66"/>
      <c r="I41" s="66"/>
      <c r="J41" s="64" t="s">
        <v>215</v>
      </c>
      <c r="K41" s="64" t="s">
        <v>216</v>
      </c>
      <c r="L41" s="64">
        <v>380000</v>
      </c>
      <c r="M41" s="64">
        <v>400000</v>
      </c>
      <c r="N41" s="66"/>
      <c r="O41" s="13" t="str">
        <f t="shared" si="6"/>
        <v>NO</v>
      </c>
      <c r="P41" s="13" t="str">
        <f t="shared" si="7"/>
        <v>NO</v>
      </c>
      <c r="Q41" s="13" t="str">
        <f t="shared" si="8"/>
        <v>NO</v>
      </c>
      <c r="R41" s="13" t="str">
        <f t="shared" si="9"/>
        <v>NO</v>
      </c>
      <c r="S41" s="13">
        <f t="shared" si="10"/>
        <v>380000</v>
      </c>
      <c r="T41" s="13">
        <f t="shared" si="11"/>
        <v>400000</v>
      </c>
      <c r="U41" s="13" t="str">
        <f t="shared" si="12"/>
        <v>NO</v>
      </c>
      <c r="V41" s="14">
        <f t="shared" si="13"/>
        <v>390000</v>
      </c>
      <c r="W41" s="15">
        <f t="shared" si="14"/>
        <v>14142.13562373095</v>
      </c>
      <c r="X41" s="41">
        <f t="shared" si="4"/>
        <v>3.6261886214694741E-2</v>
      </c>
      <c r="Y41" s="26">
        <f t="shared" si="5"/>
        <v>390000</v>
      </c>
      <c r="Z41" s="26">
        <f t="shared" si="15"/>
        <v>390000</v>
      </c>
      <c r="AB41" s="80"/>
      <c r="AC41" s="80"/>
      <c r="AD41" s="73"/>
    </row>
    <row r="42" spans="1:30" ht="26.25" x14ac:dyDescent="0.25">
      <c r="A42" s="17">
        <v>36</v>
      </c>
      <c r="B42" s="17"/>
      <c r="C42" s="17"/>
      <c r="D42" s="60" t="s">
        <v>128</v>
      </c>
      <c r="E42" s="56" t="s">
        <v>91</v>
      </c>
      <c r="F42" s="62" t="s">
        <v>139</v>
      </c>
      <c r="G42" s="63">
        <v>1</v>
      </c>
      <c r="H42" s="66"/>
      <c r="I42" s="66"/>
      <c r="J42" s="64" t="s">
        <v>217</v>
      </c>
      <c r="K42" s="64" t="s">
        <v>165</v>
      </c>
      <c r="L42" s="64">
        <v>1146000</v>
      </c>
      <c r="M42" s="64">
        <v>1160000</v>
      </c>
      <c r="N42" s="66"/>
      <c r="O42" s="13" t="str">
        <f t="shared" ref="O42:O70" si="16">IF(ISNUMBER(H42),IF(H42=0,"NO",H42),"NO")</f>
        <v>NO</v>
      </c>
      <c r="P42" s="13" t="str">
        <f t="shared" ref="P42:P70" si="17">IF(ISNUMBER(I42),IF(I42=0,"NO",I42),"NO")</f>
        <v>NO</v>
      </c>
      <c r="Q42" s="13" t="str">
        <f t="shared" si="8"/>
        <v>NO</v>
      </c>
      <c r="R42" s="13" t="str">
        <f t="shared" ref="R42:R70" si="18">IF(ISNUMBER(K42),IF(K42=0,"NO",K42),"NO")</f>
        <v>NO</v>
      </c>
      <c r="S42" s="13">
        <f t="shared" ref="S42:S70" si="19">IF(ISNUMBER(L42),IF(L42=0,"NO",L42),"NO")</f>
        <v>1146000</v>
      </c>
      <c r="T42" s="13">
        <f t="shared" ref="T42:T70" si="20">IF(ISNUMBER(M42),IF(M42=0,"NO",M42),"NO")</f>
        <v>1160000</v>
      </c>
      <c r="U42" s="13" t="str">
        <f t="shared" ref="U42:U70" si="21">IF(ISNUMBER(N42),IF(N42=0,"NO",N42),"NO")</f>
        <v>NO</v>
      </c>
      <c r="V42" s="14">
        <f t="shared" si="13"/>
        <v>1153000</v>
      </c>
      <c r="W42" s="15">
        <f t="shared" si="14"/>
        <v>9899.4949366116653</v>
      </c>
      <c r="X42" s="41">
        <f t="shared" si="4"/>
        <v>8.5858585746848796E-3</v>
      </c>
      <c r="Y42" s="26">
        <f t="shared" si="5"/>
        <v>1153000</v>
      </c>
      <c r="Z42" s="26">
        <f t="shared" si="15"/>
        <v>1153000</v>
      </c>
    </row>
    <row r="43" spans="1:30" ht="26.25" x14ac:dyDescent="0.25">
      <c r="A43" s="17">
        <v>37</v>
      </c>
      <c r="B43" s="17"/>
      <c r="C43" s="17"/>
      <c r="D43" s="60" t="s">
        <v>92</v>
      </c>
      <c r="E43" s="56" t="s">
        <v>92</v>
      </c>
      <c r="F43" s="62" t="s">
        <v>139</v>
      </c>
      <c r="G43" s="63">
        <v>1</v>
      </c>
      <c r="H43" s="66"/>
      <c r="I43" s="66"/>
      <c r="J43" s="64" t="s">
        <v>218</v>
      </c>
      <c r="K43" s="64" t="s">
        <v>180</v>
      </c>
      <c r="L43" s="64">
        <v>1146000</v>
      </c>
      <c r="M43" s="64">
        <v>1160000</v>
      </c>
      <c r="N43" s="66"/>
      <c r="O43" s="13" t="str">
        <f t="shared" si="16"/>
        <v>NO</v>
      </c>
      <c r="P43" s="13" t="str">
        <f t="shared" si="17"/>
        <v>NO</v>
      </c>
      <c r="Q43" s="13" t="str">
        <f t="shared" si="8"/>
        <v>NO</v>
      </c>
      <c r="R43" s="13" t="str">
        <f t="shared" si="18"/>
        <v>NO</v>
      </c>
      <c r="S43" s="13">
        <f t="shared" si="19"/>
        <v>1146000</v>
      </c>
      <c r="T43" s="13">
        <f t="shared" si="20"/>
        <v>1160000</v>
      </c>
      <c r="U43" s="13" t="str">
        <f t="shared" si="21"/>
        <v>NO</v>
      </c>
      <c r="V43" s="14">
        <f t="shared" si="13"/>
        <v>1153000</v>
      </c>
      <c r="W43" s="15">
        <f t="shared" si="14"/>
        <v>9899.4949366116653</v>
      </c>
      <c r="X43" s="41">
        <f t="shared" si="4"/>
        <v>8.5858585746848796E-3</v>
      </c>
      <c r="Y43" s="26">
        <f t="shared" si="5"/>
        <v>1153000</v>
      </c>
      <c r="Z43" s="26">
        <f t="shared" si="15"/>
        <v>1153000</v>
      </c>
    </row>
    <row r="44" spans="1:30" ht="28.5" x14ac:dyDescent="0.25">
      <c r="A44" s="17">
        <v>38</v>
      </c>
      <c r="B44" s="17"/>
      <c r="C44" s="17"/>
      <c r="D44" s="60" t="s">
        <v>127</v>
      </c>
      <c r="E44" s="56" t="s">
        <v>93</v>
      </c>
      <c r="F44" s="62" t="s">
        <v>139</v>
      </c>
      <c r="G44" s="63">
        <v>1</v>
      </c>
      <c r="H44" s="66"/>
      <c r="I44" s="66"/>
      <c r="J44" s="64" t="s">
        <v>219</v>
      </c>
      <c r="K44" s="64"/>
      <c r="L44" s="64">
        <v>4800000</v>
      </c>
      <c r="M44" s="64">
        <v>4900000</v>
      </c>
      <c r="N44" s="66"/>
      <c r="O44" s="13" t="str">
        <f t="shared" si="16"/>
        <v>NO</v>
      </c>
      <c r="P44" s="13" t="str">
        <f t="shared" si="17"/>
        <v>NO</v>
      </c>
      <c r="Q44" s="13" t="str">
        <f t="shared" si="8"/>
        <v>NO</v>
      </c>
      <c r="R44" s="13" t="str">
        <f t="shared" si="18"/>
        <v>NO</v>
      </c>
      <c r="S44" s="13">
        <f t="shared" si="19"/>
        <v>4800000</v>
      </c>
      <c r="T44" s="13">
        <f t="shared" si="20"/>
        <v>4900000</v>
      </c>
      <c r="U44" s="13" t="str">
        <f t="shared" si="21"/>
        <v>NO</v>
      </c>
      <c r="V44" s="14">
        <f t="shared" si="13"/>
        <v>4850000</v>
      </c>
      <c r="W44" s="15">
        <f t="shared" si="14"/>
        <v>70710.67811865476</v>
      </c>
      <c r="X44" s="41">
        <f t="shared" si="4"/>
        <v>1.45795212615783E-2</v>
      </c>
      <c r="Y44" s="26">
        <f t="shared" si="5"/>
        <v>4850000</v>
      </c>
      <c r="Z44" s="26">
        <f t="shared" si="15"/>
        <v>4850000</v>
      </c>
    </row>
    <row r="45" spans="1:30" ht="26.25" x14ac:dyDescent="0.25">
      <c r="A45" s="17">
        <v>39</v>
      </c>
      <c r="B45" s="17"/>
      <c r="C45" s="17"/>
      <c r="D45" s="60" t="s">
        <v>121</v>
      </c>
      <c r="E45" s="56" t="s">
        <v>94</v>
      </c>
      <c r="F45" s="62" t="s">
        <v>139</v>
      </c>
      <c r="G45" s="63">
        <v>10</v>
      </c>
      <c r="H45" s="66"/>
      <c r="I45" s="66"/>
      <c r="J45" s="64" t="s">
        <v>159</v>
      </c>
      <c r="K45" s="64"/>
      <c r="L45" s="64">
        <v>58000</v>
      </c>
      <c r="M45" s="64">
        <v>68000</v>
      </c>
      <c r="N45" s="66"/>
      <c r="O45" s="13" t="str">
        <f t="shared" si="16"/>
        <v>NO</v>
      </c>
      <c r="P45" s="13" t="str">
        <f t="shared" si="17"/>
        <v>NO</v>
      </c>
      <c r="Q45" s="13" t="str">
        <f t="shared" si="8"/>
        <v>NO</v>
      </c>
      <c r="R45" s="13" t="str">
        <f t="shared" si="18"/>
        <v>NO</v>
      </c>
      <c r="S45" s="13">
        <f t="shared" si="19"/>
        <v>58000</v>
      </c>
      <c r="T45" s="13">
        <f t="shared" si="20"/>
        <v>68000</v>
      </c>
      <c r="U45" s="13" t="str">
        <f t="shared" si="21"/>
        <v>NO</v>
      </c>
      <c r="V45" s="14">
        <f t="shared" si="13"/>
        <v>63000</v>
      </c>
      <c r="W45" s="15">
        <f t="shared" si="14"/>
        <v>7071.0678118654751</v>
      </c>
      <c r="X45" s="41">
        <f t="shared" si="4"/>
        <v>0.1122391716169123</v>
      </c>
      <c r="Y45" s="26">
        <f t="shared" si="5"/>
        <v>63000</v>
      </c>
      <c r="Z45" s="26">
        <f t="shared" si="15"/>
        <v>630000</v>
      </c>
      <c r="AB45" s="87"/>
      <c r="AC45" s="87"/>
      <c r="AD45" s="88"/>
    </row>
    <row r="46" spans="1:30" ht="28.5" x14ac:dyDescent="0.25">
      <c r="A46" s="17">
        <v>40</v>
      </c>
      <c r="B46" s="17"/>
      <c r="C46" s="17"/>
      <c r="D46" s="60" t="s">
        <v>126</v>
      </c>
      <c r="E46" s="56" t="s">
        <v>95</v>
      </c>
      <c r="F46" s="62" t="s">
        <v>139</v>
      </c>
      <c r="G46" s="63">
        <v>1</v>
      </c>
      <c r="H46" s="66"/>
      <c r="I46" s="66"/>
      <c r="J46" s="64" t="s">
        <v>165</v>
      </c>
      <c r="K46" s="64"/>
      <c r="L46" s="64">
        <v>390000</v>
      </c>
      <c r="M46" s="64">
        <v>410000</v>
      </c>
      <c r="N46" s="66"/>
      <c r="O46" s="13" t="str">
        <f t="shared" si="16"/>
        <v>NO</v>
      </c>
      <c r="P46" s="13" t="str">
        <f t="shared" si="17"/>
        <v>NO</v>
      </c>
      <c r="Q46" s="13" t="str">
        <f t="shared" si="8"/>
        <v>NO</v>
      </c>
      <c r="R46" s="13" t="str">
        <f t="shared" si="18"/>
        <v>NO</v>
      </c>
      <c r="S46" s="13">
        <f t="shared" si="19"/>
        <v>390000</v>
      </c>
      <c r="T46" s="13">
        <f t="shared" si="20"/>
        <v>410000</v>
      </c>
      <c r="U46" s="13" t="str">
        <f t="shared" si="21"/>
        <v>NO</v>
      </c>
      <c r="V46" s="14">
        <f t="shared" si="13"/>
        <v>400000</v>
      </c>
      <c r="W46" s="15">
        <f t="shared" si="14"/>
        <v>14142.13562373095</v>
      </c>
      <c r="X46" s="41">
        <f t="shared" si="4"/>
        <v>3.5355339059327376E-2</v>
      </c>
      <c r="Y46" s="26">
        <f t="shared" si="5"/>
        <v>400000</v>
      </c>
      <c r="Z46" s="26">
        <f t="shared" si="15"/>
        <v>400000</v>
      </c>
      <c r="AB46" s="87"/>
      <c r="AC46" s="87"/>
      <c r="AD46" s="89"/>
    </row>
    <row r="47" spans="1:30" ht="99.75" x14ac:dyDescent="0.25">
      <c r="A47" s="17">
        <v>41</v>
      </c>
      <c r="B47" s="17"/>
      <c r="C47" s="17"/>
      <c r="D47" s="61" t="s">
        <v>122</v>
      </c>
      <c r="E47" s="49" t="s">
        <v>96</v>
      </c>
      <c r="F47" s="62" t="s">
        <v>139</v>
      </c>
      <c r="G47" s="62">
        <v>20</v>
      </c>
      <c r="H47" s="66"/>
      <c r="I47" s="66"/>
      <c r="J47" s="64">
        <v>150000</v>
      </c>
      <c r="K47" s="64">
        <v>129000</v>
      </c>
      <c r="L47" s="64">
        <v>136000</v>
      </c>
      <c r="M47" s="64">
        <v>145000</v>
      </c>
      <c r="N47" s="66"/>
      <c r="O47" s="13" t="str">
        <f t="shared" si="16"/>
        <v>NO</v>
      </c>
      <c r="P47" s="13" t="str">
        <f t="shared" si="17"/>
        <v>NO</v>
      </c>
      <c r="Q47" s="13">
        <f t="shared" si="8"/>
        <v>150000</v>
      </c>
      <c r="R47" s="13">
        <f t="shared" si="18"/>
        <v>129000</v>
      </c>
      <c r="S47" s="13">
        <f t="shared" si="19"/>
        <v>136000</v>
      </c>
      <c r="T47" s="13">
        <f t="shared" si="20"/>
        <v>145000</v>
      </c>
      <c r="U47" s="13" t="str">
        <f t="shared" si="21"/>
        <v>NO</v>
      </c>
      <c r="V47" s="14">
        <f t="shared" si="13"/>
        <v>140000</v>
      </c>
      <c r="W47" s="15">
        <f t="shared" si="14"/>
        <v>9345.2305125841231</v>
      </c>
      <c r="X47" s="41">
        <f t="shared" si="4"/>
        <v>6.6751646518458024E-2</v>
      </c>
      <c r="Y47" s="26">
        <f t="shared" si="5"/>
        <v>140000</v>
      </c>
      <c r="Z47" s="26">
        <f t="shared" si="15"/>
        <v>2800000</v>
      </c>
      <c r="AB47" s="71"/>
      <c r="AC47" s="71"/>
      <c r="AD47" s="71"/>
    </row>
    <row r="48" spans="1:30" ht="26.25" x14ac:dyDescent="0.25">
      <c r="A48" s="17">
        <v>42</v>
      </c>
      <c r="B48" s="17"/>
      <c r="C48" s="17"/>
      <c r="D48" s="60" t="s">
        <v>123</v>
      </c>
      <c r="E48" s="49" t="s">
        <v>97</v>
      </c>
      <c r="F48" s="62" t="s">
        <v>139</v>
      </c>
      <c r="G48" s="62">
        <v>1</v>
      </c>
      <c r="H48" s="66"/>
      <c r="I48" s="66"/>
      <c r="J48" s="64">
        <v>1400000</v>
      </c>
      <c r="K48" s="64" t="s">
        <v>187</v>
      </c>
      <c r="L48" s="64">
        <v>1150000</v>
      </c>
      <c r="M48" s="64">
        <v>1160000</v>
      </c>
      <c r="N48" s="66"/>
      <c r="O48" s="13" t="str">
        <f t="shared" si="16"/>
        <v>NO</v>
      </c>
      <c r="P48" s="13" t="str">
        <f t="shared" si="17"/>
        <v>NO</v>
      </c>
      <c r="Q48" s="13">
        <f t="shared" si="8"/>
        <v>1400000</v>
      </c>
      <c r="R48" s="13" t="str">
        <f t="shared" si="18"/>
        <v>NO</v>
      </c>
      <c r="S48" s="13">
        <f t="shared" si="19"/>
        <v>1150000</v>
      </c>
      <c r="T48" s="13">
        <f t="shared" si="20"/>
        <v>1160000</v>
      </c>
      <c r="U48" s="13" t="str">
        <f t="shared" si="21"/>
        <v>NO</v>
      </c>
      <c r="V48" s="14">
        <f t="shared" si="13"/>
        <v>1236667</v>
      </c>
      <c r="W48" s="15">
        <f t="shared" si="14"/>
        <v>141539.15830374765</v>
      </c>
      <c r="X48" s="41">
        <f t="shared" si="4"/>
        <v>0.11445211872213591</v>
      </c>
      <c r="Y48" s="26">
        <f t="shared" si="5"/>
        <v>1236667</v>
      </c>
      <c r="Z48" s="26">
        <f t="shared" si="15"/>
        <v>1236667</v>
      </c>
    </row>
    <row r="49" spans="1:26" ht="26.25" x14ac:dyDescent="0.25">
      <c r="A49" s="17">
        <v>43</v>
      </c>
      <c r="B49" s="17"/>
      <c r="C49" s="17"/>
      <c r="D49" s="60" t="s">
        <v>124</v>
      </c>
      <c r="E49" s="57" t="s">
        <v>98</v>
      </c>
      <c r="F49" s="62" t="s">
        <v>139</v>
      </c>
      <c r="G49" s="63">
        <v>20</v>
      </c>
      <c r="H49" s="66"/>
      <c r="I49" s="66"/>
      <c r="J49" s="64">
        <v>151060</v>
      </c>
      <c r="K49" s="64"/>
      <c r="L49" s="64">
        <v>180000</v>
      </c>
      <c r="M49" s="64">
        <v>200000</v>
      </c>
      <c r="N49" s="64">
        <v>163673</v>
      </c>
      <c r="O49" s="13" t="str">
        <f t="shared" si="16"/>
        <v>NO</v>
      </c>
      <c r="P49" s="13" t="str">
        <f t="shared" si="17"/>
        <v>NO</v>
      </c>
      <c r="Q49" s="13">
        <f t="shared" si="8"/>
        <v>151060</v>
      </c>
      <c r="R49" s="13" t="str">
        <f t="shared" si="18"/>
        <v>NO</v>
      </c>
      <c r="S49" s="13">
        <f t="shared" si="19"/>
        <v>180000</v>
      </c>
      <c r="T49" s="13">
        <f t="shared" si="20"/>
        <v>200000</v>
      </c>
      <c r="U49" s="13">
        <f t="shared" si="21"/>
        <v>163673</v>
      </c>
      <c r="V49" s="14">
        <f t="shared" si="13"/>
        <v>173683</v>
      </c>
      <c r="W49" s="15">
        <f t="shared" si="14"/>
        <v>21169.862279114303</v>
      </c>
      <c r="X49" s="41">
        <f t="shared" si="4"/>
        <v>0.12188793537141979</v>
      </c>
      <c r="Y49" s="26">
        <f t="shared" si="5"/>
        <v>173683</v>
      </c>
      <c r="Z49" s="26">
        <f t="shared" si="15"/>
        <v>3473660</v>
      </c>
    </row>
    <row r="50" spans="1:26" x14ac:dyDescent="0.25">
      <c r="A50" s="17">
        <v>44</v>
      </c>
      <c r="B50" s="17"/>
      <c r="C50" s="17"/>
      <c r="D50" s="60" t="s">
        <v>125</v>
      </c>
      <c r="E50" s="57" t="s">
        <v>99</v>
      </c>
      <c r="F50" s="62" t="s">
        <v>139</v>
      </c>
      <c r="G50" s="63">
        <v>20</v>
      </c>
      <c r="H50" s="66"/>
      <c r="I50" s="66"/>
      <c r="J50" s="64" t="s">
        <v>221</v>
      </c>
      <c r="K50" s="64"/>
      <c r="L50" s="64">
        <v>195000</v>
      </c>
      <c r="M50" s="64">
        <v>205000</v>
      </c>
      <c r="N50" s="64" t="s">
        <v>220</v>
      </c>
      <c r="O50" s="13" t="str">
        <f t="shared" si="16"/>
        <v>NO</v>
      </c>
      <c r="P50" s="13" t="str">
        <f t="shared" si="17"/>
        <v>NO</v>
      </c>
      <c r="Q50" s="13" t="str">
        <f t="shared" si="8"/>
        <v>NO</v>
      </c>
      <c r="R50" s="13" t="str">
        <f t="shared" si="18"/>
        <v>NO</v>
      </c>
      <c r="S50" s="13">
        <f t="shared" si="19"/>
        <v>195000</v>
      </c>
      <c r="T50" s="13">
        <f t="shared" si="20"/>
        <v>205000</v>
      </c>
      <c r="U50" s="13" t="str">
        <f t="shared" si="21"/>
        <v>NO</v>
      </c>
      <c r="V50" s="14">
        <f t="shared" si="13"/>
        <v>200000</v>
      </c>
      <c r="W50" s="15">
        <f t="shared" si="14"/>
        <v>7071.0678118654751</v>
      </c>
      <c r="X50" s="41">
        <f t="shared" si="4"/>
        <v>3.5355339059327376E-2</v>
      </c>
      <c r="Y50" s="26">
        <f t="shared" si="5"/>
        <v>200000</v>
      </c>
      <c r="Z50" s="26">
        <f t="shared" si="15"/>
        <v>4000000</v>
      </c>
    </row>
    <row r="51" spans="1:26" ht="85.5" x14ac:dyDescent="0.25">
      <c r="A51" s="17">
        <v>45</v>
      </c>
      <c r="B51" s="17"/>
      <c r="C51" s="17"/>
      <c r="D51" s="60" t="s">
        <v>129</v>
      </c>
      <c r="E51" s="57" t="s">
        <v>100</v>
      </c>
      <c r="F51" s="62" t="s">
        <v>139</v>
      </c>
      <c r="G51" s="63">
        <v>20</v>
      </c>
      <c r="H51" s="66"/>
      <c r="I51" s="66"/>
      <c r="J51" s="64">
        <v>201604</v>
      </c>
      <c r="K51" s="64"/>
      <c r="L51" s="64">
        <v>198000</v>
      </c>
      <c r="M51" s="64">
        <v>210000</v>
      </c>
      <c r="N51" s="64" t="s">
        <v>188</v>
      </c>
      <c r="O51" s="13" t="str">
        <f t="shared" si="16"/>
        <v>NO</v>
      </c>
      <c r="P51" s="13" t="str">
        <f t="shared" si="17"/>
        <v>NO</v>
      </c>
      <c r="Q51" s="13">
        <f t="shared" si="8"/>
        <v>201604</v>
      </c>
      <c r="R51" s="13" t="str">
        <f t="shared" si="18"/>
        <v>NO</v>
      </c>
      <c r="S51" s="13">
        <f t="shared" si="19"/>
        <v>198000</v>
      </c>
      <c r="T51" s="13">
        <f t="shared" si="20"/>
        <v>210000</v>
      </c>
      <c r="U51" s="13" t="str">
        <f t="shared" si="21"/>
        <v>NO</v>
      </c>
      <c r="V51" s="14">
        <f t="shared" si="13"/>
        <v>203201</v>
      </c>
      <c r="W51" s="15">
        <f t="shared" si="14"/>
        <v>6157.4024826491031</v>
      </c>
      <c r="X51" s="41">
        <f t="shared" si="4"/>
        <v>3.0302028447936294E-2</v>
      </c>
      <c r="Y51" s="26">
        <f t="shared" si="5"/>
        <v>203201</v>
      </c>
      <c r="Z51" s="26">
        <f t="shared" si="15"/>
        <v>4064020</v>
      </c>
    </row>
    <row r="52" spans="1:26" x14ac:dyDescent="0.25">
      <c r="A52" s="17">
        <v>46</v>
      </c>
      <c r="B52" s="17"/>
      <c r="C52" s="17"/>
      <c r="D52" s="60" t="s">
        <v>130</v>
      </c>
      <c r="E52" s="56" t="s">
        <v>101</v>
      </c>
      <c r="F52" s="62" t="s">
        <v>139</v>
      </c>
      <c r="G52" s="63">
        <v>4</v>
      </c>
      <c r="H52" s="67"/>
      <c r="I52" s="67"/>
      <c r="J52" s="64">
        <v>1100700</v>
      </c>
      <c r="K52" s="64">
        <v>900000</v>
      </c>
      <c r="L52" s="64" t="s">
        <v>189</v>
      </c>
      <c r="M52" s="64" t="s">
        <v>222</v>
      </c>
      <c r="N52" s="67"/>
      <c r="O52" s="13" t="str">
        <f t="shared" si="16"/>
        <v>NO</v>
      </c>
      <c r="P52" s="13" t="str">
        <f t="shared" si="17"/>
        <v>NO</v>
      </c>
      <c r="Q52" s="13">
        <f t="shared" si="8"/>
        <v>1100700</v>
      </c>
      <c r="R52" s="13">
        <f t="shared" si="18"/>
        <v>900000</v>
      </c>
      <c r="S52" s="13" t="str">
        <f t="shared" si="19"/>
        <v>NO</v>
      </c>
      <c r="T52" s="13" t="str">
        <f t="shared" si="20"/>
        <v>NO</v>
      </c>
      <c r="U52" s="13" t="str">
        <f t="shared" si="21"/>
        <v>NO</v>
      </c>
      <c r="V52" s="14">
        <f t="shared" si="13"/>
        <v>1000350</v>
      </c>
      <c r="W52" s="15">
        <f t="shared" si="14"/>
        <v>141916.33098414008</v>
      </c>
      <c r="X52" s="41">
        <f t="shared" si="4"/>
        <v>0.14186667764696365</v>
      </c>
      <c r="Y52" s="26">
        <f t="shared" si="5"/>
        <v>1000350</v>
      </c>
      <c r="Z52" s="26">
        <f t="shared" si="15"/>
        <v>4001400</v>
      </c>
    </row>
    <row r="53" spans="1:26" ht="26.25" x14ac:dyDescent="0.25">
      <c r="A53" s="17">
        <v>47</v>
      </c>
      <c r="B53" s="17" t="s">
        <v>21</v>
      </c>
      <c r="C53" s="17"/>
      <c r="D53" s="60" t="s">
        <v>102</v>
      </c>
      <c r="E53" s="56" t="s">
        <v>102</v>
      </c>
      <c r="F53" s="62" t="s">
        <v>139</v>
      </c>
      <c r="G53" s="63">
        <v>4</v>
      </c>
      <c r="H53" s="67"/>
      <c r="I53" s="67"/>
      <c r="J53" s="64" t="s">
        <v>190</v>
      </c>
      <c r="K53" s="64" t="s">
        <v>163</v>
      </c>
      <c r="L53" s="64">
        <v>84000</v>
      </c>
      <c r="M53" s="64">
        <v>90000</v>
      </c>
      <c r="N53" s="64" t="s">
        <v>223</v>
      </c>
      <c r="O53" s="13" t="str">
        <f t="shared" si="16"/>
        <v>NO</v>
      </c>
      <c r="P53" s="13" t="str">
        <f t="shared" si="17"/>
        <v>NO</v>
      </c>
      <c r="Q53" s="13" t="str">
        <f t="shared" si="8"/>
        <v>NO</v>
      </c>
      <c r="R53" s="13" t="str">
        <f t="shared" si="18"/>
        <v>NO</v>
      </c>
      <c r="S53" s="13">
        <f t="shared" si="19"/>
        <v>84000</v>
      </c>
      <c r="T53" s="13">
        <f t="shared" si="20"/>
        <v>90000</v>
      </c>
      <c r="U53" s="13" t="str">
        <f t="shared" si="21"/>
        <v>NO</v>
      </c>
      <c r="V53" s="14">
        <f t="shared" si="13"/>
        <v>87000</v>
      </c>
      <c r="W53" s="15">
        <f t="shared" si="14"/>
        <v>4242.6406871192848</v>
      </c>
      <c r="X53" s="41">
        <f t="shared" si="4"/>
        <v>4.8765984909417068E-2</v>
      </c>
      <c r="Y53" s="26">
        <f t="shared" si="5"/>
        <v>87000</v>
      </c>
      <c r="Z53" s="26">
        <f t="shared" si="15"/>
        <v>348000</v>
      </c>
    </row>
    <row r="54" spans="1:26" ht="39" x14ac:dyDescent="0.25">
      <c r="A54" s="17">
        <v>48</v>
      </c>
      <c r="B54" s="17" t="s">
        <v>23</v>
      </c>
      <c r="C54" s="17"/>
      <c r="D54" s="60" t="s">
        <v>103</v>
      </c>
      <c r="E54" s="57" t="s">
        <v>103</v>
      </c>
      <c r="F54" s="62" t="s">
        <v>139</v>
      </c>
      <c r="G54" s="63">
        <v>4</v>
      </c>
      <c r="H54" s="67"/>
      <c r="I54" s="67"/>
      <c r="J54" s="64" t="s">
        <v>164</v>
      </c>
      <c r="K54" s="64">
        <v>520000</v>
      </c>
      <c r="L54" s="64">
        <v>680000</v>
      </c>
      <c r="M54" s="64">
        <v>700000</v>
      </c>
      <c r="N54" s="64">
        <v>699500</v>
      </c>
      <c r="O54" s="13" t="str">
        <f t="shared" si="16"/>
        <v>NO</v>
      </c>
      <c r="P54" s="13" t="str">
        <f t="shared" si="17"/>
        <v>NO</v>
      </c>
      <c r="Q54" s="13" t="str">
        <f t="shared" si="8"/>
        <v>NO</v>
      </c>
      <c r="R54" s="13">
        <f t="shared" si="18"/>
        <v>520000</v>
      </c>
      <c r="S54" s="13">
        <f t="shared" si="19"/>
        <v>680000</v>
      </c>
      <c r="T54" s="13">
        <f t="shared" si="20"/>
        <v>700000</v>
      </c>
      <c r="U54" s="13">
        <f t="shared" si="21"/>
        <v>699500</v>
      </c>
      <c r="V54" s="14">
        <f t="shared" si="13"/>
        <v>649875</v>
      </c>
      <c r="W54" s="15">
        <f t="shared" si="14"/>
        <v>87082.69537246383</v>
      </c>
      <c r="X54" s="41">
        <f t="shared" si="4"/>
        <v>0.13399914656274489</v>
      </c>
      <c r="Y54" s="26">
        <f t="shared" si="5"/>
        <v>649875</v>
      </c>
      <c r="Z54" s="26">
        <f t="shared" si="15"/>
        <v>2599500</v>
      </c>
    </row>
    <row r="55" spans="1:26" ht="26.25" x14ac:dyDescent="0.25">
      <c r="A55" s="17">
        <v>49</v>
      </c>
      <c r="B55" s="17"/>
      <c r="C55" s="17"/>
      <c r="D55" s="60" t="s">
        <v>104</v>
      </c>
      <c r="E55" s="57" t="s">
        <v>104</v>
      </c>
      <c r="F55" s="62" t="s">
        <v>139</v>
      </c>
      <c r="G55" s="63">
        <v>2</v>
      </c>
      <c r="H55" s="67"/>
      <c r="I55" s="67"/>
      <c r="J55" s="64" t="s">
        <v>165</v>
      </c>
      <c r="K55" s="64">
        <v>60000</v>
      </c>
      <c r="L55" s="64">
        <v>55000</v>
      </c>
      <c r="M55" s="64">
        <v>65000</v>
      </c>
      <c r="N55" s="64">
        <v>72900</v>
      </c>
      <c r="O55" s="13" t="str">
        <f t="shared" si="16"/>
        <v>NO</v>
      </c>
      <c r="P55" s="13" t="str">
        <f t="shared" si="17"/>
        <v>NO</v>
      </c>
      <c r="Q55" s="13" t="str">
        <f t="shared" si="8"/>
        <v>NO</v>
      </c>
      <c r="R55" s="13">
        <f t="shared" si="18"/>
        <v>60000</v>
      </c>
      <c r="S55" s="13">
        <f t="shared" si="19"/>
        <v>55000</v>
      </c>
      <c r="T55" s="13">
        <f t="shared" si="20"/>
        <v>65000</v>
      </c>
      <c r="U55" s="13">
        <f t="shared" si="21"/>
        <v>72900</v>
      </c>
      <c r="V55" s="14">
        <f t="shared" si="13"/>
        <v>63225</v>
      </c>
      <c r="W55" s="15">
        <f t="shared" si="14"/>
        <v>7633.4243080459419</v>
      </c>
      <c r="X55" s="41">
        <f t="shared" si="4"/>
        <v>0.12073427138071874</v>
      </c>
      <c r="Y55" s="26">
        <f t="shared" si="5"/>
        <v>63225</v>
      </c>
      <c r="Z55" s="26">
        <f t="shared" si="15"/>
        <v>126450</v>
      </c>
    </row>
    <row r="56" spans="1:26" x14ac:dyDescent="0.25">
      <c r="A56" s="17">
        <v>50</v>
      </c>
      <c r="B56" s="17"/>
      <c r="C56" s="17"/>
      <c r="D56" s="60" t="s">
        <v>105</v>
      </c>
      <c r="E56" s="57" t="s">
        <v>105</v>
      </c>
      <c r="F56" s="62" t="s">
        <v>139</v>
      </c>
      <c r="G56" s="63">
        <v>4</v>
      </c>
      <c r="H56" s="67"/>
      <c r="I56" s="67"/>
      <c r="J56" s="64">
        <v>45000</v>
      </c>
      <c r="K56" s="64"/>
      <c r="L56" s="64">
        <v>45000</v>
      </c>
      <c r="M56" s="64">
        <v>55000</v>
      </c>
      <c r="N56" s="64">
        <v>48290</v>
      </c>
      <c r="O56" s="13" t="str">
        <f t="shared" si="16"/>
        <v>NO</v>
      </c>
      <c r="P56" s="13" t="str">
        <f t="shared" si="17"/>
        <v>NO</v>
      </c>
      <c r="Q56" s="13">
        <f t="shared" si="8"/>
        <v>45000</v>
      </c>
      <c r="R56" s="13" t="str">
        <f t="shared" si="18"/>
        <v>NO</v>
      </c>
      <c r="S56" s="13">
        <f t="shared" si="19"/>
        <v>45000</v>
      </c>
      <c r="T56" s="13">
        <f t="shared" si="20"/>
        <v>55000</v>
      </c>
      <c r="U56" s="13">
        <f t="shared" si="21"/>
        <v>48290</v>
      </c>
      <c r="V56" s="14">
        <f t="shared" si="13"/>
        <v>48323</v>
      </c>
      <c r="W56" s="15">
        <f t="shared" si="14"/>
        <v>4714.0949997498637</v>
      </c>
      <c r="X56" s="41">
        <f t="shared" si="4"/>
        <v>9.7553856336524303E-2</v>
      </c>
      <c r="Y56" s="26">
        <f t="shared" si="5"/>
        <v>48323</v>
      </c>
      <c r="Z56" s="26">
        <f t="shared" si="15"/>
        <v>193292</v>
      </c>
    </row>
    <row r="57" spans="1:26" x14ac:dyDescent="0.25">
      <c r="A57" s="17">
        <v>51</v>
      </c>
      <c r="B57" s="17"/>
      <c r="C57" s="17"/>
      <c r="D57" s="60" t="s">
        <v>106</v>
      </c>
      <c r="E57" s="57" t="s">
        <v>106</v>
      </c>
      <c r="F57" s="62" t="s">
        <v>139</v>
      </c>
      <c r="G57" s="63">
        <v>2</v>
      </c>
      <c r="H57" s="67"/>
      <c r="I57" s="67"/>
      <c r="J57" s="64" t="s">
        <v>154</v>
      </c>
      <c r="K57" s="64" t="s">
        <v>155</v>
      </c>
      <c r="L57" s="64">
        <v>280000</v>
      </c>
      <c r="M57" s="64">
        <v>290000</v>
      </c>
      <c r="N57" s="67"/>
      <c r="O57" s="13" t="str">
        <f t="shared" si="16"/>
        <v>NO</v>
      </c>
      <c r="P57" s="13" t="str">
        <f t="shared" si="17"/>
        <v>NO</v>
      </c>
      <c r="Q57" s="13" t="str">
        <f t="shared" si="8"/>
        <v>NO</v>
      </c>
      <c r="R57" s="13" t="str">
        <f t="shared" si="18"/>
        <v>NO</v>
      </c>
      <c r="S57" s="13">
        <f t="shared" si="19"/>
        <v>280000</v>
      </c>
      <c r="T57" s="13">
        <f t="shared" si="20"/>
        <v>290000</v>
      </c>
      <c r="U57" s="13" t="str">
        <f t="shared" si="21"/>
        <v>NO</v>
      </c>
      <c r="V57" s="14">
        <f t="shared" si="13"/>
        <v>285000</v>
      </c>
      <c r="W57" s="15">
        <f t="shared" si="14"/>
        <v>7071.0678118654751</v>
      </c>
      <c r="X57" s="41">
        <f t="shared" si="4"/>
        <v>2.4810764252159563E-2</v>
      </c>
      <c r="Y57" s="26">
        <f t="shared" si="5"/>
        <v>285000</v>
      </c>
      <c r="Z57" s="26">
        <f t="shared" si="15"/>
        <v>570000</v>
      </c>
    </row>
    <row r="58" spans="1:26" ht="26.25" x14ac:dyDescent="0.25">
      <c r="A58" s="17">
        <v>52</v>
      </c>
      <c r="B58" s="17"/>
      <c r="C58" s="17"/>
      <c r="D58" s="60" t="s">
        <v>107</v>
      </c>
      <c r="E58" s="56" t="s">
        <v>107</v>
      </c>
      <c r="F58" s="62" t="s">
        <v>139</v>
      </c>
      <c r="G58" s="63">
        <v>4</v>
      </c>
      <c r="H58" s="67"/>
      <c r="I58" s="67"/>
      <c r="J58" s="64" t="s">
        <v>166</v>
      </c>
      <c r="K58" s="64">
        <v>100000</v>
      </c>
      <c r="L58" s="64" t="s">
        <v>168</v>
      </c>
      <c r="M58" s="64" t="s">
        <v>224</v>
      </c>
      <c r="N58" s="64">
        <v>129000</v>
      </c>
      <c r="O58" s="13" t="str">
        <f t="shared" si="16"/>
        <v>NO</v>
      </c>
      <c r="P58" s="13" t="str">
        <f t="shared" si="17"/>
        <v>NO</v>
      </c>
      <c r="Q58" s="13" t="str">
        <f t="shared" si="8"/>
        <v>NO</v>
      </c>
      <c r="R58" s="13">
        <f t="shared" si="18"/>
        <v>100000</v>
      </c>
      <c r="S58" s="13" t="str">
        <f t="shared" si="19"/>
        <v>NO</v>
      </c>
      <c r="T58" s="13" t="str">
        <f t="shared" si="20"/>
        <v>NO</v>
      </c>
      <c r="U58" s="13">
        <f t="shared" si="21"/>
        <v>129000</v>
      </c>
      <c r="V58" s="14">
        <f t="shared" si="13"/>
        <v>114500</v>
      </c>
      <c r="W58" s="15">
        <f t="shared" si="14"/>
        <v>20506.096654409877</v>
      </c>
      <c r="X58" s="41">
        <f t="shared" si="4"/>
        <v>0.17909254720008627</v>
      </c>
      <c r="Y58" s="26">
        <f t="shared" si="5"/>
        <v>114500</v>
      </c>
      <c r="Z58" s="26">
        <f t="shared" si="15"/>
        <v>458000</v>
      </c>
    </row>
    <row r="59" spans="1:26" ht="26.25" x14ac:dyDescent="0.25">
      <c r="A59" s="17">
        <v>53</v>
      </c>
      <c r="B59" s="17"/>
      <c r="C59" s="17"/>
      <c r="D59" s="60" t="s">
        <v>131</v>
      </c>
      <c r="E59" s="56" t="s">
        <v>108</v>
      </c>
      <c r="F59" s="62" t="s">
        <v>139</v>
      </c>
      <c r="G59" s="63">
        <v>1</v>
      </c>
      <c r="H59" s="67"/>
      <c r="I59" s="67"/>
      <c r="J59" s="64" t="s">
        <v>192</v>
      </c>
      <c r="K59" s="64" t="s">
        <v>225</v>
      </c>
      <c r="L59" s="64">
        <v>280000</v>
      </c>
      <c r="M59" s="64">
        <v>300000</v>
      </c>
      <c r="N59" s="67"/>
      <c r="O59" s="13" t="str">
        <f t="shared" si="16"/>
        <v>NO</v>
      </c>
      <c r="P59" s="13" t="str">
        <f t="shared" si="17"/>
        <v>NO</v>
      </c>
      <c r="Q59" s="13" t="str">
        <f t="shared" si="8"/>
        <v>NO</v>
      </c>
      <c r="R59" s="13" t="str">
        <f t="shared" si="18"/>
        <v>NO</v>
      </c>
      <c r="S59" s="13">
        <f t="shared" si="19"/>
        <v>280000</v>
      </c>
      <c r="T59" s="13">
        <f t="shared" si="20"/>
        <v>300000</v>
      </c>
      <c r="U59" s="13" t="str">
        <f t="shared" si="21"/>
        <v>NO</v>
      </c>
      <c r="V59" s="14">
        <f t="shared" si="13"/>
        <v>290000</v>
      </c>
      <c r="W59" s="15">
        <f t="shared" si="14"/>
        <v>14142.13562373095</v>
      </c>
      <c r="X59" s="41">
        <f t="shared" si="4"/>
        <v>4.8765984909417068E-2</v>
      </c>
      <c r="Y59" s="26">
        <f t="shared" si="5"/>
        <v>290000</v>
      </c>
      <c r="Z59" s="26">
        <f t="shared" si="15"/>
        <v>290000</v>
      </c>
    </row>
    <row r="60" spans="1:26" x14ac:dyDescent="0.25">
      <c r="A60" s="17">
        <v>54</v>
      </c>
      <c r="B60" s="17"/>
      <c r="C60" s="17"/>
      <c r="D60" s="60" t="s">
        <v>132</v>
      </c>
      <c r="E60" s="56" t="s">
        <v>109</v>
      </c>
      <c r="F60" s="62" t="s">
        <v>139</v>
      </c>
      <c r="G60" s="63">
        <v>1</v>
      </c>
      <c r="H60" s="67"/>
      <c r="I60" s="67"/>
      <c r="J60" s="64" t="s">
        <v>167</v>
      </c>
      <c r="K60" s="64">
        <v>360000</v>
      </c>
      <c r="L60" s="64">
        <v>490000</v>
      </c>
      <c r="M60" s="64">
        <v>500000</v>
      </c>
      <c r="N60" s="64">
        <v>369315</v>
      </c>
      <c r="O60" s="13" t="str">
        <f t="shared" si="16"/>
        <v>NO</v>
      </c>
      <c r="P60" s="13" t="str">
        <f t="shared" si="17"/>
        <v>NO</v>
      </c>
      <c r="Q60" s="13" t="str">
        <f t="shared" si="8"/>
        <v>NO</v>
      </c>
      <c r="R60" s="13">
        <f t="shared" si="18"/>
        <v>360000</v>
      </c>
      <c r="S60" s="13">
        <f t="shared" si="19"/>
        <v>490000</v>
      </c>
      <c r="T60" s="13">
        <f t="shared" si="20"/>
        <v>500000</v>
      </c>
      <c r="U60" s="13">
        <f t="shared" si="21"/>
        <v>369315</v>
      </c>
      <c r="V60" s="14">
        <f t="shared" si="13"/>
        <v>429829</v>
      </c>
      <c r="W60" s="15">
        <f t="shared" si="14"/>
        <v>75459.816941976926</v>
      </c>
      <c r="X60" s="41">
        <f t="shared" si="4"/>
        <v>0.17555776120731018</v>
      </c>
      <c r="Y60" s="26">
        <f t="shared" si="5"/>
        <v>429829</v>
      </c>
      <c r="Z60" s="26">
        <f t="shared" si="15"/>
        <v>429829</v>
      </c>
    </row>
    <row r="61" spans="1:26" ht="26.25" x14ac:dyDescent="0.25">
      <c r="A61" s="17">
        <v>55</v>
      </c>
      <c r="B61" s="17"/>
      <c r="C61" s="17"/>
      <c r="D61" s="60" t="s">
        <v>133</v>
      </c>
      <c r="E61" s="56" t="s">
        <v>110</v>
      </c>
      <c r="F61" s="62" t="s">
        <v>139</v>
      </c>
      <c r="G61" s="63">
        <v>1</v>
      </c>
      <c r="H61" s="67"/>
      <c r="I61" s="67"/>
      <c r="J61" s="64" t="s">
        <v>168</v>
      </c>
      <c r="K61" s="64">
        <v>130000</v>
      </c>
      <c r="L61" s="64" t="s">
        <v>193</v>
      </c>
      <c r="M61" s="64" t="s">
        <v>226</v>
      </c>
      <c r="N61" s="64">
        <v>118900</v>
      </c>
      <c r="O61" s="13" t="str">
        <f t="shared" si="16"/>
        <v>NO</v>
      </c>
      <c r="P61" s="13" t="str">
        <f t="shared" si="17"/>
        <v>NO</v>
      </c>
      <c r="Q61" s="13" t="str">
        <f t="shared" si="8"/>
        <v>NO</v>
      </c>
      <c r="R61" s="13">
        <f t="shared" si="18"/>
        <v>130000</v>
      </c>
      <c r="S61" s="13" t="str">
        <f t="shared" si="19"/>
        <v>NO</v>
      </c>
      <c r="T61" s="13" t="str">
        <f t="shared" si="20"/>
        <v>NO</v>
      </c>
      <c r="U61" s="13">
        <f t="shared" si="21"/>
        <v>118900</v>
      </c>
      <c r="V61" s="14">
        <f t="shared" si="13"/>
        <v>124450</v>
      </c>
      <c r="W61" s="15">
        <f t="shared" si="14"/>
        <v>7848.8852711706777</v>
      </c>
      <c r="X61" s="41">
        <f t="shared" si="4"/>
        <v>6.3068583938695688E-2</v>
      </c>
      <c r="Y61" s="26">
        <f t="shared" si="5"/>
        <v>124450</v>
      </c>
      <c r="Z61" s="26">
        <f t="shared" si="15"/>
        <v>124450</v>
      </c>
    </row>
    <row r="62" spans="1:26" x14ac:dyDescent="0.25">
      <c r="A62" s="17">
        <v>56</v>
      </c>
      <c r="B62" s="17"/>
      <c r="C62" s="17"/>
      <c r="D62" s="60" t="s">
        <v>134</v>
      </c>
      <c r="E62" s="56" t="s">
        <v>111</v>
      </c>
      <c r="F62" s="62" t="s">
        <v>139</v>
      </c>
      <c r="G62" s="63">
        <v>1</v>
      </c>
      <c r="H62" s="67"/>
      <c r="I62" s="67"/>
      <c r="J62" s="64">
        <v>240000</v>
      </c>
      <c r="K62" s="64">
        <v>210000</v>
      </c>
      <c r="L62" s="64" t="s">
        <v>194</v>
      </c>
      <c r="M62" s="64" t="s">
        <v>227</v>
      </c>
      <c r="N62" s="67"/>
      <c r="O62" s="13" t="str">
        <f t="shared" si="16"/>
        <v>NO</v>
      </c>
      <c r="P62" s="13" t="str">
        <f t="shared" si="17"/>
        <v>NO</v>
      </c>
      <c r="Q62" s="13">
        <f t="shared" si="8"/>
        <v>240000</v>
      </c>
      <c r="R62" s="13">
        <f t="shared" si="18"/>
        <v>210000</v>
      </c>
      <c r="S62" s="13" t="str">
        <f t="shared" si="19"/>
        <v>NO</v>
      </c>
      <c r="T62" s="13" t="str">
        <f t="shared" si="20"/>
        <v>NO</v>
      </c>
      <c r="U62" s="13" t="str">
        <f t="shared" si="21"/>
        <v>NO</v>
      </c>
      <c r="V62" s="14">
        <f t="shared" si="13"/>
        <v>225000</v>
      </c>
      <c r="W62" s="15">
        <f t="shared" si="14"/>
        <v>21213.203435596424</v>
      </c>
      <c r="X62" s="41">
        <f t="shared" si="4"/>
        <v>9.4280904158206336E-2</v>
      </c>
      <c r="Y62" s="26">
        <f t="shared" si="5"/>
        <v>225000</v>
      </c>
      <c r="Z62" s="26">
        <f t="shared" si="15"/>
        <v>225000</v>
      </c>
    </row>
    <row r="63" spans="1:26" x14ac:dyDescent="0.25">
      <c r="A63" s="17">
        <v>57</v>
      </c>
      <c r="B63" s="17"/>
      <c r="C63" s="17"/>
      <c r="D63" s="60" t="s">
        <v>112</v>
      </c>
      <c r="E63" s="57" t="s">
        <v>112</v>
      </c>
      <c r="F63" s="62" t="s">
        <v>139</v>
      </c>
      <c r="G63" s="63">
        <v>10</v>
      </c>
      <c r="H63" s="67"/>
      <c r="I63" s="67"/>
      <c r="J63" s="64">
        <v>12000</v>
      </c>
      <c r="K63" s="64" t="s">
        <v>156</v>
      </c>
      <c r="L63" s="64">
        <v>9000</v>
      </c>
      <c r="M63" s="64">
        <v>10000</v>
      </c>
      <c r="N63" s="64">
        <v>9900</v>
      </c>
      <c r="O63" s="13" t="str">
        <f t="shared" si="16"/>
        <v>NO</v>
      </c>
      <c r="P63" s="13" t="str">
        <f t="shared" si="17"/>
        <v>NO</v>
      </c>
      <c r="Q63" s="13">
        <f t="shared" si="8"/>
        <v>12000</v>
      </c>
      <c r="R63" s="13" t="str">
        <f t="shared" si="18"/>
        <v>NO</v>
      </c>
      <c r="S63" s="13">
        <f t="shared" si="19"/>
        <v>9000</v>
      </c>
      <c r="T63" s="13">
        <f t="shared" si="20"/>
        <v>10000</v>
      </c>
      <c r="U63" s="13">
        <f t="shared" si="21"/>
        <v>9900</v>
      </c>
      <c r="V63" s="14">
        <f t="shared" si="13"/>
        <v>10225</v>
      </c>
      <c r="W63" s="15">
        <f t="shared" si="14"/>
        <v>1265.8988901172163</v>
      </c>
      <c r="X63" s="41">
        <f t="shared" si="4"/>
        <v>0.1238042924320016</v>
      </c>
      <c r="Y63" s="26">
        <f t="shared" si="5"/>
        <v>10225</v>
      </c>
      <c r="Z63" s="26">
        <f t="shared" si="15"/>
        <v>102250</v>
      </c>
    </row>
    <row r="64" spans="1:26" x14ac:dyDescent="0.25">
      <c r="A64" s="17">
        <v>58</v>
      </c>
      <c r="B64" s="17"/>
      <c r="C64" s="17"/>
      <c r="D64" s="60" t="s">
        <v>113</v>
      </c>
      <c r="E64" s="57" t="s">
        <v>113</v>
      </c>
      <c r="F64" s="62" t="s">
        <v>139</v>
      </c>
      <c r="G64" s="63">
        <v>10</v>
      </c>
      <c r="H64" s="67"/>
      <c r="I64" s="67"/>
      <c r="J64" s="64">
        <v>10000</v>
      </c>
      <c r="K64" s="64" t="s">
        <v>157</v>
      </c>
      <c r="L64" s="64">
        <v>9000</v>
      </c>
      <c r="M64" s="64">
        <v>10000</v>
      </c>
      <c r="N64" s="64">
        <v>7500</v>
      </c>
      <c r="O64" s="13" t="str">
        <f t="shared" si="16"/>
        <v>NO</v>
      </c>
      <c r="P64" s="13" t="str">
        <f t="shared" si="17"/>
        <v>NO</v>
      </c>
      <c r="Q64" s="13">
        <f t="shared" si="8"/>
        <v>10000</v>
      </c>
      <c r="R64" s="13" t="str">
        <f t="shared" si="18"/>
        <v>NO</v>
      </c>
      <c r="S64" s="13">
        <f t="shared" si="19"/>
        <v>9000</v>
      </c>
      <c r="T64" s="13">
        <f t="shared" si="20"/>
        <v>10000</v>
      </c>
      <c r="U64" s="13">
        <f t="shared" si="21"/>
        <v>7500</v>
      </c>
      <c r="V64" s="14">
        <f t="shared" si="13"/>
        <v>9125</v>
      </c>
      <c r="W64" s="15">
        <f t="shared" si="14"/>
        <v>1181.453906563152</v>
      </c>
      <c r="X64" s="41">
        <f t="shared" si="4"/>
        <v>0.12947440071924954</v>
      </c>
      <c r="Y64" s="26">
        <f t="shared" si="5"/>
        <v>9125</v>
      </c>
      <c r="Z64" s="26">
        <f t="shared" si="15"/>
        <v>91250</v>
      </c>
    </row>
    <row r="65" spans="1:26" x14ac:dyDescent="0.25">
      <c r="A65" s="17">
        <v>59</v>
      </c>
      <c r="B65" s="17"/>
      <c r="C65" s="17"/>
      <c r="D65" s="60" t="s">
        <v>114</v>
      </c>
      <c r="E65" s="57" t="s">
        <v>114</v>
      </c>
      <c r="F65" s="62" t="s">
        <v>139</v>
      </c>
      <c r="G65" s="63">
        <v>10</v>
      </c>
      <c r="H65" s="67"/>
      <c r="I65" s="67"/>
      <c r="J65" s="64">
        <v>48000</v>
      </c>
      <c r="K65" s="64" t="s">
        <v>158</v>
      </c>
      <c r="L65" s="64">
        <v>39000</v>
      </c>
      <c r="M65" s="64">
        <v>45000</v>
      </c>
      <c r="N65" s="64" t="s">
        <v>228</v>
      </c>
      <c r="O65" s="13" t="str">
        <f t="shared" si="16"/>
        <v>NO</v>
      </c>
      <c r="P65" s="13" t="str">
        <f t="shared" si="17"/>
        <v>NO</v>
      </c>
      <c r="Q65" s="13">
        <f t="shared" si="8"/>
        <v>48000</v>
      </c>
      <c r="R65" s="13" t="str">
        <f t="shared" si="18"/>
        <v>NO</v>
      </c>
      <c r="S65" s="13">
        <f t="shared" si="19"/>
        <v>39000</v>
      </c>
      <c r="T65" s="13">
        <f t="shared" si="20"/>
        <v>45000</v>
      </c>
      <c r="U65" s="13" t="str">
        <f t="shared" si="21"/>
        <v>NO</v>
      </c>
      <c r="V65" s="14">
        <f t="shared" si="13"/>
        <v>44000</v>
      </c>
      <c r="W65" s="15">
        <f t="shared" si="14"/>
        <v>4582.5756949558399</v>
      </c>
      <c r="X65" s="41">
        <f t="shared" si="4"/>
        <v>0.10414944761263273</v>
      </c>
      <c r="Y65" s="26">
        <f t="shared" si="5"/>
        <v>44000</v>
      </c>
      <c r="Z65" s="26">
        <f t="shared" si="15"/>
        <v>440000</v>
      </c>
    </row>
    <row r="66" spans="1:26" x14ac:dyDescent="0.25">
      <c r="A66" s="17">
        <v>60</v>
      </c>
      <c r="B66" s="17"/>
      <c r="C66" s="17"/>
      <c r="D66" s="60" t="s">
        <v>115</v>
      </c>
      <c r="E66" s="57" t="s">
        <v>115</v>
      </c>
      <c r="F66" s="62" t="s">
        <v>139</v>
      </c>
      <c r="G66" s="63">
        <v>10</v>
      </c>
      <c r="H66" s="67"/>
      <c r="I66" s="67"/>
      <c r="J66" s="64">
        <v>129000</v>
      </c>
      <c r="K66" s="64">
        <v>150000</v>
      </c>
      <c r="L66" s="64" t="s">
        <v>166</v>
      </c>
      <c r="M66" s="64" t="s">
        <v>229</v>
      </c>
      <c r="N66" s="67"/>
      <c r="O66" s="13" t="str">
        <f t="shared" si="16"/>
        <v>NO</v>
      </c>
      <c r="P66" s="13" t="str">
        <f t="shared" si="17"/>
        <v>NO</v>
      </c>
      <c r="Q66" s="13">
        <f t="shared" si="8"/>
        <v>129000</v>
      </c>
      <c r="R66" s="13">
        <f t="shared" si="18"/>
        <v>150000</v>
      </c>
      <c r="S66" s="13" t="str">
        <f t="shared" si="19"/>
        <v>NO</v>
      </c>
      <c r="T66" s="13" t="str">
        <f t="shared" si="20"/>
        <v>NO</v>
      </c>
      <c r="U66" s="13" t="str">
        <f t="shared" si="21"/>
        <v>NO</v>
      </c>
      <c r="V66" s="14">
        <f t="shared" si="13"/>
        <v>139500</v>
      </c>
      <c r="W66" s="15">
        <f t="shared" si="14"/>
        <v>14849.242404917499</v>
      </c>
      <c r="X66" s="41">
        <f t="shared" si="4"/>
        <v>0.10644618211410393</v>
      </c>
      <c r="Y66" s="26">
        <f t="shared" si="5"/>
        <v>139500</v>
      </c>
      <c r="Z66" s="26">
        <f t="shared" si="15"/>
        <v>1395000</v>
      </c>
    </row>
    <row r="67" spans="1:26" x14ac:dyDescent="0.25">
      <c r="A67" s="17">
        <v>61</v>
      </c>
      <c r="B67" s="17"/>
      <c r="C67" s="17"/>
      <c r="D67" s="60" t="s">
        <v>116</v>
      </c>
      <c r="E67" s="57" t="s">
        <v>116</v>
      </c>
      <c r="F67" s="62" t="s">
        <v>139</v>
      </c>
      <c r="G67" s="63">
        <v>10</v>
      </c>
      <c r="H67" s="67"/>
      <c r="I67" s="67"/>
      <c r="J67" s="64" t="s">
        <v>169</v>
      </c>
      <c r="K67" s="64">
        <v>29000</v>
      </c>
      <c r="L67" s="64" t="s">
        <v>195</v>
      </c>
      <c r="M67" s="64" t="s">
        <v>230</v>
      </c>
      <c r="N67" s="64">
        <v>25623</v>
      </c>
      <c r="O67" s="13" t="str">
        <f t="shared" si="16"/>
        <v>NO</v>
      </c>
      <c r="P67" s="13" t="str">
        <f t="shared" si="17"/>
        <v>NO</v>
      </c>
      <c r="Q67" s="13" t="str">
        <f t="shared" si="8"/>
        <v>NO</v>
      </c>
      <c r="R67" s="13">
        <f t="shared" si="18"/>
        <v>29000</v>
      </c>
      <c r="S67" s="13" t="str">
        <f t="shared" si="19"/>
        <v>NO</v>
      </c>
      <c r="T67" s="13" t="str">
        <f t="shared" si="20"/>
        <v>NO</v>
      </c>
      <c r="U67" s="13">
        <f t="shared" si="21"/>
        <v>25623</v>
      </c>
      <c r="V67" s="14">
        <f t="shared" si="13"/>
        <v>27312</v>
      </c>
      <c r="W67" s="15">
        <f t="shared" si="14"/>
        <v>2387.8996000669708</v>
      </c>
      <c r="X67" s="41">
        <f t="shared" si="4"/>
        <v>8.7430418865955289E-2</v>
      </c>
      <c r="Y67" s="26">
        <f t="shared" si="5"/>
        <v>27312</v>
      </c>
      <c r="Z67" s="26">
        <f t="shared" si="15"/>
        <v>273120</v>
      </c>
    </row>
    <row r="68" spans="1:26" x14ac:dyDescent="0.25">
      <c r="A68" s="17">
        <v>62</v>
      </c>
      <c r="B68" s="17"/>
      <c r="C68" s="17"/>
      <c r="D68" s="60" t="s">
        <v>117</v>
      </c>
      <c r="E68" s="57" t="s">
        <v>117</v>
      </c>
      <c r="F68" s="62" t="s">
        <v>139</v>
      </c>
      <c r="G68" s="63">
        <v>10</v>
      </c>
      <c r="H68" s="67"/>
      <c r="I68" s="67"/>
      <c r="J68" s="64">
        <v>8000</v>
      </c>
      <c r="K68" s="64" t="s">
        <v>154</v>
      </c>
      <c r="L68" s="64">
        <v>9000</v>
      </c>
      <c r="M68" s="64" t="s">
        <v>230</v>
      </c>
      <c r="N68" s="67"/>
      <c r="O68" s="13" t="str">
        <f t="shared" si="16"/>
        <v>NO</v>
      </c>
      <c r="P68" s="13" t="str">
        <f t="shared" si="17"/>
        <v>NO</v>
      </c>
      <c r="Q68" s="13">
        <f t="shared" si="8"/>
        <v>8000</v>
      </c>
      <c r="R68" s="13" t="str">
        <f t="shared" si="18"/>
        <v>NO</v>
      </c>
      <c r="S68" s="13">
        <f t="shared" si="19"/>
        <v>9000</v>
      </c>
      <c r="T68" s="13" t="str">
        <f t="shared" si="20"/>
        <v>NO</v>
      </c>
      <c r="U68" s="13" t="str">
        <f t="shared" si="21"/>
        <v>NO</v>
      </c>
      <c r="V68" s="14">
        <f t="shared" si="13"/>
        <v>8500</v>
      </c>
      <c r="W68" s="15">
        <f t="shared" si="14"/>
        <v>707.10678118654755</v>
      </c>
      <c r="X68" s="41">
        <f t="shared" si="4"/>
        <v>8.3189033080770303E-2</v>
      </c>
      <c r="Y68" s="26">
        <f t="shared" si="5"/>
        <v>8500</v>
      </c>
      <c r="Z68" s="26">
        <f t="shared" si="15"/>
        <v>85000</v>
      </c>
    </row>
    <row r="69" spans="1:26" x14ac:dyDescent="0.25">
      <c r="A69" s="17">
        <v>63</v>
      </c>
      <c r="B69" s="17"/>
      <c r="C69" s="17"/>
      <c r="D69" s="60" t="s">
        <v>118</v>
      </c>
      <c r="E69" s="57" t="s">
        <v>118</v>
      </c>
      <c r="F69" s="62" t="s">
        <v>139</v>
      </c>
      <c r="G69" s="63">
        <v>10</v>
      </c>
      <c r="H69" s="67"/>
      <c r="I69" s="67"/>
      <c r="J69" s="64">
        <v>10000</v>
      </c>
      <c r="K69" s="64" t="s">
        <v>160</v>
      </c>
      <c r="L69" s="64">
        <v>9000</v>
      </c>
      <c r="M69" s="64">
        <v>10000</v>
      </c>
      <c r="N69" s="64">
        <v>8000</v>
      </c>
      <c r="O69" s="13" t="str">
        <f t="shared" si="16"/>
        <v>NO</v>
      </c>
      <c r="P69" s="13" t="str">
        <f t="shared" si="17"/>
        <v>NO</v>
      </c>
      <c r="Q69" s="13">
        <f t="shared" si="8"/>
        <v>10000</v>
      </c>
      <c r="R69" s="13" t="str">
        <f t="shared" si="18"/>
        <v>NO</v>
      </c>
      <c r="S69" s="13">
        <f t="shared" si="19"/>
        <v>9000</v>
      </c>
      <c r="T69" s="13">
        <f t="shared" si="20"/>
        <v>10000</v>
      </c>
      <c r="U69" s="13">
        <f t="shared" si="21"/>
        <v>8000</v>
      </c>
      <c r="V69" s="14">
        <f t="shared" si="13"/>
        <v>9250</v>
      </c>
      <c r="W69" s="15">
        <f t="shared" si="14"/>
        <v>957.42710775633805</v>
      </c>
      <c r="X69" s="41">
        <f t="shared" si="4"/>
        <v>0.10350563327095547</v>
      </c>
      <c r="Y69" s="26">
        <f t="shared" si="5"/>
        <v>9250</v>
      </c>
      <c r="Z69" s="26">
        <f t="shared" si="15"/>
        <v>92500</v>
      </c>
    </row>
    <row r="70" spans="1:26" ht="15.75" thickBot="1" x14ac:dyDescent="0.3">
      <c r="A70" s="17">
        <v>64</v>
      </c>
      <c r="B70" s="17"/>
      <c r="C70" s="17"/>
      <c r="D70" s="60" t="s">
        <v>119</v>
      </c>
      <c r="E70" s="57" t="s">
        <v>119</v>
      </c>
      <c r="F70" s="62" t="s">
        <v>170</v>
      </c>
      <c r="G70" s="63">
        <v>10</v>
      </c>
      <c r="H70" s="67"/>
      <c r="I70" s="67"/>
      <c r="J70" s="31" t="s">
        <v>171</v>
      </c>
      <c r="K70" s="31">
        <v>26000</v>
      </c>
      <c r="L70" s="31" t="s">
        <v>190</v>
      </c>
      <c r="M70" s="31" t="s">
        <v>231</v>
      </c>
      <c r="N70" s="31">
        <v>22000</v>
      </c>
      <c r="O70" s="13" t="str">
        <f t="shared" si="16"/>
        <v>NO</v>
      </c>
      <c r="P70" s="13" t="str">
        <f t="shared" si="17"/>
        <v>NO</v>
      </c>
      <c r="Q70" s="13" t="str">
        <f t="shared" si="8"/>
        <v>NO</v>
      </c>
      <c r="R70" s="13">
        <f t="shared" si="18"/>
        <v>26000</v>
      </c>
      <c r="S70" s="13" t="str">
        <f t="shared" si="19"/>
        <v>NO</v>
      </c>
      <c r="T70" s="13" t="str">
        <f t="shared" si="20"/>
        <v>NO</v>
      </c>
      <c r="U70" s="13">
        <f t="shared" si="21"/>
        <v>22000</v>
      </c>
      <c r="V70" s="14">
        <f t="shared" si="13"/>
        <v>24000</v>
      </c>
      <c r="W70" s="15">
        <f t="shared" si="14"/>
        <v>2828.4271247461902</v>
      </c>
      <c r="X70" s="41">
        <f t="shared" si="4"/>
        <v>0.11785113019775792</v>
      </c>
      <c r="Y70" s="26">
        <f t="shared" si="5"/>
        <v>24000</v>
      </c>
      <c r="Z70" s="26">
        <f t="shared" si="15"/>
        <v>240000</v>
      </c>
    </row>
    <row r="71" spans="1:26" ht="25.5" x14ac:dyDescent="0.25">
      <c r="E71" s="77"/>
      <c r="Y71" s="72" t="s">
        <v>14</v>
      </c>
      <c r="Z71" s="70">
        <f>SUM(Z7:Z70)</f>
        <v>114614096</v>
      </c>
    </row>
    <row r="72" spans="1:26" x14ac:dyDescent="0.25">
      <c r="E72" s="78"/>
      <c r="Y72" s="71"/>
      <c r="Z72" s="71"/>
    </row>
    <row r="73" spans="1:26" x14ac:dyDescent="0.25">
      <c r="E73" s="78"/>
      <c r="Y73" s="71"/>
      <c r="Z73" s="71"/>
    </row>
    <row r="74" spans="1:26" x14ac:dyDescent="0.25">
      <c r="E74" s="78"/>
      <c r="Y74" s="71"/>
      <c r="Z74" s="71"/>
    </row>
    <row r="75" spans="1:26" x14ac:dyDescent="0.25">
      <c r="E75" s="78"/>
      <c r="Y75" s="75" t="s">
        <v>18</v>
      </c>
      <c r="Z75" s="68">
        <v>7320347</v>
      </c>
    </row>
    <row r="76" spans="1:26" x14ac:dyDescent="0.25">
      <c r="E76" s="78"/>
      <c r="Y76" s="74" t="s">
        <v>19</v>
      </c>
      <c r="Z76" s="69">
        <f>Z75-Z71</f>
        <v>-107293749</v>
      </c>
    </row>
    <row r="77" spans="1:26" x14ac:dyDescent="0.25">
      <c r="E77" s="78"/>
      <c r="Y77" s="71"/>
      <c r="Z77" s="71"/>
    </row>
    <row r="78" spans="1:26" x14ac:dyDescent="0.25">
      <c r="E78" s="78"/>
      <c r="Y78" s="71"/>
      <c r="Z78" s="71"/>
    </row>
    <row r="79" spans="1:26" x14ac:dyDescent="0.25">
      <c r="E79" s="78"/>
      <c r="Y79" s="71"/>
      <c r="Z79" s="71"/>
    </row>
    <row r="80" spans="1:26" x14ac:dyDescent="0.25">
      <c r="E80" s="78"/>
      <c r="Y80" s="71"/>
      <c r="Z80" s="71"/>
    </row>
    <row r="81" spans="5:26" ht="15.75" thickBot="1" x14ac:dyDescent="0.3">
      <c r="E81" s="79"/>
      <c r="Y81" s="71"/>
      <c r="Z81" s="71"/>
    </row>
    <row r="82" spans="5:26" x14ac:dyDescent="0.25">
      <c r="E82" s="76" t="s">
        <v>138</v>
      </c>
      <c r="Y82" s="71"/>
      <c r="Z82" s="71"/>
    </row>
    <row r="83" spans="5:26" x14ac:dyDescent="0.25">
      <c r="Y83" s="71"/>
      <c r="Z83" s="71"/>
    </row>
    <row r="84" spans="5:26" x14ac:dyDescent="0.25">
      <c r="Y84" s="71"/>
      <c r="Z84" s="71"/>
    </row>
    <row r="85" spans="5:26" x14ac:dyDescent="0.25">
      <c r="Y85" s="71"/>
      <c r="Z85" s="71"/>
    </row>
  </sheetData>
  <mergeCells count="6">
    <mergeCell ref="E71:E81"/>
    <mergeCell ref="AB41:AC41"/>
    <mergeCell ref="AB45:AC45"/>
    <mergeCell ref="AB46:AC46"/>
    <mergeCell ref="A1:Z1"/>
    <mergeCell ref="A2:Z2"/>
  </mergeCells>
  <conditionalFormatting sqref="X7:X70">
    <cfRule type="cellIs" dxfId="3" priority="5" stopIfTrue="1" operator="greaterThan">
      <formula>#REF!</formula>
    </cfRule>
  </conditionalFormatting>
  <conditionalFormatting sqref="X7:X70">
    <cfRule type="cellIs" dxfId="2" priority="4" stopIfTrue="1" operator="greaterThan">
      <formula>0.21</formula>
    </cfRule>
  </conditionalFormatting>
  <conditionalFormatting sqref="AB41">
    <cfRule type="cellIs" dxfId="1" priority="2" stopIfTrue="1" operator="greaterThan">
      <formula>#REF!</formula>
    </cfRule>
  </conditionalFormatting>
  <conditionalFormatting sqref="Y71">
    <cfRule type="cellIs" dxfId="0" priority="1" stopIfTrue="1" operator="greaterThan">
      <formula>#REF!</formula>
    </cfRule>
  </conditionalFormatting>
  <dataValidations count="1">
    <dataValidation type="textLength" allowBlank="1" showInputMessage="1" showErrorMessage="1" error="Escriba un texto _x000a_Maximo 390 Caracteres" promptTitle="Cualquier contenido_x000a_Maximo 390 Caracteres" prompt="_x000a_Registre el nombre de los bienes o servicios a adquirir._x000a_Ej.: PAPEL, LAPICES, COMPUTADORES,  ETC." sqref="E59:E70">
      <formula1>0</formula1>
      <formula2>390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EPP</vt:lpstr>
      <vt:lpstr>EPP!Área_de_impresión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Hernan David Buitrago Losada</cp:lastModifiedBy>
  <cp:lastPrinted>2022-02-16T21:44:25Z</cp:lastPrinted>
  <dcterms:created xsi:type="dcterms:W3CDTF">2013-05-23T16:25:22Z</dcterms:created>
  <dcterms:modified xsi:type="dcterms:W3CDTF">2024-06-05T13:53:31Z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2024-06-05T13:53:31Z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45edbfb7-aebd-49d1-aebc-543b2447443f</vt:lpwstr>
  </property>
  <property fmtid="{D5CDD505-2E9C-101B-9397-08002B2CF9AE}" pid="8" name="MSIP_Label_fc111285-cafa-4fc9-8a9a-bd902089b24f_ContentBits">
    <vt:lpwstr>0</vt:lpwstr>
  </property>
</Properties>
</file>