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95" windowHeight="7845"/>
  </bookViews>
  <sheets>
    <sheet name="Sheet1" sheetId="1" r:id="rId1"/>
    <sheet name="旧" sheetId="2" r:id="rId2"/>
    <sheet name="新" sheetId="3" r:id="rId3"/>
  </sheets>
  <calcPr calcId="145621"/>
</workbook>
</file>

<file path=xl/calcChain.xml><?xml version="1.0" encoding="utf-8"?>
<calcChain xmlns="http://schemas.openxmlformats.org/spreadsheetml/2006/main">
  <c r="K7" i="1" l="1"/>
  <c r="C7" i="1"/>
  <c r="G2" i="1"/>
  <c r="G3" i="1"/>
  <c r="G4" i="1"/>
  <c r="G5" i="1"/>
  <c r="G6" i="1"/>
  <c r="G1" i="1"/>
  <c r="F16" i="1"/>
  <c r="G7" i="1" l="1"/>
  <c r="C12" i="1" s="1"/>
  <c r="C11" i="1" l="1"/>
  <c r="E14" i="1" s="1"/>
  <c r="C14" i="1"/>
  <c r="F15" i="1"/>
  <c r="C15" i="1" s="1"/>
  <c r="F14" i="1"/>
  <c r="E16" i="1"/>
  <c r="E15" i="1" l="1"/>
  <c r="G15" i="1" s="1"/>
  <c r="H15" i="1" s="1"/>
  <c r="G14" i="1"/>
  <c r="H14" i="1" s="1"/>
</calcChain>
</file>

<file path=xl/comments1.xml><?xml version="1.0" encoding="utf-8"?>
<comments xmlns="http://schemas.openxmlformats.org/spreadsheetml/2006/main">
  <authors>
    <author>Lenovo</author>
  </authors>
  <commentList>
    <comment ref="F6" authorId="0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8%-12%，企业和员工各出一半。</t>
        </r>
      </text>
    </comment>
  </commentList>
</comments>
</file>

<file path=xl/sharedStrings.xml><?xml version="1.0" encoding="utf-8"?>
<sst xmlns="http://schemas.openxmlformats.org/spreadsheetml/2006/main" count="62" uniqueCount="61">
  <si>
    <t>新</t>
    <phoneticPr fontId="2" type="noConversion"/>
  </si>
  <si>
    <t>级数</t>
  </si>
  <si>
    <t>应纳税工薪收入</t>
  </si>
  <si>
    <t>上一范围上限</t>
  </si>
  <si>
    <t>税率</t>
  </si>
  <si>
    <t>扣除数</t>
  </si>
  <si>
    <t>不超过1500元的</t>
  </si>
  <si>
    <t>超过1500元至4500元部分</t>
  </si>
  <si>
    <t>超过4500元至9000元部分</t>
  </si>
  <si>
    <t>超过9000元至35000元部分</t>
  </si>
  <si>
    <t>超过35000元至55000元部分</t>
  </si>
  <si>
    <t>超过55000元至80000元部分</t>
  </si>
  <si>
    <t>超过80000元部分</t>
  </si>
  <si>
    <t>级数</t>
    <phoneticPr fontId="2" type="noConversion"/>
  </si>
  <si>
    <t>应纳税所得额(含税)</t>
  </si>
  <si>
    <t>应纳税所得额(不含税)</t>
  </si>
  <si>
    <t>税率(%)</t>
  </si>
  <si>
    <t>速算扣除数</t>
  </si>
  <si>
    <t>不超过3,000元的部分</t>
  </si>
  <si>
    <t>超过3,000元至12,000元的部分</t>
  </si>
  <si>
    <t>超过12,000元至25,000元的部分</t>
  </si>
  <si>
    <t>超过25,000元至35,000元的部分</t>
  </si>
  <si>
    <t>超过35,000元至55,000元的部分</t>
  </si>
  <si>
    <t>超过55,000元至80,000元的部分</t>
  </si>
  <si>
    <t>超过80,000元的部分</t>
  </si>
  <si>
    <t>差异</t>
    <phoneticPr fontId="2" type="noConversion"/>
  </si>
  <si>
    <t>降幅</t>
    <phoneticPr fontId="2" type="noConversion"/>
  </si>
  <si>
    <t>工资薪金所得</t>
    <phoneticPr fontId="2" type="noConversion"/>
  </si>
  <si>
    <t>劳务报酬所得</t>
    <phoneticPr fontId="2" type="noConversion"/>
  </si>
  <si>
    <t>稿酬所得</t>
    <phoneticPr fontId="2" type="noConversion"/>
  </si>
  <si>
    <t>特许权使用费所得</t>
    <phoneticPr fontId="2" type="noConversion"/>
  </si>
  <si>
    <t>基本养老保险</t>
    <phoneticPr fontId="2" type="noConversion"/>
  </si>
  <si>
    <t>基本医疗保险</t>
    <phoneticPr fontId="2" type="noConversion"/>
  </si>
  <si>
    <t>工伤保险</t>
    <phoneticPr fontId="2" type="noConversion"/>
  </si>
  <si>
    <t>失业保险</t>
    <phoneticPr fontId="2" type="noConversion"/>
  </si>
  <si>
    <t>生育保险</t>
    <phoneticPr fontId="2" type="noConversion"/>
  </si>
  <si>
    <t>住房公积金</t>
    <phoneticPr fontId="2" type="noConversion"/>
  </si>
  <si>
    <t>子女教育支出</t>
    <phoneticPr fontId="2" type="noConversion"/>
  </si>
  <si>
    <t>继续教育支出</t>
    <phoneticPr fontId="2" type="noConversion"/>
  </si>
  <si>
    <t>大病医疗支出</t>
    <phoneticPr fontId="2" type="noConversion"/>
  </si>
  <si>
    <t>住房贷款利息支出</t>
    <phoneticPr fontId="2" type="noConversion"/>
  </si>
  <si>
    <t>住房租金支出</t>
    <phoneticPr fontId="2" type="noConversion"/>
  </si>
  <si>
    <t>综合所得：</t>
    <phoneticPr fontId="2" type="noConversion"/>
  </si>
  <si>
    <t>专项扣除：</t>
    <phoneticPr fontId="2" type="noConversion"/>
  </si>
  <si>
    <t>专项附加扣除：</t>
    <phoneticPr fontId="2" type="noConversion"/>
  </si>
  <si>
    <t>其他扣除（待定）：</t>
    <phoneticPr fontId="2" type="noConversion"/>
  </si>
  <si>
    <t>应纳税额：</t>
    <phoneticPr fontId="2" type="noConversion"/>
  </si>
  <si>
    <t>税制变革比较</t>
    <phoneticPr fontId="2" type="noConversion"/>
  </si>
  <si>
    <t>（第二种公式验算）</t>
    <phoneticPr fontId="2" type="noConversion"/>
  </si>
  <si>
    <t>旧</t>
    <phoneticPr fontId="2" type="noConversion"/>
  </si>
  <si>
    <t>服务或咨询的通道</t>
    <phoneticPr fontId="2" type="noConversion"/>
  </si>
  <si>
    <t>居民个人和非居民个人</t>
    <phoneticPr fontId="2" type="noConversion"/>
  </si>
  <si>
    <t>除了综合所得之外的其他所有所得计算</t>
    <phoneticPr fontId="2" type="noConversion"/>
  </si>
  <si>
    <t>得出数据之后的分析或分析工具（比如核对公司是否算错）</t>
    <phoneticPr fontId="2" type="noConversion"/>
  </si>
  <si>
    <t>应纳税所得额（旧）：</t>
    <phoneticPr fontId="2" type="noConversion"/>
  </si>
  <si>
    <t>应纳税所得额（新）：</t>
    <phoneticPr fontId="2" type="noConversion"/>
  </si>
  <si>
    <t>比缴多少税，更关注的是能拿到多少钱？！</t>
    <phoneticPr fontId="2" type="noConversion"/>
  </si>
  <si>
    <r>
      <rPr>
        <sz val="10"/>
        <rFont val="宋体"/>
        <family val="3"/>
        <charset val="134"/>
      </rPr>
      <t>企业代扣代缴版本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个人或家庭版本</t>
    </r>
    <phoneticPr fontId="2" type="noConversion"/>
  </si>
  <si>
    <t>能对接税务局的申报软件（直接导入或快速方式）</t>
    <phoneticPr fontId="2" type="noConversion"/>
  </si>
  <si>
    <r>
      <rPr>
        <sz val="10"/>
        <rFont val="宋体"/>
        <family val="3"/>
        <charset val="134"/>
      </rPr>
      <t>网页（</t>
    </r>
    <r>
      <rPr>
        <sz val="10"/>
        <rFont val="Arial"/>
        <family val="2"/>
      </rPr>
      <t>PC</t>
    </r>
    <r>
      <rPr>
        <sz val="10"/>
        <rFont val="宋体"/>
        <family val="3"/>
        <charset val="134"/>
      </rPr>
      <t>）版本</t>
    </r>
    <phoneticPr fontId="2" type="noConversion"/>
  </si>
  <si>
    <t>这里有高低限额，要注意不同地区的差异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</si>
</sst>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name val="宋体"/>
      <family val="3"/>
      <charset val="134"/>
    </font>
    <font>
      <sz val="10"/>
      <color rgb="FF212121"/>
      <name val="PingFangSC-Regular"/>
      <family val="2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u/>
      <sz val="12"/>
      <name val="宋体"/>
      <family val="3"/>
      <charset val="134"/>
    </font>
    <font>
      <b/>
      <u/>
      <sz val="12"/>
      <name val="Arial"/>
      <family val="2"/>
    </font>
    <font>
      <b/>
      <u val="singleAccounting"/>
      <sz val="12"/>
      <name val="Arial"/>
      <family val="2"/>
    </font>
    <font>
      <i/>
      <sz val="16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43" fontId="5" fillId="0" borderId="0" xfId="1" applyFont="1">
      <alignment vertical="center"/>
    </xf>
    <xf numFmtId="0" fontId="6" fillId="0" borderId="0" xfId="0" applyFont="1">
      <alignment vertical="center"/>
    </xf>
    <xf numFmtId="43" fontId="5" fillId="4" borderId="0" xfId="1" applyFont="1" applyFill="1">
      <alignment vertical="center"/>
    </xf>
    <xf numFmtId="0" fontId="5" fillId="4" borderId="0" xfId="0" applyFont="1" applyFill="1">
      <alignment vertical="center"/>
    </xf>
    <xf numFmtId="43" fontId="5" fillId="5" borderId="0" xfId="1" applyFont="1" applyFill="1">
      <alignment vertical="center"/>
    </xf>
    <xf numFmtId="43" fontId="7" fillId="5" borderId="0" xfId="1" applyFont="1" applyFill="1">
      <alignment vertical="center"/>
    </xf>
    <xf numFmtId="0" fontId="5" fillId="6" borderId="0" xfId="0" applyFont="1" applyFill="1">
      <alignment vertical="center"/>
    </xf>
    <xf numFmtId="43" fontId="7" fillId="7" borderId="0" xfId="1" applyFont="1" applyFill="1">
      <alignment vertical="center"/>
    </xf>
    <xf numFmtId="0" fontId="0" fillId="0" borderId="0" xfId="0" applyFo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9" fontId="3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 indent="1"/>
    </xf>
    <xf numFmtId="0" fontId="4" fillId="0" borderId="0" xfId="0" applyFont="1" applyFill="1">
      <alignment vertical="center"/>
    </xf>
    <xf numFmtId="43" fontId="6" fillId="4" borderId="0" xfId="1" applyFont="1" applyFill="1">
      <alignment vertical="center"/>
    </xf>
    <xf numFmtId="43" fontId="5" fillId="3" borderId="0" xfId="1" applyFont="1" applyFill="1">
      <alignment vertical="center"/>
    </xf>
    <xf numFmtId="0" fontId="6" fillId="4" borderId="0" xfId="0" applyFont="1" applyFill="1">
      <alignment vertical="center"/>
    </xf>
    <xf numFmtId="0" fontId="6" fillId="6" borderId="0" xfId="0" applyFont="1" applyFill="1">
      <alignment vertical="center"/>
    </xf>
    <xf numFmtId="43" fontId="5" fillId="6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5" fillId="0" borderId="0" xfId="1" applyFont="1" applyFill="1" applyAlignment="1">
      <alignment horizontal="center" vertical="center"/>
    </xf>
    <xf numFmtId="43" fontId="6" fillId="3" borderId="0" xfId="1" applyFont="1" applyFill="1">
      <alignment vertical="center"/>
    </xf>
    <xf numFmtId="0" fontId="11" fillId="6" borderId="0" xfId="0" applyFont="1" applyFill="1">
      <alignment vertical="center"/>
    </xf>
    <xf numFmtId="43" fontId="12" fillId="6" borderId="0" xfId="1" applyFont="1" applyFill="1" applyAlignment="1">
      <alignment horizontal="center" vertical="center"/>
    </xf>
    <xf numFmtId="43" fontId="12" fillId="0" borderId="0" xfId="1" applyFont="1" applyFill="1" applyAlignment="1">
      <alignment horizontal="center" vertical="center"/>
    </xf>
    <xf numFmtId="43" fontId="11" fillId="4" borderId="0" xfId="1" applyFont="1" applyFill="1">
      <alignment vertical="center"/>
    </xf>
    <xf numFmtId="0" fontId="12" fillId="4" borderId="0" xfId="0" applyFont="1" applyFill="1">
      <alignment vertical="center"/>
    </xf>
    <xf numFmtId="43" fontId="12" fillId="4" borderId="0" xfId="1" applyFont="1" applyFill="1">
      <alignment vertical="center"/>
    </xf>
    <xf numFmtId="0" fontId="12" fillId="0" borderId="0" xfId="0" applyFont="1">
      <alignment vertical="center"/>
    </xf>
    <xf numFmtId="0" fontId="11" fillId="4" borderId="0" xfId="0" applyFont="1" applyFill="1">
      <alignment vertical="center"/>
    </xf>
    <xf numFmtId="43" fontId="13" fillId="2" borderId="0" xfId="1" applyFont="1" applyFill="1" applyAlignment="1">
      <alignment horizontal="center" vertical="center"/>
    </xf>
    <xf numFmtId="43" fontId="5" fillId="0" borderId="0" xfId="0" applyNumberFormat="1" applyFont="1" applyAlignment="1">
      <alignment horizontal="center" vertical="center"/>
    </xf>
    <xf numFmtId="43" fontId="6" fillId="5" borderId="0" xfId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43" fontId="5" fillId="5" borderId="0" xfId="0" applyNumberFormat="1" applyFont="1" applyFill="1">
      <alignment vertical="center"/>
    </xf>
    <xf numFmtId="10" fontId="5" fillId="5" borderId="0" xfId="2" applyNumberFormat="1" applyFont="1" applyFill="1">
      <alignment vertical="center"/>
    </xf>
    <xf numFmtId="43" fontId="14" fillId="6" borderId="0" xfId="1" applyFont="1" applyFill="1" applyAlignment="1">
      <alignment horizontal="center" vertical="center"/>
    </xf>
    <xf numFmtId="43" fontId="15" fillId="6" borderId="0" xfId="1" applyFont="1" applyFill="1" applyAlignment="1">
      <alignment horizontal="center" vertical="center"/>
    </xf>
    <xf numFmtId="9" fontId="15" fillId="4" borderId="0" xfId="0" applyNumberFormat="1" applyFont="1" applyFill="1">
      <alignment vertical="center"/>
    </xf>
    <xf numFmtId="10" fontId="15" fillId="4" borderId="0" xfId="0" applyNumberFormat="1" applyFont="1" applyFill="1">
      <alignment vertical="center"/>
    </xf>
    <xf numFmtId="0" fontId="15" fillId="4" borderId="0" xfId="0" applyFont="1" applyFill="1">
      <alignment vertical="center"/>
    </xf>
    <xf numFmtId="43" fontId="15" fillId="4" borderId="0" xfId="1" applyFont="1" applyFill="1">
      <alignment vertical="center"/>
    </xf>
    <xf numFmtId="43" fontId="5" fillId="0" borderId="0" xfId="0" applyNumberFormat="1" applyFont="1">
      <alignment vertical="center"/>
    </xf>
    <xf numFmtId="43" fontId="6" fillId="5" borderId="0" xfId="1" applyFont="1" applyFill="1" applyAlignment="1">
      <alignment horizontal="center" vertical="center"/>
    </xf>
    <xf numFmtId="43" fontId="5" fillId="5" borderId="0" xfId="1" applyFont="1" applyFill="1" applyAlignment="1">
      <alignment horizontal="center" vertical="center"/>
    </xf>
    <xf numFmtId="43" fontId="6" fillId="0" borderId="0" xfId="1" applyFo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M10" sqref="M10"/>
    </sheetView>
  </sheetViews>
  <sheetFormatPr defaultRowHeight="12.75"/>
  <cols>
    <col min="1" max="1" width="3.5" style="2" customWidth="1"/>
    <col min="2" max="2" width="17.875" style="2" customWidth="1"/>
    <col min="3" max="3" width="15.75" style="2" customWidth="1"/>
    <col min="4" max="4" width="5.375" style="2" customWidth="1"/>
    <col min="5" max="5" width="12.375" style="3" customWidth="1"/>
    <col min="6" max="7" width="10.75" style="2" customWidth="1"/>
    <col min="8" max="8" width="7.375" style="2" customWidth="1"/>
    <col min="9" max="9" width="15.625" style="2" customWidth="1"/>
    <col min="10" max="10" width="9" style="2" customWidth="1"/>
    <col min="11" max="11" width="11.125" style="2" customWidth="1"/>
    <col min="12" max="12" width="5.75" style="2" customWidth="1"/>
    <col min="13" max="13" width="19.125" style="2" customWidth="1"/>
    <col min="14" max="16384" width="9" style="2"/>
  </cols>
  <sheetData>
    <row r="1" spans="1:14" ht="18.75" customHeight="1">
      <c r="B1" s="22" t="s">
        <v>27</v>
      </c>
      <c r="C1" s="41">
        <v>25000</v>
      </c>
      <c r="D1" s="25"/>
      <c r="E1" s="19" t="s">
        <v>31</v>
      </c>
      <c r="F1" s="43">
        <v>0.08</v>
      </c>
      <c r="G1" s="5">
        <f>$C$1*F1</f>
        <v>2000</v>
      </c>
      <c r="I1" s="21" t="s">
        <v>37</v>
      </c>
      <c r="J1" s="6"/>
      <c r="K1" s="46"/>
      <c r="M1" s="6"/>
      <c r="N1" s="6"/>
    </row>
    <row r="2" spans="1:14" ht="18.75" customHeight="1">
      <c r="B2" s="22" t="s">
        <v>28</v>
      </c>
      <c r="C2" s="42"/>
      <c r="D2" s="25"/>
      <c r="E2" s="19" t="s">
        <v>32</v>
      </c>
      <c r="F2" s="43">
        <v>0.02</v>
      </c>
      <c r="G2" s="5">
        <f t="shared" ref="G2:G6" si="0">$C$1*F2</f>
        <v>500</v>
      </c>
      <c r="I2" s="21" t="s">
        <v>38</v>
      </c>
      <c r="J2" s="6"/>
      <c r="K2" s="46"/>
      <c r="M2" s="6"/>
      <c r="N2" s="6"/>
    </row>
    <row r="3" spans="1:14" ht="18.75" customHeight="1">
      <c r="B3" s="22" t="s">
        <v>29</v>
      </c>
      <c r="C3" s="42"/>
      <c r="D3" s="25"/>
      <c r="E3" s="19" t="s">
        <v>34</v>
      </c>
      <c r="F3" s="44">
        <v>5.0000000000000001E-3</v>
      </c>
      <c r="G3" s="5">
        <f t="shared" si="0"/>
        <v>125</v>
      </c>
      <c r="I3" s="21" t="s">
        <v>39</v>
      </c>
      <c r="J3" s="6"/>
      <c r="K3" s="46">
        <v>0</v>
      </c>
      <c r="M3" s="6"/>
      <c r="N3" s="6"/>
    </row>
    <row r="4" spans="1:14" ht="18.75" customHeight="1">
      <c r="B4" s="22" t="s">
        <v>30</v>
      </c>
      <c r="C4" s="42"/>
      <c r="D4" s="25"/>
      <c r="E4" s="26" t="s">
        <v>33</v>
      </c>
      <c r="F4" s="45">
        <v>0</v>
      </c>
      <c r="G4" s="5">
        <f t="shared" si="0"/>
        <v>0</v>
      </c>
      <c r="I4" s="21" t="s">
        <v>40</v>
      </c>
      <c r="J4" s="6"/>
      <c r="K4" s="46">
        <v>0</v>
      </c>
      <c r="M4" s="6"/>
      <c r="N4" s="6"/>
    </row>
    <row r="5" spans="1:14" ht="18.75" customHeight="1">
      <c r="B5" s="9"/>
      <c r="C5" s="23"/>
      <c r="D5" s="25"/>
      <c r="E5" s="26" t="s">
        <v>35</v>
      </c>
      <c r="F5" s="45">
        <v>0</v>
      </c>
      <c r="G5" s="5">
        <f t="shared" si="0"/>
        <v>0</v>
      </c>
      <c r="I5" s="21" t="s">
        <v>41</v>
      </c>
      <c r="J5" s="6"/>
      <c r="K5" s="46"/>
      <c r="M5" s="6"/>
      <c r="N5" s="6"/>
    </row>
    <row r="6" spans="1:14" ht="18.75" customHeight="1">
      <c r="B6" s="9"/>
      <c r="C6" s="23"/>
      <c r="D6" s="25"/>
      <c r="E6" s="19" t="s">
        <v>36</v>
      </c>
      <c r="F6" s="43">
        <v>0.04</v>
      </c>
      <c r="G6" s="5">
        <f t="shared" si="0"/>
        <v>1000</v>
      </c>
      <c r="I6" s="6"/>
      <c r="J6" s="6"/>
      <c r="K6" s="46"/>
      <c r="M6" s="6"/>
      <c r="N6" s="6"/>
    </row>
    <row r="7" spans="1:14" ht="18.75" customHeight="1">
      <c r="B7" s="27" t="s">
        <v>42</v>
      </c>
      <c r="C7" s="28">
        <f>C1+C2+C3+C4</f>
        <v>25000</v>
      </c>
      <c r="D7" s="29"/>
      <c r="E7" s="30" t="s">
        <v>43</v>
      </c>
      <c r="F7" s="31"/>
      <c r="G7" s="32">
        <f>G1+G2+G3+G4+G5+G6</f>
        <v>3625</v>
      </c>
      <c r="H7" s="33"/>
      <c r="I7" s="34" t="s">
        <v>44</v>
      </c>
      <c r="J7" s="31"/>
      <c r="K7" s="32">
        <f>K1+K2+K3+K4+K5</f>
        <v>0</v>
      </c>
      <c r="L7" s="33"/>
      <c r="M7" s="34" t="s">
        <v>45</v>
      </c>
      <c r="N7" s="31">
        <v>0</v>
      </c>
    </row>
    <row r="8" spans="1:14">
      <c r="C8" s="24"/>
      <c r="D8" s="24"/>
      <c r="E8" s="50" t="s">
        <v>60</v>
      </c>
    </row>
    <row r="9" spans="1:14">
      <c r="C9" s="24"/>
      <c r="D9" s="24"/>
    </row>
    <row r="10" spans="1:14">
      <c r="C10" s="24"/>
      <c r="D10" s="24"/>
    </row>
    <row r="11" spans="1:14" hidden="1">
      <c r="B11" s="4" t="s">
        <v>54</v>
      </c>
      <c r="C11" s="36">
        <f>C7-G7</f>
        <v>21375</v>
      </c>
      <c r="D11" s="24"/>
    </row>
    <row r="12" spans="1:14" ht="20.25">
      <c r="A12" s="24">
        <v>1</v>
      </c>
      <c r="B12" s="4" t="s">
        <v>55</v>
      </c>
      <c r="C12" s="35">
        <f>C7-G7-K7-N7</f>
        <v>21375</v>
      </c>
      <c r="D12" s="25"/>
      <c r="E12" s="48" t="s">
        <v>47</v>
      </c>
      <c r="F12" s="49"/>
      <c r="G12" s="49"/>
      <c r="H12" s="49"/>
    </row>
    <row r="13" spans="1:14">
      <c r="E13" s="37" t="s">
        <v>49</v>
      </c>
      <c r="F13" s="38" t="s">
        <v>0</v>
      </c>
      <c r="G13" s="38" t="s">
        <v>25</v>
      </c>
      <c r="H13" s="38" t="s">
        <v>26</v>
      </c>
    </row>
    <row r="14" spans="1:14" ht="20.25">
      <c r="A14" s="24">
        <v>2</v>
      </c>
      <c r="B14" s="4" t="s">
        <v>46</v>
      </c>
      <c r="C14" s="35">
        <f>ROUND(MAX((C12-5000)*5%*{0.6,2,4,5,6,7,9}-5*{0,42,282,532,882,1432,3032},0),2)</f>
        <v>1865</v>
      </c>
      <c r="D14" s="4"/>
      <c r="E14" s="7">
        <f>ROUND(MAX((C11-3500)*5%*{0.6,2,4,5,6,7,9}-5*{0,21,111,201,551,1101,2701},0),2)</f>
        <v>3463.75</v>
      </c>
      <c r="F14" s="7">
        <f>ROUND(MAX((C12-5000)*5%*{0.6,2,4,5,6,7,9}-5*{0,42,282,532,882,1432,3032},0),2)</f>
        <v>1865</v>
      </c>
      <c r="G14" s="39">
        <f>E14-F14</f>
        <v>1598.75</v>
      </c>
      <c r="H14" s="40">
        <f>G14/E14</f>
        <v>0.4615662215806568</v>
      </c>
      <c r="J14" s="47"/>
      <c r="K14" s="47"/>
    </row>
    <row r="15" spans="1:14" ht="20.25">
      <c r="B15" s="4" t="s">
        <v>46</v>
      </c>
      <c r="C15" s="35">
        <f>F15</f>
        <v>1865</v>
      </c>
      <c r="D15" s="4"/>
      <c r="E15" s="8">
        <f>IF(C11&gt;=83500,(C11-3500)*45%-13505,IF(C11&gt;=58500,(C11-3500)*35%-5505,IF(C11&gt;=38500,(C11-3500)*30%-2755,IF(C11&gt;=12500,(C11-3500)*25%-1005,IF(C11&gt;=8000,(C11-3500)*20%-555,IF(C11&gt;=5000,(C11-3500)*10%-105,IF(C11&gt;3500,(C11-3500)*3%,)))))))</f>
        <v>3463.75</v>
      </c>
      <c r="F15" s="7">
        <f>IF(C12&gt;=85000,(C12-5000)*45%-15160,IF(C12&gt;=60000,(C12-5000)*35%-7160,IF(C12&gt;=40000,(C12-5000)*30%-4410,IF(C12&gt;=30000,(C12-5000)*25%-2660,IF(C12&gt;=17000,(C12-5000)*20%-1410,IF(C12&gt;=8000,(C12-5000)*10%-210,IF(C12&gt;5000,(C12-5000)*3%,)))))))</f>
        <v>1865</v>
      </c>
      <c r="G15" s="39">
        <f>E15-F15</f>
        <v>1598.75</v>
      </c>
      <c r="H15" s="40">
        <f>G15/E15</f>
        <v>0.4615662215806568</v>
      </c>
      <c r="I15" s="4" t="s">
        <v>48</v>
      </c>
    </row>
    <row r="16" spans="1:14" hidden="1">
      <c r="E16" s="10">
        <f>IF(C12&lt;&gt;"",ROUND(IF(AND(C12&gt;0,C12%&lt;=35),0,SUM(IF((C12%-35&gt;={0;15;45;90;350;550;800})+(C12%-35&lt;{15;45;90;350;550;800;100000})=2,(C12-3500)*{3;10;20;25;30;35;45}%-{0;105;555;1005;2755;5505;13505},0))),2),)</f>
        <v>3463.75</v>
      </c>
      <c r="F16" s="20" t="e">
        <f>IF(E12&lt;&gt;"",ROUND(IF(AND(E12&gt;0,E12%&lt;=35),0,SUM(IF((E12%-35&gt;={0;15;45;90;350;550;800})+(E12%-35&lt;{15;45;90;350;550;800;100000})=2,(E12-3500)*{3;10;20;25;30;35;45}%-{0;105;555;1005;2755;5505;13505},0))),2),)</f>
        <v>#VALUE!</v>
      </c>
    </row>
    <row r="19" spans="1:10">
      <c r="A19" s="24">
        <v>3</v>
      </c>
      <c r="B19" s="4" t="s">
        <v>53</v>
      </c>
      <c r="J19" s="4"/>
    </row>
    <row r="20" spans="1:10">
      <c r="A20" s="24">
        <v>4</v>
      </c>
      <c r="B20" s="4" t="s">
        <v>50</v>
      </c>
    </row>
    <row r="21" spans="1:10">
      <c r="A21" s="24">
        <v>5</v>
      </c>
      <c r="B21" s="4" t="s">
        <v>51</v>
      </c>
    </row>
    <row r="22" spans="1:10">
      <c r="A22" s="24">
        <v>6</v>
      </c>
      <c r="B22" s="4" t="s">
        <v>52</v>
      </c>
    </row>
    <row r="23" spans="1:10">
      <c r="A23" s="24">
        <v>7</v>
      </c>
      <c r="B23" s="4" t="s">
        <v>56</v>
      </c>
    </row>
    <row r="24" spans="1:10">
      <c r="A24" s="24">
        <v>8</v>
      </c>
      <c r="B24" s="2" t="s">
        <v>57</v>
      </c>
    </row>
    <row r="25" spans="1:10">
      <c r="A25" s="24">
        <v>9</v>
      </c>
      <c r="B25" s="4" t="s">
        <v>58</v>
      </c>
    </row>
    <row r="26" spans="1:10">
      <c r="A26" s="24">
        <v>10</v>
      </c>
      <c r="B26" s="2" t="s">
        <v>59</v>
      </c>
    </row>
    <row r="27" spans="1:10">
      <c r="A27" s="24">
        <v>11</v>
      </c>
    </row>
    <row r="28" spans="1:10">
      <c r="A28" s="24"/>
    </row>
  </sheetData>
  <mergeCells count="1">
    <mergeCell ref="E12:H12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G11" sqref="G11"/>
    </sheetView>
  </sheetViews>
  <sheetFormatPr defaultRowHeight="13.5"/>
  <cols>
    <col min="1" max="1" width="5.25" style="11" bestFit="1" customWidth="1"/>
    <col min="2" max="2" width="28.75" style="11" customWidth="1"/>
    <col min="3" max="3" width="14.375" style="11" customWidth="1"/>
    <col min="4" max="4" width="10.25" style="11" customWidth="1"/>
    <col min="5" max="5" width="8.875" style="11" customWidth="1"/>
    <col min="6" max="16384" width="9" style="11"/>
  </cols>
  <sheetData>
    <row r="1" spans="1:5" ht="24.75" customHeight="1">
      <c r="A1" s="15" t="s">
        <v>13</v>
      </c>
      <c r="B1" s="12" t="s">
        <v>2</v>
      </c>
      <c r="C1" s="13" t="s">
        <v>3</v>
      </c>
      <c r="D1" s="13" t="s">
        <v>4</v>
      </c>
      <c r="E1" s="13" t="s">
        <v>5</v>
      </c>
    </row>
    <row r="2" spans="1:5" ht="21" customHeight="1">
      <c r="A2" s="13">
        <v>1</v>
      </c>
      <c r="B2" s="12" t="s">
        <v>6</v>
      </c>
      <c r="C2" s="13">
        <v>0</v>
      </c>
      <c r="D2" s="14">
        <v>0.03</v>
      </c>
      <c r="E2" s="13">
        <v>0</v>
      </c>
    </row>
    <row r="3" spans="1:5" ht="21" customHeight="1">
      <c r="A3" s="13">
        <v>2</v>
      </c>
      <c r="B3" s="12" t="s">
        <v>7</v>
      </c>
      <c r="C3" s="13">
        <v>1500</v>
      </c>
      <c r="D3" s="14">
        <v>0.1</v>
      </c>
      <c r="E3" s="13">
        <v>105</v>
      </c>
    </row>
    <row r="4" spans="1:5" ht="21" customHeight="1">
      <c r="A4" s="13">
        <v>3</v>
      </c>
      <c r="B4" s="12" t="s">
        <v>8</v>
      </c>
      <c r="C4" s="13">
        <v>4500</v>
      </c>
      <c r="D4" s="14">
        <v>0.2</v>
      </c>
      <c r="E4" s="13">
        <v>555</v>
      </c>
    </row>
    <row r="5" spans="1:5" ht="21" customHeight="1">
      <c r="A5" s="13">
        <v>4</v>
      </c>
      <c r="B5" s="12" t="s">
        <v>9</v>
      </c>
      <c r="C5" s="13">
        <v>9000</v>
      </c>
      <c r="D5" s="14">
        <v>0.25</v>
      </c>
      <c r="E5" s="13">
        <v>1005</v>
      </c>
    </row>
    <row r="6" spans="1:5" ht="21" customHeight="1">
      <c r="A6" s="13">
        <v>5</v>
      </c>
      <c r="B6" s="12" t="s">
        <v>10</v>
      </c>
      <c r="C6" s="13">
        <v>35000</v>
      </c>
      <c r="D6" s="14">
        <v>0.3</v>
      </c>
      <c r="E6" s="13">
        <v>2755</v>
      </c>
    </row>
    <row r="7" spans="1:5" ht="21" customHeight="1">
      <c r="A7" s="13">
        <v>6</v>
      </c>
      <c r="B7" s="12" t="s">
        <v>11</v>
      </c>
      <c r="C7" s="13">
        <v>55000</v>
      </c>
      <c r="D7" s="14">
        <v>0.35</v>
      </c>
      <c r="E7" s="13">
        <v>5505</v>
      </c>
    </row>
    <row r="8" spans="1:5" ht="21" customHeight="1">
      <c r="A8" s="13">
        <v>7</v>
      </c>
      <c r="B8" s="12" t="s">
        <v>12</v>
      </c>
      <c r="C8" s="13">
        <v>80000</v>
      </c>
      <c r="D8" s="14">
        <v>0.45</v>
      </c>
      <c r="E8" s="13">
        <v>13505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2" sqref="C12"/>
    </sheetView>
  </sheetViews>
  <sheetFormatPr defaultRowHeight="14.25"/>
  <cols>
    <col min="1" max="1" width="9.125" style="18" bestFit="1" customWidth="1"/>
    <col min="2" max="2" width="33" style="18" customWidth="1"/>
    <col min="3" max="3" width="22.125" style="18" customWidth="1"/>
    <col min="4" max="4" width="12.625" style="18" customWidth="1"/>
    <col min="5" max="5" width="13.5" style="18" customWidth="1"/>
    <col min="6" max="16384" width="9" style="1"/>
  </cols>
  <sheetData>
    <row r="1" spans="1:5">
      <c r="A1" s="17" t="s">
        <v>1</v>
      </c>
      <c r="B1" s="17" t="s">
        <v>14</v>
      </c>
      <c r="C1" s="17" t="s">
        <v>15</v>
      </c>
      <c r="D1" s="17" t="s">
        <v>16</v>
      </c>
      <c r="E1" s="17" t="s">
        <v>17</v>
      </c>
    </row>
    <row r="2" spans="1:5" ht="21.75" customHeight="1">
      <c r="A2" s="16">
        <v>1</v>
      </c>
      <c r="B2" s="17" t="s">
        <v>18</v>
      </c>
      <c r="C2" s="17"/>
      <c r="D2" s="17">
        <v>3</v>
      </c>
      <c r="E2" s="17">
        <v>0</v>
      </c>
    </row>
    <row r="3" spans="1:5" ht="24" customHeight="1">
      <c r="A3" s="16">
        <v>2</v>
      </c>
      <c r="B3" s="17" t="s">
        <v>19</v>
      </c>
      <c r="C3" s="17"/>
      <c r="D3" s="17">
        <v>10</v>
      </c>
      <c r="E3" s="17">
        <v>210</v>
      </c>
    </row>
    <row r="4" spans="1:5" ht="24" customHeight="1">
      <c r="A4" s="16">
        <v>3</v>
      </c>
      <c r="B4" s="17" t="s">
        <v>20</v>
      </c>
      <c r="C4" s="17"/>
      <c r="D4" s="17">
        <v>20</v>
      </c>
      <c r="E4" s="17">
        <v>1410</v>
      </c>
    </row>
    <row r="5" spans="1:5" ht="24" customHeight="1">
      <c r="A5" s="16">
        <v>4</v>
      </c>
      <c r="B5" s="17" t="s">
        <v>21</v>
      </c>
      <c r="C5" s="17"/>
      <c r="D5" s="17">
        <v>25</v>
      </c>
      <c r="E5" s="17">
        <v>2660</v>
      </c>
    </row>
    <row r="6" spans="1:5" ht="24" customHeight="1">
      <c r="A6" s="16">
        <v>5</v>
      </c>
      <c r="B6" s="17" t="s">
        <v>22</v>
      </c>
      <c r="C6" s="17"/>
      <c r="D6" s="17">
        <v>30</v>
      </c>
      <c r="E6" s="17">
        <v>4410</v>
      </c>
    </row>
    <row r="7" spans="1:5" ht="24" customHeight="1">
      <c r="A7" s="16">
        <v>6</v>
      </c>
      <c r="B7" s="17" t="s">
        <v>23</v>
      </c>
      <c r="C7" s="17"/>
      <c r="D7" s="17">
        <v>35</v>
      </c>
      <c r="E7" s="17">
        <v>7160</v>
      </c>
    </row>
    <row r="8" spans="1:5" ht="24" customHeight="1">
      <c r="A8" s="16">
        <v>7</v>
      </c>
      <c r="B8" s="17" t="s">
        <v>24</v>
      </c>
      <c r="C8" s="17"/>
      <c r="D8" s="17">
        <v>45</v>
      </c>
      <c r="E8" s="17">
        <v>15160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旧</vt:lpstr>
      <vt:lpstr>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2018-07-04T12:45:15Z</dcterms:created>
  <dcterms:modified xsi:type="dcterms:W3CDTF">2018-08-04T09:34:00Z</dcterms:modified>
</cp:coreProperties>
</file>