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diamond/Downloads/"/>
    </mc:Choice>
  </mc:AlternateContent>
  <xr:revisionPtr revIDLastSave="0" documentId="13_ncr:1_{D0F715D0-8747-EC49-AA70-2DE795C5F656}" xr6:coauthVersionLast="45" xr6:coauthVersionMax="45" xr10:uidLastSave="{00000000-0000-0000-0000-000000000000}"/>
  <bookViews>
    <workbookView xWindow="4800" yWindow="460" windowWidth="45300" windowHeight="23680" activeTab="1" xr2:uid="{00000000-000D-0000-FFFF-FFFF00000000}"/>
  </bookViews>
  <sheets>
    <sheet name="Percentiles" sheetId="4" r:id="rId1"/>
    <sheet name="Backtest" sheetId="1" r:id="rId2"/>
    <sheet name="Control" sheetId="5" r:id="rId3"/>
    <sheet name="RiskMetrics" sheetId="8" r:id="rId4"/>
    <sheet name="EVT" sheetId="2" r:id="rId5"/>
  </sheets>
  <externalReferences>
    <externalReference r:id="rId6"/>
    <externalReference r:id="rId7"/>
  </externalReferences>
  <definedNames>
    <definedName name="aw">#REF!</definedName>
    <definedName name="aw_T">#REF!</definedName>
    <definedName name="Bill">#REF!</definedName>
    <definedName name="Confidence">RiskMetrics!$R$1</definedName>
    <definedName name="CorrX_Y">#REF!</definedName>
    <definedName name="Cov">#REF!</definedName>
    <definedName name="covA_B">#REF!</definedName>
    <definedName name="d_std">'[1]Normal VaR'!$C$7</definedName>
    <definedName name="Days">Control!$C$4</definedName>
    <definedName name="Factor_ES">Backtest!$K$5</definedName>
    <definedName name="Factor_VaR">Backtest!$K$4</definedName>
    <definedName name="Horizon_days">'[1]Normal VaR'!$C$8</definedName>
    <definedName name="Horizon_std">'[1]Normal VaR'!$C$9</definedName>
    <definedName name="Lambda">Control!$B$10</definedName>
    <definedName name="NewRates">'[1]VaR limits example'!$D$9:$D$403</definedName>
    <definedName name="NewRatesSq">'[1]VaR limits example'!$E$9:$E$403</definedName>
    <definedName name="Normsinv">'[1]VaR limits example'!$K$5</definedName>
    <definedName name="Prob" localSheetId="2">Control!$C$6</definedName>
    <definedName name="Prob">#REF!</definedName>
    <definedName name="Rate">#REF!</definedName>
    <definedName name="RatesSq">[2]Sheet0!$E$9:$E$208</definedName>
    <definedName name="rho">#REF!</definedName>
    <definedName name="Slope">#REF!</definedName>
    <definedName name="solver_adj" localSheetId="4" hidden="1">EVT!$E$3,EVT!$E$4</definedName>
    <definedName name="solver_cvg" localSheetId="4" hidden="1">0.0001</definedName>
    <definedName name="solver_drv" localSheetId="4" hidden="1">1</definedName>
    <definedName name="solver_eng" localSheetId="4" hidden="1">1</definedName>
    <definedName name="solver_est" localSheetId="4" hidden="1">1</definedName>
    <definedName name="solver_itr" localSheetId="4" hidden="1">2147483647</definedName>
    <definedName name="solver_mip" localSheetId="4" hidden="1">2147483647</definedName>
    <definedName name="solver_mni" localSheetId="4" hidden="1">30</definedName>
    <definedName name="solver_mrt" localSheetId="4" hidden="1">0.075</definedName>
    <definedName name="solver_msl" localSheetId="4" hidden="1">2</definedName>
    <definedName name="solver_neg" localSheetId="4" hidden="1">1</definedName>
    <definedName name="solver_nod" localSheetId="4" hidden="1">2147483647</definedName>
    <definedName name="solver_num" localSheetId="4" hidden="1">0</definedName>
    <definedName name="solver_nwt" localSheetId="4" hidden="1">1</definedName>
    <definedName name="solver_opt" localSheetId="4" hidden="1">EVT!$E$8</definedName>
    <definedName name="solver_pre" localSheetId="4" hidden="1">0.000001</definedName>
    <definedName name="solver_rbv" localSheetId="4" hidden="1">1</definedName>
    <definedName name="solver_rlx" localSheetId="4" hidden="1">2</definedName>
    <definedName name="solver_rsd" localSheetId="4" hidden="1">0</definedName>
    <definedName name="solver_scl" localSheetId="4" hidden="1">1</definedName>
    <definedName name="solver_sho" localSheetId="4" hidden="1">2</definedName>
    <definedName name="solver_ssz" localSheetId="4" hidden="1">100</definedName>
    <definedName name="solver_tim" localSheetId="4" hidden="1">2147483647</definedName>
    <definedName name="solver_tol" localSheetId="4" hidden="1">0.01</definedName>
    <definedName name="solver_typ" localSheetId="4" hidden="1">1</definedName>
    <definedName name="solver_val" localSheetId="4" hidden="1">0</definedName>
    <definedName name="solver_ver" localSheetId="4" hidden="1">3</definedName>
    <definedName name="start">#REF!</definedName>
    <definedName name="std_P">#REF!</definedName>
    <definedName name="std_X">#REF!</definedName>
    <definedName name="std_Y">#REF!</definedName>
    <definedName name="stdA">#REF!</definedName>
    <definedName name="stdB">#REF!</definedName>
    <definedName name="sum_w">'[1]VaR limits example'!#REF!</definedName>
    <definedName name="sum_w_eq">[2]Sheet0!$E$5</definedName>
    <definedName name="T">RiskMetrics!$I$3</definedName>
    <definedName name="tenor">#REF!</definedName>
    <definedName name="Tobin">#REF!</definedName>
    <definedName name="Trials">#REF!</definedName>
    <definedName name="u_0">EVT!$E$2</definedName>
    <definedName name="Up">#REF!</definedName>
    <definedName name="var_P">#REF!</definedName>
    <definedName name="vector_w">[2]Sheet0!$F$9:$F$208</definedName>
    <definedName name="w_value">[2]Sheet0!$E$3</definedName>
    <definedName name="yA">#REF!</definedName>
    <definedName name="yB">#REF!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4" i="1" l="1"/>
  <c r="G4" i="1"/>
  <c r="M8" i="1"/>
  <c r="M7" i="1"/>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8" i="5"/>
  <c r="R34" i="8" l="1"/>
  <c r="R35" i="8"/>
  <c r="R36" i="8"/>
  <c r="R37" i="8"/>
  <c r="R38" i="8"/>
  <c r="R39" i="8"/>
  <c r="R40" i="8"/>
  <c r="R41" i="8"/>
  <c r="R42" i="8"/>
  <c r="R43" i="8"/>
  <c r="R44" i="8"/>
  <c r="R45" i="8"/>
  <c r="R46" i="8"/>
  <c r="R47" i="8"/>
  <c r="R48" i="8"/>
  <c r="R49" i="8"/>
  <c r="R50" i="8"/>
  <c r="R51" i="8"/>
  <c r="R52" i="8"/>
  <c r="R53" i="8"/>
  <c r="R54" i="8"/>
  <c r="R55" i="8"/>
  <c r="R56" i="8"/>
  <c r="R57" i="8"/>
  <c r="R58" i="8"/>
  <c r="R59" i="8"/>
  <c r="R60" i="8"/>
  <c r="R61" i="8"/>
  <c r="R62" i="8"/>
  <c r="R63" i="8"/>
  <c r="R64" i="8"/>
  <c r="R65" i="8"/>
  <c r="R66" i="8"/>
  <c r="R67" i="8"/>
  <c r="R68" i="8"/>
  <c r="R69" i="8"/>
  <c r="R70" i="8"/>
  <c r="R71" i="8"/>
  <c r="R72" i="8"/>
  <c r="R73" i="8"/>
  <c r="R74" i="8"/>
  <c r="R75" i="8"/>
  <c r="R76" i="8"/>
  <c r="R77" i="8"/>
  <c r="R78" i="8"/>
  <c r="R79" i="8"/>
  <c r="R80" i="8"/>
  <c r="R81" i="8"/>
  <c r="R82" i="8"/>
  <c r="R83" i="8"/>
  <c r="R84" i="8"/>
  <c r="R85" i="8"/>
  <c r="R86" i="8"/>
  <c r="R87" i="8"/>
  <c r="R88" i="8"/>
  <c r="R89" i="8"/>
  <c r="R90" i="8"/>
  <c r="R91" i="8"/>
  <c r="R92" i="8"/>
  <c r="R93" i="8"/>
  <c r="R94" i="8"/>
  <c r="R95" i="8"/>
  <c r="R96" i="8"/>
  <c r="R97" i="8"/>
  <c r="R98" i="8"/>
  <c r="R99" i="8"/>
  <c r="R100" i="8"/>
  <c r="R101" i="8"/>
  <c r="R102" i="8"/>
  <c r="R103" i="8"/>
  <c r="R104" i="8"/>
  <c r="R105" i="8"/>
  <c r="R106" i="8"/>
  <c r="R107" i="8"/>
  <c r="R108" i="8"/>
  <c r="R109" i="8"/>
  <c r="R110" i="8"/>
  <c r="R111" i="8"/>
  <c r="R112" i="8"/>
  <c r="R113" i="8"/>
  <c r="R114" i="8"/>
  <c r="R115" i="8"/>
  <c r="R116" i="8"/>
  <c r="R117" i="8"/>
  <c r="R118" i="8"/>
  <c r="R119" i="8"/>
  <c r="R120" i="8"/>
  <c r="R121" i="8"/>
  <c r="R122" i="8"/>
  <c r="R123" i="8"/>
  <c r="R124" i="8"/>
  <c r="R125" i="8"/>
  <c r="R126" i="8"/>
  <c r="R127" i="8"/>
  <c r="R128" i="8"/>
  <c r="R129" i="8"/>
  <c r="R130" i="8"/>
  <c r="R131" i="8"/>
  <c r="R132" i="8"/>
  <c r="R133" i="8"/>
  <c r="R134" i="8"/>
  <c r="R135" i="8"/>
  <c r="R136" i="8"/>
  <c r="R137" i="8"/>
  <c r="R138" i="8"/>
  <c r="R139" i="8"/>
  <c r="R140" i="8"/>
  <c r="R141" i="8"/>
  <c r="R142" i="8"/>
  <c r="R143" i="8"/>
  <c r="R144" i="8"/>
  <c r="R145" i="8"/>
  <c r="R146" i="8"/>
  <c r="R147" i="8"/>
  <c r="R148" i="8"/>
  <c r="R149" i="8"/>
  <c r="R150" i="8"/>
  <c r="R151" i="8"/>
  <c r="R152" i="8"/>
  <c r="R153" i="8"/>
  <c r="R154" i="8"/>
  <c r="R155" i="8"/>
  <c r="R156" i="8"/>
  <c r="R157" i="8"/>
  <c r="R158" i="8"/>
  <c r="R159" i="8"/>
  <c r="R160" i="8"/>
  <c r="R161" i="8"/>
  <c r="R162" i="8"/>
  <c r="R163" i="8"/>
  <c r="R164" i="8"/>
  <c r="R165" i="8"/>
  <c r="R166" i="8"/>
  <c r="R167" i="8"/>
  <c r="R168" i="8"/>
  <c r="R169" i="8"/>
  <c r="R170" i="8"/>
  <c r="R171" i="8"/>
  <c r="R172" i="8"/>
  <c r="R173" i="8"/>
  <c r="R174" i="8"/>
  <c r="R175" i="8"/>
  <c r="R176" i="8"/>
  <c r="R177" i="8"/>
  <c r="R178" i="8"/>
  <c r="R179" i="8"/>
  <c r="R180" i="8"/>
  <c r="R181" i="8"/>
  <c r="R182" i="8"/>
  <c r="R183" i="8"/>
  <c r="R184" i="8"/>
  <c r="R185" i="8"/>
  <c r="R186" i="8"/>
  <c r="R187" i="8"/>
  <c r="R188" i="8"/>
  <c r="R189" i="8"/>
  <c r="R190" i="8"/>
  <c r="R191" i="8"/>
  <c r="R192" i="8"/>
  <c r="R193" i="8"/>
  <c r="R194" i="8"/>
  <c r="R195" i="8"/>
  <c r="R196" i="8"/>
  <c r="R197" i="8"/>
  <c r="R198" i="8"/>
  <c r="R199" i="8"/>
  <c r="R200" i="8"/>
  <c r="R201" i="8"/>
  <c r="R202" i="8"/>
  <c r="R203" i="8"/>
  <c r="R204" i="8"/>
  <c r="R205" i="8"/>
  <c r="R206" i="8"/>
  <c r="R207" i="8"/>
  <c r="R208" i="8"/>
  <c r="R209" i="8"/>
  <c r="R210" i="8"/>
  <c r="R211" i="8"/>
  <c r="R212" i="8"/>
  <c r="R213" i="8"/>
  <c r="R214" i="8"/>
  <c r="R215" i="8"/>
  <c r="R216" i="8"/>
  <c r="R217" i="8"/>
  <c r="R218" i="8"/>
  <c r="R219" i="8"/>
  <c r="R220" i="8"/>
  <c r="R221" i="8"/>
  <c r="R222" i="8"/>
  <c r="R223" i="8"/>
  <c r="R224" i="8"/>
  <c r="R225" i="8"/>
  <c r="R226" i="8"/>
  <c r="R227" i="8"/>
  <c r="R228" i="8"/>
  <c r="R229" i="8"/>
  <c r="R230" i="8"/>
  <c r="R231" i="8"/>
  <c r="R232" i="8"/>
  <c r="R233" i="8"/>
  <c r="R234" i="8"/>
  <c r="R235" i="8"/>
  <c r="R236" i="8"/>
  <c r="R237" i="8"/>
  <c r="R238" i="8"/>
  <c r="R239" i="8"/>
  <c r="R240" i="8"/>
  <c r="R241" i="8"/>
  <c r="R242" i="8"/>
  <c r="R243" i="8"/>
  <c r="R244" i="8"/>
  <c r="R245" i="8"/>
  <c r="R246" i="8"/>
  <c r="R247" i="8"/>
  <c r="R248" i="8"/>
  <c r="R249" i="8"/>
  <c r="R250" i="8"/>
  <c r="R251" i="8"/>
  <c r="R252" i="8"/>
  <c r="R253" i="8"/>
  <c r="R33" i="8"/>
  <c r="S1" i="8"/>
  <c r="C253" i="8" l="1"/>
  <c r="D253" i="8" s="1"/>
  <c r="C252" i="8"/>
  <c r="D252" i="8" s="1"/>
  <c r="D251" i="8"/>
  <c r="C251" i="8"/>
  <c r="C250" i="8"/>
  <c r="D250" i="8" s="1"/>
  <c r="D249" i="8"/>
  <c r="C249" i="8"/>
  <c r="C248" i="8"/>
  <c r="D248" i="8" s="1"/>
  <c r="C247" i="8"/>
  <c r="D247" i="8" s="1"/>
  <c r="C246" i="8"/>
  <c r="D246" i="8" s="1"/>
  <c r="C245" i="8"/>
  <c r="D245" i="8" s="1"/>
  <c r="C244" i="8"/>
  <c r="D244" i="8" s="1"/>
  <c r="C243" i="8"/>
  <c r="D243" i="8" s="1"/>
  <c r="D242" i="8"/>
  <c r="C242" i="8"/>
  <c r="C241" i="8"/>
  <c r="D241" i="8" s="1"/>
  <c r="C240" i="8"/>
  <c r="D240" i="8" s="1"/>
  <c r="C239" i="8"/>
  <c r="D239" i="8" s="1"/>
  <c r="C238" i="8"/>
  <c r="D238" i="8" s="1"/>
  <c r="C237" i="8"/>
  <c r="D237" i="8" s="1"/>
  <c r="C236" i="8"/>
  <c r="D236" i="8" s="1"/>
  <c r="D235" i="8"/>
  <c r="C235" i="8"/>
  <c r="C234" i="8"/>
  <c r="D234" i="8" s="1"/>
  <c r="D233" i="8"/>
  <c r="C233" i="8"/>
  <c r="C232" i="8"/>
  <c r="D232" i="8" s="1"/>
  <c r="C231" i="8"/>
  <c r="D231" i="8" s="1"/>
  <c r="C230" i="8"/>
  <c r="D230" i="8" s="1"/>
  <c r="C229" i="8"/>
  <c r="D229" i="8" s="1"/>
  <c r="C228" i="8"/>
  <c r="D228" i="8" s="1"/>
  <c r="C227" i="8"/>
  <c r="D227" i="8" s="1"/>
  <c r="D226" i="8"/>
  <c r="C226" i="8"/>
  <c r="C225" i="8"/>
  <c r="D225" i="8" s="1"/>
  <c r="C224" i="8"/>
  <c r="D224" i="8" s="1"/>
  <c r="C223" i="8"/>
  <c r="D223" i="8" s="1"/>
  <c r="C222" i="8"/>
  <c r="D222" i="8" s="1"/>
  <c r="C221" i="8"/>
  <c r="D221" i="8" s="1"/>
  <c r="C220" i="8"/>
  <c r="D220" i="8" s="1"/>
  <c r="D219" i="8"/>
  <c r="C219" i="8"/>
  <c r="C218" i="8"/>
  <c r="D218" i="8" s="1"/>
  <c r="D217" i="8"/>
  <c r="C217" i="8"/>
  <c r="C216" i="8"/>
  <c r="D216" i="8" s="1"/>
  <c r="C215" i="8"/>
  <c r="D215" i="8" s="1"/>
  <c r="C214" i="8"/>
  <c r="D214" i="8" s="1"/>
  <c r="C213" i="8"/>
  <c r="D213" i="8" s="1"/>
  <c r="C212" i="8"/>
  <c r="D212" i="8" s="1"/>
  <c r="C211" i="8"/>
  <c r="D211" i="8" s="1"/>
  <c r="D210" i="8"/>
  <c r="C210" i="8"/>
  <c r="C209" i="8"/>
  <c r="D209" i="8" s="1"/>
  <c r="C208" i="8"/>
  <c r="D208" i="8" s="1"/>
  <c r="C207" i="8"/>
  <c r="D207" i="8" s="1"/>
  <c r="C206" i="8"/>
  <c r="D206" i="8" s="1"/>
  <c r="C205" i="8"/>
  <c r="D205" i="8" s="1"/>
  <c r="C204" i="8"/>
  <c r="D204" i="8" s="1"/>
  <c r="D203" i="8"/>
  <c r="C203" i="8"/>
  <c r="C202" i="8"/>
  <c r="D202" i="8" s="1"/>
  <c r="D201" i="8"/>
  <c r="C201" i="8"/>
  <c r="C200" i="8"/>
  <c r="D200" i="8" s="1"/>
  <c r="C199" i="8"/>
  <c r="D199" i="8" s="1"/>
  <c r="C198" i="8"/>
  <c r="D198" i="8" s="1"/>
  <c r="C197" i="8"/>
  <c r="D197" i="8" s="1"/>
  <c r="C196" i="8"/>
  <c r="D196" i="8" s="1"/>
  <c r="C195" i="8"/>
  <c r="D195" i="8" s="1"/>
  <c r="D194" i="8"/>
  <c r="C194" i="8"/>
  <c r="C193" i="8"/>
  <c r="D193" i="8" s="1"/>
  <c r="C192" i="8"/>
  <c r="D192" i="8" s="1"/>
  <c r="C191" i="8"/>
  <c r="D191" i="8" s="1"/>
  <c r="C190" i="8"/>
  <c r="D190" i="8" s="1"/>
  <c r="C189" i="8"/>
  <c r="D189" i="8" s="1"/>
  <c r="C188" i="8"/>
  <c r="D188" i="8" s="1"/>
  <c r="D187" i="8"/>
  <c r="C187" i="8"/>
  <c r="C186" i="8"/>
  <c r="D186" i="8" s="1"/>
  <c r="D185" i="8"/>
  <c r="C185" i="8"/>
  <c r="C184" i="8"/>
  <c r="D184" i="8" s="1"/>
  <c r="C183" i="8"/>
  <c r="D183" i="8" s="1"/>
  <c r="C182" i="8"/>
  <c r="D182" i="8" s="1"/>
  <c r="C181" i="8"/>
  <c r="D181" i="8" s="1"/>
  <c r="C180" i="8"/>
  <c r="D180" i="8" s="1"/>
  <c r="C179" i="8"/>
  <c r="D179" i="8" s="1"/>
  <c r="D178" i="8"/>
  <c r="C178" i="8"/>
  <c r="C177" i="8"/>
  <c r="D177" i="8" s="1"/>
  <c r="C176" i="8"/>
  <c r="D176" i="8" s="1"/>
  <c r="C175" i="8"/>
  <c r="D175" i="8" s="1"/>
  <c r="C174" i="8"/>
  <c r="D174" i="8" s="1"/>
  <c r="C173" i="8"/>
  <c r="D173" i="8" s="1"/>
  <c r="C172" i="8"/>
  <c r="D172" i="8" s="1"/>
  <c r="D171" i="8"/>
  <c r="C171" i="8"/>
  <c r="C170" i="8"/>
  <c r="D170" i="8" s="1"/>
  <c r="D169" i="8"/>
  <c r="C169" i="8"/>
  <c r="C168" i="8"/>
  <c r="D168" i="8" s="1"/>
  <c r="C167" i="8"/>
  <c r="D167" i="8" s="1"/>
  <c r="C166" i="8"/>
  <c r="D166" i="8" s="1"/>
  <c r="C165" i="8"/>
  <c r="D165" i="8" s="1"/>
  <c r="C164" i="8"/>
  <c r="D164" i="8" s="1"/>
  <c r="C163" i="8"/>
  <c r="D163" i="8" s="1"/>
  <c r="C162" i="8"/>
  <c r="D162" i="8" s="1"/>
  <c r="C161" i="8"/>
  <c r="D161" i="8" s="1"/>
  <c r="C160" i="8"/>
  <c r="D160" i="8" s="1"/>
  <c r="C159" i="8"/>
  <c r="D159" i="8" s="1"/>
  <c r="C158" i="8"/>
  <c r="D158" i="8" s="1"/>
  <c r="C157" i="8"/>
  <c r="D157" i="8" s="1"/>
  <c r="C156" i="8"/>
  <c r="D156" i="8" s="1"/>
  <c r="C155" i="8"/>
  <c r="D155" i="8" s="1"/>
  <c r="C154" i="8"/>
  <c r="D154" i="8" s="1"/>
  <c r="D153" i="8"/>
  <c r="C153" i="8"/>
  <c r="C152" i="8"/>
  <c r="D152" i="8" s="1"/>
  <c r="C151" i="8"/>
  <c r="D151" i="8" s="1"/>
  <c r="C150" i="8"/>
  <c r="D150" i="8" s="1"/>
  <c r="C149" i="8"/>
  <c r="D149" i="8" s="1"/>
  <c r="C148" i="8"/>
  <c r="D148" i="8" s="1"/>
  <c r="C147" i="8"/>
  <c r="D147" i="8" s="1"/>
  <c r="C146" i="8"/>
  <c r="D146" i="8" s="1"/>
  <c r="C145" i="8"/>
  <c r="D145" i="8" s="1"/>
  <c r="C144" i="8"/>
  <c r="D144" i="8" s="1"/>
  <c r="C143" i="8"/>
  <c r="D143" i="8" s="1"/>
  <c r="C142" i="8"/>
  <c r="D142" i="8" s="1"/>
  <c r="C141" i="8"/>
  <c r="D141" i="8" s="1"/>
  <c r="D140" i="8"/>
  <c r="C140" i="8"/>
  <c r="C139" i="8"/>
  <c r="D139" i="8" s="1"/>
  <c r="C138" i="8"/>
  <c r="D138" i="8" s="1"/>
  <c r="C137" i="8"/>
  <c r="D137" i="8" s="1"/>
  <c r="C136" i="8"/>
  <c r="D136" i="8" s="1"/>
  <c r="D135" i="8"/>
  <c r="C135" i="8"/>
  <c r="C134" i="8"/>
  <c r="D134" i="8" s="1"/>
  <c r="C133" i="8"/>
  <c r="D133" i="8" s="1"/>
  <c r="C132" i="8"/>
  <c r="D132" i="8" s="1"/>
  <c r="C131" i="8"/>
  <c r="D131" i="8" s="1"/>
  <c r="C130" i="8"/>
  <c r="D130" i="8" s="1"/>
  <c r="C129" i="8"/>
  <c r="D129" i="8" s="1"/>
  <c r="D128" i="8"/>
  <c r="C128" i="8"/>
  <c r="C127" i="8"/>
  <c r="D127" i="8" s="1"/>
  <c r="C126" i="8"/>
  <c r="D126" i="8" s="1"/>
  <c r="C125" i="8"/>
  <c r="D125" i="8" s="1"/>
  <c r="C124" i="8"/>
  <c r="D124" i="8" s="1"/>
  <c r="D123" i="8"/>
  <c r="C123" i="8"/>
  <c r="C122" i="8"/>
  <c r="D122" i="8" s="1"/>
  <c r="C121" i="8"/>
  <c r="D121" i="8" s="1"/>
  <c r="D120" i="8"/>
  <c r="C120" i="8"/>
  <c r="C119" i="8"/>
  <c r="D119" i="8" s="1"/>
  <c r="C118" i="8"/>
  <c r="D118" i="8" s="1"/>
  <c r="C117" i="8"/>
  <c r="D117" i="8" s="1"/>
  <c r="C116" i="8"/>
  <c r="D116" i="8" s="1"/>
  <c r="C115" i="8"/>
  <c r="D115" i="8" s="1"/>
  <c r="C114" i="8"/>
  <c r="D114" i="8" s="1"/>
  <c r="C113" i="8"/>
  <c r="D113" i="8" s="1"/>
  <c r="C112" i="8"/>
  <c r="D112" i="8" s="1"/>
  <c r="C111" i="8"/>
  <c r="D111" i="8" s="1"/>
  <c r="C110" i="8"/>
  <c r="D110" i="8" s="1"/>
  <c r="C109" i="8"/>
  <c r="D109" i="8" s="1"/>
  <c r="C108" i="8"/>
  <c r="D108" i="8" s="1"/>
  <c r="C107" i="8"/>
  <c r="D107" i="8" s="1"/>
  <c r="C106" i="8"/>
  <c r="D106" i="8" s="1"/>
  <c r="C105" i="8"/>
  <c r="D105" i="8" s="1"/>
  <c r="C104" i="8"/>
  <c r="D104" i="8" s="1"/>
  <c r="C103" i="8"/>
  <c r="D103" i="8" s="1"/>
  <c r="C102" i="8"/>
  <c r="D102" i="8" s="1"/>
  <c r="C101" i="8"/>
  <c r="D101" i="8" s="1"/>
  <c r="C100" i="8"/>
  <c r="D100" i="8" s="1"/>
  <c r="C99" i="8"/>
  <c r="D99" i="8" s="1"/>
  <c r="C98" i="8"/>
  <c r="D98" i="8" s="1"/>
  <c r="C97" i="8"/>
  <c r="D97" i="8" s="1"/>
  <c r="C96" i="8"/>
  <c r="D96" i="8" s="1"/>
  <c r="C95" i="8"/>
  <c r="D95" i="8" s="1"/>
  <c r="C94" i="8"/>
  <c r="D94" i="8" s="1"/>
  <c r="C93" i="8"/>
  <c r="D93" i="8" s="1"/>
  <c r="C92" i="8"/>
  <c r="D92" i="8" s="1"/>
  <c r="C91" i="8"/>
  <c r="D91" i="8" s="1"/>
  <c r="C90" i="8"/>
  <c r="D90" i="8" s="1"/>
  <c r="C89" i="8"/>
  <c r="D89" i="8" s="1"/>
  <c r="C88" i="8"/>
  <c r="D88" i="8" s="1"/>
  <c r="C87" i="8"/>
  <c r="D87" i="8" s="1"/>
  <c r="C86" i="8"/>
  <c r="D86" i="8" s="1"/>
  <c r="C85" i="8"/>
  <c r="D85" i="8" s="1"/>
  <c r="C84" i="8"/>
  <c r="D84" i="8" s="1"/>
  <c r="C83" i="8"/>
  <c r="D83" i="8" s="1"/>
  <c r="C82" i="8"/>
  <c r="D82" i="8" s="1"/>
  <c r="C81" i="8"/>
  <c r="D81" i="8" s="1"/>
  <c r="C80" i="8"/>
  <c r="D80" i="8" s="1"/>
  <c r="C79" i="8"/>
  <c r="D79" i="8" s="1"/>
  <c r="C78" i="8"/>
  <c r="D78" i="8" s="1"/>
  <c r="C77" i="8"/>
  <c r="D77" i="8" s="1"/>
  <c r="C76" i="8"/>
  <c r="D76" i="8" s="1"/>
  <c r="C75" i="8"/>
  <c r="D75" i="8" s="1"/>
  <c r="C74" i="8"/>
  <c r="D74" i="8" s="1"/>
  <c r="C73" i="8"/>
  <c r="D73" i="8" s="1"/>
  <c r="C72" i="8"/>
  <c r="D72" i="8" s="1"/>
  <c r="C71" i="8"/>
  <c r="D71" i="8" s="1"/>
  <c r="C70" i="8"/>
  <c r="D70" i="8" s="1"/>
  <c r="C69" i="8"/>
  <c r="D69" i="8" s="1"/>
  <c r="C68" i="8"/>
  <c r="D68" i="8" s="1"/>
  <c r="C67" i="8"/>
  <c r="D67" i="8" s="1"/>
  <c r="C66" i="8"/>
  <c r="D66" i="8" s="1"/>
  <c r="C65" i="8"/>
  <c r="D65" i="8" s="1"/>
  <c r="C64" i="8"/>
  <c r="D64" i="8" s="1"/>
  <c r="C63" i="8"/>
  <c r="D63" i="8" s="1"/>
  <c r="C62" i="8"/>
  <c r="D62" i="8" s="1"/>
  <c r="C61" i="8"/>
  <c r="D61" i="8" s="1"/>
  <c r="C60" i="8"/>
  <c r="D60" i="8" s="1"/>
  <c r="C59" i="8"/>
  <c r="D59" i="8" s="1"/>
  <c r="C58" i="8"/>
  <c r="D58" i="8" s="1"/>
  <c r="C57" i="8"/>
  <c r="D57" i="8" s="1"/>
  <c r="C56" i="8"/>
  <c r="D56" i="8" s="1"/>
  <c r="C55" i="8"/>
  <c r="D55" i="8" s="1"/>
  <c r="C54" i="8"/>
  <c r="D54" i="8" s="1"/>
  <c r="C53" i="8"/>
  <c r="D53" i="8" s="1"/>
  <c r="C52" i="8"/>
  <c r="D52" i="8" s="1"/>
  <c r="C51" i="8"/>
  <c r="D51" i="8" s="1"/>
  <c r="C50" i="8"/>
  <c r="D50" i="8" s="1"/>
  <c r="C49" i="8"/>
  <c r="D49" i="8" s="1"/>
  <c r="C48" i="8"/>
  <c r="D48" i="8" s="1"/>
  <c r="C47" i="8"/>
  <c r="D47" i="8" s="1"/>
  <c r="C46" i="8"/>
  <c r="D46" i="8" s="1"/>
  <c r="C45" i="8"/>
  <c r="D45" i="8" s="1"/>
  <c r="C44" i="8"/>
  <c r="D44" i="8" s="1"/>
  <c r="C43" i="8"/>
  <c r="D43" i="8" s="1"/>
  <c r="C42" i="8"/>
  <c r="D42" i="8" s="1"/>
  <c r="C41" i="8"/>
  <c r="D41" i="8" s="1"/>
  <c r="C40" i="8"/>
  <c r="D40" i="8" s="1"/>
  <c r="C39" i="8"/>
  <c r="D39" i="8" s="1"/>
  <c r="C38" i="8"/>
  <c r="D38" i="8" s="1"/>
  <c r="C37" i="8"/>
  <c r="D37" i="8" s="1"/>
  <c r="C36" i="8"/>
  <c r="D36" i="8" s="1"/>
  <c r="C35" i="8"/>
  <c r="D35" i="8" s="1"/>
  <c r="C34" i="8"/>
  <c r="D34" i="8" s="1"/>
  <c r="C33" i="8"/>
  <c r="D33" i="8" s="1"/>
  <c r="C32" i="8"/>
  <c r="D32" i="8" s="1"/>
  <c r="C31" i="8"/>
  <c r="D31" i="8" s="1"/>
  <c r="C30" i="8"/>
  <c r="D30" i="8" s="1"/>
  <c r="C29" i="8"/>
  <c r="D29" i="8" s="1"/>
  <c r="C28" i="8"/>
  <c r="D28" i="8" s="1"/>
  <c r="C27" i="8"/>
  <c r="D27" i="8" s="1"/>
  <c r="C26" i="8"/>
  <c r="D26" i="8" s="1"/>
  <c r="C25" i="8"/>
  <c r="D25" i="8" s="1"/>
  <c r="C24" i="8"/>
  <c r="D24" i="8" s="1"/>
  <c r="C23" i="8"/>
  <c r="D23" i="8" s="1"/>
  <c r="C22" i="8"/>
  <c r="D22" i="8" s="1"/>
  <c r="C21" i="8"/>
  <c r="D21" i="8" s="1"/>
  <c r="C20" i="8"/>
  <c r="D20" i="8" s="1"/>
  <c r="C19" i="8"/>
  <c r="D19" i="8" s="1"/>
  <c r="C18" i="8"/>
  <c r="D18" i="8" s="1"/>
  <c r="C17" i="8"/>
  <c r="D17" i="8" s="1"/>
  <c r="C16" i="8"/>
  <c r="D16" i="8" s="1"/>
  <c r="C15" i="8"/>
  <c r="D15" i="8" s="1"/>
  <c r="C14" i="8"/>
  <c r="D14" i="8" s="1"/>
  <c r="C13" i="8"/>
  <c r="D13" i="8" s="1"/>
  <c r="C12" i="8"/>
  <c r="D12" i="8" s="1"/>
  <c r="C11" i="8"/>
  <c r="D11" i="8" s="1"/>
  <c r="C10" i="8"/>
  <c r="D10" i="8" s="1"/>
  <c r="C9" i="8"/>
  <c r="D9" i="8" s="1"/>
  <c r="C8" i="8"/>
  <c r="D8" i="8" s="1"/>
  <c r="C7" i="8"/>
  <c r="D7" i="8" s="1"/>
  <c r="C6" i="8"/>
  <c r="D6" i="8" s="1"/>
  <c r="C5" i="8"/>
  <c r="D5" i="8" s="1"/>
  <c r="C4" i="8"/>
  <c r="D4" i="8" s="1"/>
  <c r="I2" i="8" l="1"/>
  <c r="E4" i="8" s="1"/>
  <c r="C6" i="5"/>
  <c r="C8" i="4"/>
  <c r="A8" i="4"/>
  <c r="C10" i="4"/>
  <c r="A10" i="4"/>
  <c r="C9" i="4"/>
  <c r="A9" i="4"/>
  <c r="C7" i="4"/>
  <c r="A7" i="4"/>
  <c r="C6" i="4"/>
  <c r="A6" i="4"/>
  <c r="C5" i="4"/>
  <c r="E5" i="8" l="1"/>
  <c r="F4" i="8"/>
  <c r="G4" i="8" s="1"/>
  <c r="E509" i="2"/>
  <c r="E508" i="2"/>
  <c r="E507" i="2"/>
  <c r="E506" i="2"/>
  <c r="E505" i="2"/>
  <c r="E504" i="2"/>
  <c r="E503" i="2"/>
  <c r="E502" i="2"/>
  <c r="E501" i="2"/>
  <c r="E500" i="2"/>
  <c r="E499" i="2"/>
  <c r="E498" i="2"/>
  <c r="E497" i="2"/>
  <c r="E496" i="2"/>
  <c r="E495" i="2"/>
  <c r="E494" i="2"/>
  <c r="E493" i="2"/>
  <c r="E492" i="2"/>
  <c r="E491" i="2"/>
  <c r="E490" i="2"/>
  <c r="E489" i="2"/>
  <c r="E488" i="2"/>
  <c r="E487" i="2"/>
  <c r="E486" i="2"/>
  <c r="E485" i="2"/>
  <c r="E484" i="2"/>
  <c r="E483" i="2"/>
  <c r="E482" i="2"/>
  <c r="E481" i="2"/>
  <c r="E480" i="2"/>
  <c r="E479" i="2"/>
  <c r="E478" i="2"/>
  <c r="E477" i="2"/>
  <c r="E476" i="2"/>
  <c r="E475" i="2"/>
  <c r="E474" i="2"/>
  <c r="E473" i="2"/>
  <c r="E472" i="2"/>
  <c r="E471" i="2"/>
  <c r="E470" i="2"/>
  <c r="E469" i="2"/>
  <c r="E468" i="2"/>
  <c r="E467" i="2"/>
  <c r="E466" i="2"/>
  <c r="E465" i="2"/>
  <c r="E464" i="2"/>
  <c r="E463" i="2"/>
  <c r="E462" i="2"/>
  <c r="E461" i="2"/>
  <c r="E460" i="2"/>
  <c r="E459" i="2"/>
  <c r="E458" i="2"/>
  <c r="E457" i="2"/>
  <c r="E456" i="2"/>
  <c r="E455" i="2"/>
  <c r="E454" i="2"/>
  <c r="E453" i="2"/>
  <c r="E452" i="2"/>
  <c r="E451" i="2"/>
  <c r="E450" i="2"/>
  <c r="E449" i="2"/>
  <c r="E448" i="2"/>
  <c r="E447" i="2"/>
  <c r="E446" i="2"/>
  <c r="E445" i="2"/>
  <c r="E444" i="2"/>
  <c r="E443" i="2"/>
  <c r="E442" i="2"/>
  <c r="E441" i="2"/>
  <c r="E440" i="2"/>
  <c r="E439" i="2"/>
  <c r="E438" i="2"/>
  <c r="E437" i="2"/>
  <c r="E436" i="2"/>
  <c r="E435" i="2"/>
  <c r="E434" i="2"/>
  <c r="E433" i="2"/>
  <c r="E432" i="2"/>
  <c r="E431" i="2"/>
  <c r="E430" i="2"/>
  <c r="E429" i="2"/>
  <c r="E428" i="2"/>
  <c r="E427" i="2"/>
  <c r="E426" i="2"/>
  <c r="E425" i="2"/>
  <c r="E424" i="2"/>
  <c r="E423" i="2"/>
  <c r="E422" i="2"/>
  <c r="E421" i="2"/>
  <c r="E420" i="2"/>
  <c r="E419" i="2"/>
  <c r="E418" i="2"/>
  <c r="E417" i="2"/>
  <c r="E416" i="2"/>
  <c r="E415" i="2"/>
  <c r="E414" i="2"/>
  <c r="E413" i="2"/>
  <c r="E412" i="2"/>
  <c r="E411" i="2"/>
  <c r="E410" i="2"/>
  <c r="E409" i="2"/>
  <c r="E408" i="2"/>
  <c r="E407" i="2"/>
  <c r="E406" i="2"/>
  <c r="E405" i="2"/>
  <c r="E404" i="2"/>
  <c r="E403" i="2"/>
  <c r="E402" i="2"/>
  <c r="E401" i="2"/>
  <c r="E400" i="2"/>
  <c r="E399" i="2"/>
  <c r="E398" i="2"/>
  <c r="E397" i="2"/>
  <c r="E396" i="2"/>
  <c r="E395" i="2"/>
  <c r="E394" i="2"/>
  <c r="E393" i="2"/>
  <c r="E392" i="2"/>
  <c r="E391" i="2"/>
  <c r="E390" i="2"/>
  <c r="E389" i="2"/>
  <c r="E388" i="2"/>
  <c r="E387" i="2"/>
  <c r="E386" i="2"/>
  <c r="E385" i="2"/>
  <c r="E384" i="2"/>
  <c r="E383" i="2"/>
  <c r="E382" i="2"/>
  <c r="E381" i="2"/>
  <c r="E380" i="2"/>
  <c r="E379" i="2"/>
  <c r="E378" i="2"/>
  <c r="E377" i="2"/>
  <c r="E376" i="2"/>
  <c r="E375" i="2"/>
  <c r="E374" i="2"/>
  <c r="E373" i="2"/>
  <c r="E372" i="2"/>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D31" i="2"/>
  <c r="E30" i="2"/>
  <c r="D30" i="2"/>
  <c r="E29" i="2"/>
  <c r="D29" i="2"/>
  <c r="E28" i="2"/>
  <c r="D28" i="2"/>
  <c r="E27" i="2"/>
  <c r="D27" i="2"/>
  <c r="E26" i="2"/>
  <c r="D26" i="2"/>
  <c r="E25" i="2"/>
  <c r="D25" i="2"/>
  <c r="E24" i="2"/>
  <c r="D24" i="2"/>
  <c r="E23" i="2"/>
  <c r="D23" i="2"/>
  <c r="E22" i="2"/>
  <c r="D22" i="2"/>
  <c r="E21" i="2"/>
  <c r="D21" i="2"/>
  <c r="E20" i="2"/>
  <c r="D20" i="2"/>
  <c r="E19" i="2"/>
  <c r="D19" i="2"/>
  <c r="E18" i="2"/>
  <c r="D18" i="2"/>
  <c r="E17" i="2"/>
  <c r="D17" i="2"/>
  <c r="E16" i="2"/>
  <c r="D16" i="2"/>
  <c r="E15" i="2"/>
  <c r="D15" i="2"/>
  <c r="E14" i="2"/>
  <c r="D14" i="2"/>
  <c r="E13" i="2"/>
  <c r="D13" i="2"/>
  <c r="E12" i="2"/>
  <c r="D12" i="2"/>
  <c r="E11" i="2"/>
  <c r="D11" i="2"/>
  <c r="E10" i="2"/>
  <c r="D10" i="2"/>
  <c r="E6" i="2"/>
  <c r="F2" i="2"/>
  <c r="E6" i="8" l="1"/>
  <c r="F5" i="8"/>
  <c r="G5" i="8" s="1"/>
  <c r="K2" i="2"/>
  <c r="K3" i="2" s="1"/>
  <c r="H5" i="2"/>
  <c r="E8" i="2"/>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30" i="1"/>
  <c r="K4"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D77" i="1" s="1"/>
  <c r="F77" i="1" s="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D209" i="1" s="1"/>
  <c r="F209" i="1" s="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D735" i="1" s="1"/>
  <c r="F735" i="1" s="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D906" i="1" s="1"/>
  <c r="F906" i="1" s="1"/>
  <c r="C887" i="1"/>
  <c r="C888" i="1"/>
  <c r="C889" i="1"/>
  <c r="C890" i="1"/>
  <c r="C891" i="1"/>
  <c r="C892" i="1"/>
  <c r="C893" i="1"/>
  <c r="C894" i="1"/>
  <c r="C895" i="1"/>
  <c r="C896" i="1"/>
  <c r="C897" i="1"/>
  <c r="C898" i="1"/>
  <c r="C899" i="1"/>
  <c r="C900" i="1"/>
  <c r="C901" i="1"/>
  <c r="C902" i="1"/>
  <c r="C903" i="1"/>
  <c r="C904" i="1"/>
  <c r="C905" i="1"/>
  <c r="C906" i="1"/>
  <c r="C907" i="1"/>
  <c r="D927" i="1" s="1"/>
  <c r="F927" i="1" s="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D1103" i="1" s="1"/>
  <c r="F1103" i="1" s="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0" i="1"/>
  <c r="E7" i="8" l="1"/>
  <c r="F6" i="8"/>
  <c r="G6" i="8" s="1"/>
  <c r="D895" i="1"/>
  <c r="F895" i="1" s="1"/>
  <c r="D831" i="1"/>
  <c r="F831" i="1" s="1"/>
  <c r="D799" i="1"/>
  <c r="F799" i="1" s="1"/>
  <c r="D767" i="1"/>
  <c r="F767" i="1" s="1"/>
  <c r="D703" i="1"/>
  <c r="F703" i="1" s="1"/>
  <c r="D595" i="1"/>
  <c r="F595" i="1" s="1"/>
  <c r="D199" i="1"/>
  <c r="F199" i="1" s="1"/>
  <c r="D1209" i="1"/>
  <c r="F1209" i="1" s="1"/>
  <c r="D1003" i="1"/>
  <c r="F1003" i="1" s="1"/>
  <c r="D959" i="1"/>
  <c r="F959" i="1" s="1"/>
  <c r="D53" i="1"/>
  <c r="F53" i="1" s="1"/>
  <c r="D1231" i="1"/>
  <c r="F1231" i="1" s="1"/>
  <c r="D1167" i="1"/>
  <c r="F1167" i="1" s="1"/>
  <c r="D1039" i="1"/>
  <c r="F1039" i="1" s="1"/>
  <c r="D1145" i="1"/>
  <c r="F1145" i="1" s="1"/>
  <c r="D1081" i="1"/>
  <c r="F1081" i="1" s="1"/>
  <c r="D1017" i="1"/>
  <c r="F1017" i="1" s="1"/>
  <c r="D381" i="1"/>
  <c r="F381" i="1" s="1"/>
  <c r="D97" i="1"/>
  <c r="F97" i="1" s="1"/>
  <c r="D1124" i="1"/>
  <c r="F1124" i="1" s="1"/>
  <c r="D1252" i="1"/>
  <c r="F1252" i="1" s="1"/>
  <c r="D1188" i="1"/>
  <c r="F1188" i="1" s="1"/>
  <c r="D1060" i="1"/>
  <c r="F1060" i="1" s="1"/>
  <c r="D991" i="1"/>
  <c r="F991" i="1" s="1"/>
  <c r="D863" i="1"/>
  <c r="F863" i="1" s="1"/>
  <c r="D821" i="1"/>
  <c r="F821" i="1" s="1"/>
  <c r="D693" i="1"/>
  <c r="F693" i="1" s="1"/>
  <c r="D627" i="1"/>
  <c r="F627" i="1" s="1"/>
  <c r="D1247" i="1"/>
  <c r="F1247" i="1" s="1"/>
  <c r="D1239" i="1"/>
  <c r="F1239" i="1" s="1"/>
  <c r="D1227" i="1"/>
  <c r="F1227" i="1" s="1"/>
  <c r="D1215" i="1"/>
  <c r="F1215" i="1" s="1"/>
  <c r="D1203" i="1"/>
  <c r="F1203" i="1" s="1"/>
  <c r="D1191" i="1"/>
  <c r="F1191" i="1" s="1"/>
  <c r="D1179" i="1"/>
  <c r="F1179" i="1" s="1"/>
  <c r="D1159" i="1"/>
  <c r="F1159" i="1" s="1"/>
  <c r="D1147" i="1"/>
  <c r="F1147" i="1" s="1"/>
  <c r="D1139" i="1"/>
  <c r="F1139" i="1" s="1"/>
  <c r="D1123" i="1"/>
  <c r="F1123" i="1" s="1"/>
  <c r="D1111" i="1"/>
  <c r="F1111" i="1" s="1"/>
  <c r="D1099" i="1"/>
  <c r="F1099" i="1" s="1"/>
  <c r="D1091" i="1"/>
  <c r="F1091" i="1" s="1"/>
  <c r="D1075" i="1"/>
  <c r="F1075" i="1" s="1"/>
  <c r="D1067" i="1"/>
  <c r="F1067" i="1" s="1"/>
  <c r="D1059" i="1"/>
  <c r="F1059" i="1" s="1"/>
  <c r="D1055" i="1"/>
  <c r="F1055" i="1" s="1"/>
  <c r="D1047" i="1"/>
  <c r="F1047" i="1" s="1"/>
  <c r="D1035" i="1"/>
  <c r="F1035" i="1" s="1"/>
  <c r="D1027" i="1"/>
  <c r="F1027" i="1" s="1"/>
  <c r="D1019" i="1"/>
  <c r="F1019" i="1" s="1"/>
  <c r="D1007" i="1"/>
  <c r="F1007" i="1" s="1"/>
  <c r="D1258" i="1"/>
  <c r="F1258" i="1" s="1"/>
  <c r="D1254" i="1"/>
  <c r="F1254" i="1" s="1"/>
  <c r="D1250" i="1"/>
  <c r="F1250" i="1" s="1"/>
  <c r="D1246" i="1"/>
  <c r="F1246" i="1" s="1"/>
  <c r="D1242" i="1"/>
  <c r="F1242" i="1" s="1"/>
  <c r="D1238" i="1"/>
  <c r="F1238" i="1" s="1"/>
  <c r="D1234" i="1"/>
  <c r="F1234" i="1" s="1"/>
  <c r="D1230" i="1"/>
  <c r="F1230" i="1" s="1"/>
  <c r="D1226" i="1"/>
  <c r="F1226" i="1" s="1"/>
  <c r="D1222" i="1"/>
  <c r="F1222" i="1" s="1"/>
  <c r="D1218" i="1"/>
  <c r="F1218" i="1" s="1"/>
  <c r="D1214" i="1"/>
  <c r="F1214" i="1" s="1"/>
  <c r="D1210" i="1"/>
  <c r="F1210" i="1" s="1"/>
  <c r="D1206" i="1"/>
  <c r="F1206" i="1" s="1"/>
  <c r="D1202" i="1"/>
  <c r="F1202" i="1" s="1"/>
  <c r="D1198" i="1"/>
  <c r="F1198" i="1" s="1"/>
  <c r="D1194" i="1"/>
  <c r="F1194" i="1" s="1"/>
  <c r="D1190" i="1"/>
  <c r="F1190" i="1" s="1"/>
  <c r="D1186" i="1"/>
  <c r="F1186" i="1" s="1"/>
  <c r="D1182" i="1"/>
  <c r="F1182" i="1" s="1"/>
  <c r="D1178" i="1"/>
  <c r="F1178" i="1" s="1"/>
  <c r="D1174" i="1"/>
  <c r="F1174" i="1" s="1"/>
  <c r="D1170" i="1"/>
  <c r="F1170" i="1" s="1"/>
  <c r="D1166" i="1"/>
  <c r="F1166" i="1" s="1"/>
  <c r="D1162" i="1"/>
  <c r="F1162" i="1" s="1"/>
  <c r="D1158" i="1"/>
  <c r="F1158" i="1" s="1"/>
  <c r="D1154" i="1"/>
  <c r="F1154" i="1" s="1"/>
  <c r="D1150" i="1"/>
  <c r="F1150" i="1" s="1"/>
  <c r="D1146" i="1"/>
  <c r="F1146" i="1" s="1"/>
  <c r="D1142" i="1"/>
  <c r="F1142" i="1" s="1"/>
  <c r="D1138" i="1"/>
  <c r="F1138" i="1" s="1"/>
  <c r="D970" i="1"/>
  <c r="F970" i="1" s="1"/>
  <c r="D938" i="1"/>
  <c r="F938" i="1" s="1"/>
  <c r="D874" i="1"/>
  <c r="F874" i="1" s="1"/>
  <c r="D842" i="1"/>
  <c r="F842" i="1" s="1"/>
  <c r="D810" i="1"/>
  <c r="F810" i="1" s="1"/>
  <c r="D746" i="1"/>
  <c r="F746" i="1" s="1"/>
  <c r="D714" i="1"/>
  <c r="F714" i="1" s="1"/>
  <c r="D682" i="1"/>
  <c r="F682" i="1" s="1"/>
  <c r="D670" i="1"/>
  <c r="F670" i="1" s="1"/>
  <c r="D654" i="1"/>
  <c r="F654" i="1" s="1"/>
  <c r="D554" i="1"/>
  <c r="F554" i="1" s="1"/>
  <c r="D1255" i="1"/>
  <c r="F1255" i="1" s="1"/>
  <c r="D1243" i="1"/>
  <c r="F1243" i="1" s="1"/>
  <c r="D1219" i="1"/>
  <c r="F1219" i="1" s="1"/>
  <c r="D1211" i="1"/>
  <c r="F1211" i="1" s="1"/>
  <c r="D1195" i="1"/>
  <c r="F1195" i="1" s="1"/>
  <c r="D1183" i="1"/>
  <c r="F1183" i="1" s="1"/>
  <c r="D1175" i="1"/>
  <c r="F1175" i="1" s="1"/>
  <c r="D1163" i="1"/>
  <c r="F1163" i="1" s="1"/>
  <c r="D1155" i="1"/>
  <c r="F1155" i="1" s="1"/>
  <c r="D1143" i="1"/>
  <c r="F1143" i="1" s="1"/>
  <c r="D1131" i="1"/>
  <c r="F1131" i="1" s="1"/>
  <c r="D1119" i="1"/>
  <c r="F1119" i="1" s="1"/>
  <c r="D1107" i="1"/>
  <c r="F1107" i="1" s="1"/>
  <c r="D1095" i="1"/>
  <c r="F1095" i="1" s="1"/>
  <c r="D1087" i="1"/>
  <c r="F1087" i="1" s="1"/>
  <c r="D1079" i="1"/>
  <c r="F1079" i="1" s="1"/>
  <c r="D1071" i="1"/>
  <c r="F1071" i="1" s="1"/>
  <c r="D1063" i="1"/>
  <c r="F1063" i="1" s="1"/>
  <c r="D1051" i="1"/>
  <c r="F1051" i="1" s="1"/>
  <c r="D1043" i="1"/>
  <c r="F1043" i="1" s="1"/>
  <c r="D1031" i="1"/>
  <c r="F1031" i="1" s="1"/>
  <c r="D1023" i="1"/>
  <c r="F1023" i="1" s="1"/>
  <c r="D1015" i="1"/>
  <c r="F1015" i="1" s="1"/>
  <c r="D1011" i="1"/>
  <c r="F1011" i="1" s="1"/>
  <c r="D999" i="1"/>
  <c r="F999" i="1" s="1"/>
  <c r="D1257" i="1"/>
  <c r="F1257" i="1" s="1"/>
  <c r="D1253" i="1"/>
  <c r="F1253" i="1" s="1"/>
  <c r="D1249" i="1"/>
  <c r="F1249" i="1" s="1"/>
  <c r="D1245" i="1"/>
  <c r="F1245" i="1" s="1"/>
  <c r="D1241" i="1"/>
  <c r="F1241" i="1" s="1"/>
  <c r="D1237" i="1"/>
  <c r="F1237" i="1" s="1"/>
  <c r="D1233" i="1"/>
  <c r="F1233" i="1" s="1"/>
  <c r="D1229" i="1"/>
  <c r="F1229" i="1" s="1"/>
  <c r="D1225" i="1"/>
  <c r="F1225" i="1" s="1"/>
  <c r="D1221" i="1"/>
  <c r="F1221" i="1" s="1"/>
  <c r="D1217" i="1"/>
  <c r="F1217" i="1" s="1"/>
  <c r="D1213" i="1"/>
  <c r="F1213" i="1" s="1"/>
  <c r="D1205" i="1"/>
  <c r="F1205" i="1" s="1"/>
  <c r="D1201" i="1"/>
  <c r="F1201" i="1" s="1"/>
  <c r="D1197" i="1"/>
  <c r="F1197" i="1" s="1"/>
  <c r="D1193" i="1"/>
  <c r="F1193" i="1" s="1"/>
  <c r="D1189" i="1"/>
  <c r="F1189" i="1" s="1"/>
  <c r="D1185" i="1"/>
  <c r="F1185" i="1" s="1"/>
  <c r="D1181" i="1"/>
  <c r="F1181" i="1" s="1"/>
  <c r="D1177" i="1"/>
  <c r="F1177" i="1" s="1"/>
  <c r="D1173" i="1"/>
  <c r="F1173" i="1" s="1"/>
  <c r="D1169" i="1"/>
  <c r="F1169" i="1" s="1"/>
  <c r="D1165" i="1"/>
  <c r="F1165" i="1" s="1"/>
  <c r="D1161" i="1"/>
  <c r="F1161" i="1" s="1"/>
  <c r="D1157" i="1"/>
  <c r="F1157" i="1" s="1"/>
  <c r="D1153" i="1"/>
  <c r="F1153" i="1" s="1"/>
  <c r="D1149" i="1"/>
  <c r="F1149" i="1" s="1"/>
  <c r="D1141" i="1"/>
  <c r="F1141" i="1" s="1"/>
  <c r="D1137" i="1"/>
  <c r="F1137" i="1" s="1"/>
  <c r="D1133" i="1"/>
  <c r="F1133" i="1" s="1"/>
  <c r="D1129" i="1"/>
  <c r="F1129" i="1" s="1"/>
  <c r="D1125" i="1"/>
  <c r="F1125" i="1" s="1"/>
  <c r="D1121" i="1"/>
  <c r="F1121" i="1" s="1"/>
  <c r="D1117" i="1"/>
  <c r="F1117" i="1" s="1"/>
  <c r="D1113" i="1"/>
  <c r="F1113" i="1" s="1"/>
  <c r="D1109" i="1"/>
  <c r="F1109" i="1" s="1"/>
  <c r="D1105" i="1"/>
  <c r="F1105" i="1" s="1"/>
  <c r="D1101" i="1"/>
  <c r="F1101" i="1" s="1"/>
  <c r="D1097" i="1"/>
  <c r="F1097" i="1" s="1"/>
  <c r="D1093" i="1"/>
  <c r="F1093" i="1" s="1"/>
  <c r="D1089" i="1"/>
  <c r="F1089" i="1" s="1"/>
  <c r="D1085" i="1"/>
  <c r="F1085" i="1" s="1"/>
  <c r="D1077" i="1"/>
  <c r="F1077" i="1" s="1"/>
  <c r="D1073" i="1"/>
  <c r="F1073" i="1" s="1"/>
  <c r="D1069" i="1"/>
  <c r="F1069" i="1" s="1"/>
  <c r="D1065" i="1"/>
  <c r="F1065" i="1" s="1"/>
  <c r="D1061" i="1"/>
  <c r="F1061" i="1" s="1"/>
  <c r="D1057" i="1"/>
  <c r="F1057" i="1" s="1"/>
  <c r="D1053" i="1"/>
  <c r="F1053" i="1" s="1"/>
  <c r="D1049" i="1"/>
  <c r="F1049" i="1" s="1"/>
  <c r="D1045" i="1"/>
  <c r="F1045" i="1" s="1"/>
  <c r="D1041" i="1"/>
  <c r="F1041" i="1" s="1"/>
  <c r="D1037" i="1"/>
  <c r="F1037" i="1" s="1"/>
  <c r="D1033" i="1"/>
  <c r="F1033" i="1" s="1"/>
  <c r="D1029" i="1"/>
  <c r="F1029" i="1" s="1"/>
  <c r="D1025" i="1"/>
  <c r="F1025" i="1" s="1"/>
  <c r="D1021" i="1"/>
  <c r="F1021" i="1" s="1"/>
  <c r="D1013" i="1"/>
  <c r="F1013" i="1" s="1"/>
  <c r="D1009" i="1"/>
  <c r="F1009" i="1" s="1"/>
  <c r="D1005" i="1"/>
  <c r="F1005" i="1" s="1"/>
  <c r="D1001" i="1"/>
  <c r="F1001" i="1" s="1"/>
  <c r="D997" i="1"/>
  <c r="F997" i="1" s="1"/>
  <c r="D993" i="1"/>
  <c r="F993" i="1" s="1"/>
  <c r="D989" i="1"/>
  <c r="F989" i="1" s="1"/>
  <c r="D985" i="1"/>
  <c r="F985" i="1" s="1"/>
  <c r="D981" i="1"/>
  <c r="F981" i="1" s="1"/>
  <c r="D977" i="1"/>
  <c r="F977" i="1" s="1"/>
  <c r="D973" i="1"/>
  <c r="F973" i="1" s="1"/>
  <c r="D969" i="1"/>
  <c r="F969" i="1" s="1"/>
  <c r="D965" i="1"/>
  <c r="F965" i="1" s="1"/>
  <c r="D917" i="1"/>
  <c r="F917" i="1" s="1"/>
  <c r="D885" i="1"/>
  <c r="F885" i="1" s="1"/>
  <c r="D853" i="1"/>
  <c r="F853" i="1" s="1"/>
  <c r="D789" i="1"/>
  <c r="F789" i="1" s="1"/>
  <c r="D757" i="1"/>
  <c r="F757" i="1" s="1"/>
  <c r="D725" i="1"/>
  <c r="F725" i="1" s="1"/>
  <c r="D1251" i="1"/>
  <c r="F1251" i="1" s="1"/>
  <c r="D1235" i="1"/>
  <c r="F1235" i="1" s="1"/>
  <c r="D1223" i="1"/>
  <c r="F1223" i="1" s="1"/>
  <c r="D1207" i="1"/>
  <c r="F1207" i="1" s="1"/>
  <c r="D1199" i="1"/>
  <c r="F1199" i="1" s="1"/>
  <c r="D1187" i="1"/>
  <c r="F1187" i="1" s="1"/>
  <c r="D1171" i="1"/>
  <c r="F1171" i="1" s="1"/>
  <c r="D1151" i="1"/>
  <c r="F1151" i="1" s="1"/>
  <c r="D1135" i="1"/>
  <c r="F1135" i="1" s="1"/>
  <c r="D1127" i="1"/>
  <c r="F1127" i="1" s="1"/>
  <c r="D1115" i="1"/>
  <c r="F1115" i="1" s="1"/>
  <c r="D1083" i="1"/>
  <c r="F1083" i="1" s="1"/>
  <c r="D1256" i="1"/>
  <c r="F1256" i="1" s="1"/>
  <c r="D1248" i="1"/>
  <c r="F1248" i="1" s="1"/>
  <c r="D1244" i="1"/>
  <c r="F1244" i="1" s="1"/>
  <c r="D1240" i="1"/>
  <c r="F1240" i="1" s="1"/>
  <c r="D1236" i="1"/>
  <c r="F1236" i="1" s="1"/>
  <c r="D1232" i="1"/>
  <c r="F1232" i="1" s="1"/>
  <c r="D1228" i="1"/>
  <c r="F1228" i="1" s="1"/>
  <c r="D1224" i="1"/>
  <c r="F1224" i="1" s="1"/>
  <c r="D1220" i="1"/>
  <c r="F1220" i="1" s="1"/>
  <c r="D1216" i="1"/>
  <c r="F1216" i="1" s="1"/>
  <c r="D1212" i="1"/>
  <c r="F1212" i="1" s="1"/>
  <c r="D1208" i="1"/>
  <c r="F1208" i="1" s="1"/>
  <c r="D1204" i="1"/>
  <c r="F1204" i="1" s="1"/>
  <c r="D1200" i="1"/>
  <c r="F1200" i="1" s="1"/>
  <c r="D1196" i="1"/>
  <c r="F1196" i="1" s="1"/>
  <c r="D1192" i="1"/>
  <c r="F1192" i="1" s="1"/>
  <c r="D1184" i="1"/>
  <c r="F1184" i="1" s="1"/>
  <c r="D1180" i="1"/>
  <c r="F1180" i="1" s="1"/>
  <c r="D1176" i="1"/>
  <c r="F1176" i="1" s="1"/>
  <c r="D1172" i="1"/>
  <c r="F1172" i="1" s="1"/>
  <c r="D1168" i="1"/>
  <c r="F1168" i="1" s="1"/>
  <c r="D1164" i="1"/>
  <c r="F1164" i="1" s="1"/>
  <c r="D1160" i="1"/>
  <c r="F1160" i="1" s="1"/>
  <c r="D1156" i="1"/>
  <c r="F1156" i="1" s="1"/>
  <c r="D1152" i="1"/>
  <c r="F1152" i="1" s="1"/>
  <c r="D1148" i="1"/>
  <c r="F1148" i="1" s="1"/>
  <c r="D1144" i="1"/>
  <c r="F1144" i="1" s="1"/>
  <c r="D1140" i="1"/>
  <c r="F1140" i="1" s="1"/>
  <c r="D1136" i="1"/>
  <c r="F1136" i="1" s="1"/>
  <c r="D1132" i="1"/>
  <c r="F1132" i="1" s="1"/>
  <c r="D1128" i="1"/>
  <c r="F1128" i="1" s="1"/>
  <c r="D1120" i="1"/>
  <c r="F1120" i="1" s="1"/>
  <c r="D1116" i="1"/>
  <c r="F1116" i="1" s="1"/>
  <c r="D1112" i="1"/>
  <c r="F1112" i="1" s="1"/>
  <c r="D1108" i="1"/>
  <c r="F1108" i="1" s="1"/>
  <c r="D1104" i="1"/>
  <c r="F1104" i="1" s="1"/>
  <c r="D1100" i="1"/>
  <c r="F1100" i="1" s="1"/>
  <c r="D1096" i="1"/>
  <c r="F1096" i="1" s="1"/>
  <c r="D1092" i="1"/>
  <c r="F1092" i="1" s="1"/>
  <c r="D1088" i="1"/>
  <c r="F1088" i="1" s="1"/>
  <c r="D1084" i="1"/>
  <c r="F1084" i="1" s="1"/>
  <c r="D1080" i="1"/>
  <c r="F1080" i="1" s="1"/>
  <c r="D1076" i="1"/>
  <c r="F1076" i="1" s="1"/>
  <c r="D1072" i="1"/>
  <c r="F1072" i="1" s="1"/>
  <c r="D1068" i="1"/>
  <c r="F1068" i="1" s="1"/>
  <c r="D1064" i="1"/>
  <c r="F1064" i="1" s="1"/>
  <c r="D1056" i="1"/>
  <c r="F1056" i="1" s="1"/>
  <c r="D1052" i="1"/>
  <c r="F1052" i="1" s="1"/>
  <c r="D1048" i="1"/>
  <c r="F1048" i="1" s="1"/>
  <c r="D1044" i="1"/>
  <c r="F1044" i="1" s="1"/>
  <c r="D1040" i="1"/>
  <c r="F1040" i="1" s="1"/>
  <c r="D1036" i="1"/>
  <c r="F1036" i="1" s="1"/>
  <c r="D1032" i="1"/>
  <c r="F1032" i="1" s="1"/>
  <c r="D1028" i="1"/>
  <c r="F1028" i="1" s="1"/>
  <c r="D1024" i="1"/>
  <c r="F1024" i="1" s="1"/>
  <c r="D1020" i="1"/>
  <c r="F1020" i="1" s="1"/>
  <c r="D1016" i="1"/>
  <c r="F1016" i="1" s="1"/>
  <c r="D1012" i="1"/>
  <c r="F1012" i="1" s="1"/>
  <c r="D1008" i="1"/>
  <c r="F1008" i="1" s="1"/>
  <c r="D1004" i="1"/>
  <c r="F1004" i="1" s="1"/>
  <c r="D1000" i="1"/>
  <c r="F1000" i="1" s="1"/>
  <c r="D996" i="1"/>
  <c r="F996" i="1" s="1"/>
  <c r="D992" i="1"/>
  <c r="F992" i="1" s="1"/>
  <c r="D988" i="1"/>
  <c r="F988" i="1" s="1"/>
  <c r="D984" i="1"/>
  <c r="F984" i="1" s="1"/>
  <c r="D980" i="1"/>
  <c r="F980" i="1" s="1"/>
  <c r="D976" i="1"/>
  <c r="F976" i="1" s="1"/>
  <c r="D972" i="1"/>
  <c r="F972" i="1" s="1"/>
  <c r="D968" i="1"/>
  <c r="F968" i="1" s="1"/>
  <c r="D964" i="1"/>
  <c r="F964" i="1" s="1"/>
  <c r="D960" i="1"/>
  <c r="F960" i="1" s="1"/>
  <c r="D956" i="1"/>
  <c r="F956" i="1" s="1"/>
  <c r="D952" i="1"/>
  <c r="F952" i="1" s="1"/>
  <c r="D948" i="1"/>
  <c r="F948" i="1" s="1"/>
  <c r="D944" i="1"/>
  <c r="F944" i="1" s="1"/>
  <c r="D940" i="1"/>
  <c r="F940" i="1" s="1"/>
  <c r="D936" i="1"/>
  <c r="F936" i="1" s="1"/>
  <c r="D932" i="1"/>
  <c r="F932" i="1" s="1"/>
  <c r="D928" i="1"/>
  <c r="F928" i="1" s="1"/>
  <c r="D924" i="1"/>
  <c r="F924" i="1" s="1"/>
  <c r="D920" i="1"/>
  <c r="F920" i="1" s="1"/>
  <c r="D916" i="1"/>
  <c r="F916" i="1" s="1"/>
  <c r="D912" i="1"/>
  <c r="F912" i="1" s="1"/>
  <c r="D908" i="1"/>
  <c r="F908" i="1" s="1"/>
  <c r="D904" i="1"/>
  <c r="F904" i="1" s="1"/>
  <c r="D900" i="1"/>
  <c r="F900" i="1" s="1"/>
  <c r="D896" i="1"/>
  <c r="F896" i="1" s="1"/>
  <c r="D892" i="1"/>
  <c r="F892" i="1" s="1"/>
  <c r="D888" i="1"/>
  <c r="F888" i="1" s="1"/>
  <c r="D884" i="1"/>
  <c r="F884" i="1" s="1"/>
  <c r="D880" i="1"/>
  <c r="F880" i="1" s="1"/>
  <c r="D876" i="1"/>
  <c r="F876" i="1" s="1"/>
  <c r="D872" i="1"/>
  <c r="F872" i="1" s="1"/>
  <c r="D868" i="1"/>
  <c r="F868" i="1" s="1"/>
  <c r="D864" i="1"/>
  <c r="F864" i="1" s="1"/>
  <c r="D860" i="1"/>
  <c r="F860" i="1" s="1"/>
  <c r="D856" i="1"/>
  <c r="F856" i="1" s="1"/>
  <c r="D852" i="1"/>
  <c r="F852" i="1" s="1"/>
  <c r="D848" i="1"/>
  <c r="F848" i="1" s="1"/>
  <c r="D844" i="1"/>
  <c r="F844" i="1" s="1"/>
  <c r="D840" i="1"/>
  <c r="F840" i="1" s="1"/>
  <c r="D836" i="1"/>
  <c r="F836" i="1" s="1"/>
  <c r="D832" i="1"/>
  <c r="F832" i="1" s="1"/>
  <c r="D828" i="1"/>
  <c r="F828" i="1" s="1"/>
  <c r="D824" i="1"/>
  <c r="F824" i="1" s="1"/>
  <c r="D820" i="1"/>
  <c r="F820" i="1" s="1"/>
  <c r="D816" i="1"/>
  <c r="F816" i="1" s="1"/>
  <c r="D812" i="1"/>
  <c r="F812" i="1" s="1"/>
  <c r="D808" i="1"/>
  <c r="F808" i="1" s="1"/>
  <c r="D804" i="1"/>
  <c r="F804" i="1" s="1"/>
  <c r="D800" i="1"/>
  <c r="F800" i="1" s="1"/>
  <c r="D796" i="1"/>
  <c r="F796" i="1" s="1"/>
  <c r="D792" i="1"/>
  <c r="F792" i="1" s="1"/>
  <c r="D788" i="1"/>
  <c r="F788" i="1" s="1"/>
  <c r="D784" i="1"/>
  <c r="F784" i="1" s="1"/>
  <c r="D780" i="1"/>
  <c r="F780" i="1" s="1"/>
  <c r="D776" i="1"/>
  <c r="F776" i="1" s="1"/>
  <c r="D772" i="1"/>
  <c r="F772" i="1" s="1"/>
  <c r="D768" i="1"/>
  <c r="F768" i="1" s="1"/>
  <c r="D764" i="1"/>
  <c r="F764" i="1" s="1"/>
  <c r="D760" i="1"/>
  <c r="F760" i="1" s="1"/>
  <c r="D756" i="1"/>
  <c r="F756" i="1" s="1"/>
  <c r="D752" i="1"/>
  <c r="F752" i="1" s="1"/>
  <c r="D748" i="1"/>
  <c r="F748" i="1" s="1"/>
  <c r="D744" i="1"/>
  <c r="F744" i="1" s="1"/>
  <c r="D740" i="1"/>
  <c r="F740" i="1" s="1"/>
  <c r="D736" i="1"/>
  <c r="F736" i="1" s="1"/>
  <c r="D732" i="1"/>
  <c r="F732" i="1" s="1"/>
  <c r="D728" i="1"/>
  <c r="F728" i="1" s="1"/>
  <c r="D724" i="1"/>
  <c r="F724" i="1" s="1"/>
  <c r="D720" i="1"/>
  <c r="F720" i="1" s="1"/>
  <c r="D716" i="1"/>
  <c r="F716" i="1" s="1"/>
  <c r="D712" i="1"/>
  <c r="F712" i="1" s="1"/>
  <c r="D708" i="1"/>
  <c r="F708" i="1" s="1"/>
  <c r="D704" i="1"/>
  <c r="F704" i="1" s="1"/>
  <c r="D700" i="1"/>
  <c r="F700" i="1" s="1"/>
  <c r="D696" i="1"/>
  <c r="F696" i="1" s="1"/>
  <c r="D692" i="1"/>
  <c r="F692" i="1" s="1"/>
  <c r="D688" i="1"/>
  <c r="F688" i="1" s="1"/>
  <c r="D684" i="1"/>
  <c r="F684" i="1" s="1"/>
  <c r="D680" i="1"/>
  <c r="F680" i="1" s="1"/>
  <c r="D676" i="1"/>
  <c r="F676" i="1" s="1"/>
  <c r="D672" i="1"/>
  <c r="F672" i="1" s="1"/>
  <c r="D668" i="1"/>
  <c r="F668" i="1" s="1"/>
  <c r="D664" i="1"/>
  <c r="F664" i="1" s="1"/>
  <c r="D660" i="1"/>
  <c r="F660" i="1" s="1"/>
  <c r="D656" i="1"/>
  <c r="F656" i="1" s="1"/>
  <c r="D652" i="1"/>
  <c r="F652" i="1" s="1"/>
  <c r="D648" i="1"/>
  <c r="F648" i="1" s="1"/>
  <c r="D644" i="1"/>
  <c r="F644" i="1" s="1"/>
  <c r="D640" i="1"/>
  <c r="F640" i="1" s="1"/>
  <c r="D636" i="1"/>
  <c r="F636" i="1" s="1"/>
  <c r="D632" i="1"/>
  <c r="F632" i="1" s="1"/>
  <c r="D628" i="1"/>
  <c r="F628" i="1" s="1"/>
  <c r="D624" i="1"/>
  <c r="F624" i="1" s="1"/>
  <c r="D620" i="1"/>
  <c r="F620" i="1" s="1"/>
  <c r="D616" i="1"/>
  <c r="F616" i="1" s="1"/>
  <c r="D612" i="1"/>
  <c r="F612" i="1" s="1"/>
  <c r="D608" i="1"/>
  <c r="F608" i="1" s="1"/>
  <c r="D604" i="1"/>
  <c r="F604" i="1" s="1"/>
  <c r="D600" i="1"/>
  <c r="F600" i="1" s="1"/>
  <c r="D596" i="1"/>
  <c r="F596" i="1" s="1"/>
  <c r="D592" i="1"/>
  <c r="F592" i="1" s="1"/>
  <c r="D588" i="1"/>
  <c r="F588" i="1" s="1"/>
  <c r="D584" i="1"/>
  <c r="F584" i="1" s="1"/>
  <c r="D580" i="1"/>
  <c r="F580" i="1" s="1"/>
  <c r="D576" i="1"/>
  <c r="F576" i="1" s="1"/>
  <c r="D572" i="1"/>
  <c r="F572" i="1" s="1"/>
  <c r="D568" i="1"/>
  <c r="F568" i="1" s="1"/>
  <c r="D564" i="1"/>
  <c r="F564" i="1" s="1"/>
  <c r="D560" i="1"/>
  <c r="F560" i="1" s="1"/>
  <c r="D556" i="1"/>
  <c r="F556" i="1" s="1"/>
  <c r="D552" i="1"/>
  <c r="F552" i="1" s="1"/>
  <c r="D548" i="1"/>
  <c r="F548" i="1" s="1"/>
  <c r="D544" i="1"/>
  <c r="F544" i="1" s="1"/>
  <c r="D540" i="1"/>
  <c r="F540" i="1" s="1"/>
  <c r="D536" i="1"/>
  <c r="F536" i="1" s="1"/>
  <c r="D532" i="1"/>
  <c r="F532" i="1" s="1"/>
  <c r="D528" i="1"/>
  <c r="F528" i="1" s="1"/>
  <c r="D524" i="1"/>
  <c r="F524" i="1" s="1"/>
  <c r="D520" i="1"/>
  <c r="F520" i="1" s="1"/>
  <c r="D516" i="1"/>
  <c r="F516" i="1" s="1"/>
  <c r="D512" i="1"/>
  <c r="F512" i="1" s="1"/>
  <c r="D508" i="1"/>
  <c r="F508" i="1" s="1"/>
  <c r="D504" i="1"/>
  <c r="F504" i="1" s="1"/>
  <c r="D500" i="1"/>
  <c r="F500" i="1" s="1"/>
  <c r="D496" i="1"/>
  <c r="F496" i="1" s="1"/>
  <c r="D492" i="1"/>
  <c r="F492" i="1" s="1"/>
  <c r="D488" i="1"/>
  <c r="F488" i="1" s="1"/>
  <c r="D484" i="1"/>
  <c r="F484" i="1" s="1"/>
  <c r="D480" i="1"/>
  <c r="F480" i="1" s="1"/>
  <c r="D476" i="1"/>
  <c r="F476" i="1" s="1"/>
  <c r="D472" i="1"/>
  <c r="F472" i="1" s="1"/>
  <c r="D468" i="1"/>
  <c r="F468" i="1" s="1"/>
  <c r="D464" i="1"/>
  <c r="F464" i="1" s="1"/>
  <c r="D460" i="1"/>
  <c r="F460" i="1" s="1"/>
  <c r="D456" i="1"/>
  <c r="F456" i="1" s="1"/>
  <c r="D452" i="1"/>
  <c r="F452" i="1" s="1"/>
  <c r="D448" i="1"/>
  <c r="F448" i="1" s="1"/>
  <c r="D444" i="1"/>
  <c r="F444" i="1" s="1"/>
  <c r="D440" i="1"/>
  <c r="F440" i="1" s="1"/>
  <c r="D436" i="1"/>
  <c r="F436" i="1" s="1"/>
  <c r="D432" i="1"/>
  <c r="F432" i="1" s="1"/>
  <c r="D428" i="1"/>
  <c r="F428" i="1" s="1"/>
  <c r="D424" i="1"/>
  <c r="F424" i="1" s="1"/>
  <c r="D420" i="1"/>
  <c r="F420" i="1" s="1"/>
  <c r="D416" i="1"/>
  <c r="F416" i="1" s="1"/>
  <c r="D412" i="1"/>
  <c r="F412" i="1" s="1"/>
  <c r="D408" i="1"/>
  <c r="F408" i="1" s="1"/>
  <c r="D404" i="1"/>
  <c r="F404" i="1" s="1"/>
  <c r="D400" i="1"/>
  <c r="F400" i="1" s="1"/>
  <c r="D396" i="1"/>
  <c r="F396" i="1" s="1"/>
  <c r="D392" i="1"/>
  <c r="F392" i="1" s="1"/>
  <c r="D388" i="1"/>
  <c r="F388" i="1" s="1"/>
  <c r="D384" i="1"/>
  <c r="F384" i="1" s="1"/>
  <c r="D380" i="1"/>
  <c r="F380" i="1" s="1"/>
  <c r="D376" i="1"/>
  <c r="F376" i="1" s="1"/>
  <c r="D372" i="1"/>
  <c r="F372" i="1" s="1"/>
  <c r="D368" i="1"/>
  <c r="F368" i="1" s="1"/>
  <c r="D364" i="1"/>
  <c r="F364" i="1" s="1"/>
  <c r="D360" i="1"/>
  <c r="F360" i="1" s="1"/>
  <c r="D356" i="1"/>
  <c r="F356" i="1" s="1"/>
  <c r="D352" i="1"/>
  <c r="F352" i="1" s="1"/>
  <c r="D348" i="1"/>
  <c r="F348" i="1" s="1"/>
  <c r="D344" i="1"/>
  <c r="F344" i="1" s="1"/>
  <c r="D340" i="1"/>
  <c r="F340" i="1" s="1"/>
  <c r="D336" i="1"/>
  <c r="F336" i="1" s="1"/>
  <c r="D332" i="1"/>
  <c r="F332" i="1" s="1"/>
  <c r="D328" i="1"/>
  <c r="F328" i="1" s="1"/>
  <c r="D324" i="1"/>
  <c r="F324" i="1" s="1"/>
  <c r="D320" i="1"/>
  <c r="F320" i="1" s="1"/>
  <c r="D316" i="1"/>
  <c r="F316" i="1" s="1"/>
  <c r="D312" i="1"/>
  <c r="F312" i="1" s="1"/>
  <c r="D308" i="1"/>
  <c r="F308" i="1" s="1"/>
  <c r="D304" i="1"/>
  <c r="F304" i="1" s="1"/>
  <c r="D949" i="1"/>
  <c r="F949" i="1" s="1"/>
  <c r="D778" i="1"/>
  <c r="F778" i="1" s="1"/>
  <c r="D469" i="1"/>
  <c r="F469" i="1" s="1"/>
  <c r="D995" i="1"/>
  <c r="F995" i="1" s="1"/>
  <c r="D987" i="1"/>
  <c r="F987" i="1" s="1"/>
  <c r="D983" i="1"/>
  <c r="F983" i="1" s="1"/>
  <c r="D979" i="1"/>
  <c r="F979" i="1" s="1"/>
  <c r="D975" i="1"/>
  <c r="F975" i="1" s="1"/>
  <c r="D971" i="1"/>
  <c r="F971" i="1" s="1"/>
  <c r="D967" i="1"/>
  <c r="F967" i="1" s="1"/>
  <c r="D963" i="1"/>
  <c r="F963" i="1" s="1"/>
  <c r="D955" i="1"/>
  <c r="F955" i="1" s="1"/>
  <c r="D951" i="1"/>
  <c r="F951" i="1" s="1"/>
  <c r="D947" i="1"/>
  <c r="F947" i="1" s="1"/>
  <c r="D943" i="1"/>
  <c r="F943" i="1" s="1"/>
  <c r="D939" i="1"/>
  <c r="F939" i="1" s="1"/>
  <c r="D935" i="1"/>
  <c r="F935" i="1" s="1"/>
  <c r="D931" i="1"/>
  <c r="F931" i="1" s="1"/>
  <c r="D923" i="1"/>
  <c r="F923" i="1" s="1"/>
  <c r="D919" i="1"/>
  <c r="F919" i="1" s="1"/>
  <c r="D915" i="1"/>
  <c r="F915" i="1" s="1"/>
  <c r="D911" i="1"/>
  <c r="F911" i="1" s="1"/>
  <c r="D907" i="1"/>
  <c r="F907" i="1" s="1"/>
  <c r="D903" i="1"/>
  <c r="F903" i="1" s="1"/>
  <c r="D899" i="1"/>
  <c r="F899" i="1" s="1"/>
  <c r="D891" i="1"/>
  <c r="F891" i="1" s="1"/>
  <c r="D887" i="1"/>
  <c r="F887" i="1" s="1"/>
  <c r="D883" i="1"/>
  <c r="F883" i="1" s="1"/>
  <c r="D879" i="1"/>
  <c r="F879" i="1" s="1"/>
  <c r="D875" i="1"/>
  <c r="F875" i="1" s="1"/>
  <c r="D871" i="1"/>
  <c r="F871" i="1" s="1"/>
  <c r="D867" i="1"/>
  <c r="F867" i="1" s="1"/>
  <c r="D859" i="1"/>
  <c r="F859" i="1" s="1"/>
  <c r="D855" i="1"/>
  <c r="F855" i="1" s="1"/>
  <c r="D851" i="1"/>
  <c r="F851" i="1" s="1"/>
  <c r="D847" i="1"/>
  <c r="F847" i="1" s="1"/>
  <c r="D843" i="1"/>
  <c r="F843" i="1" s="1"/>
  <c r="D839" i="1"/>
  <c r="F839" i="1" s="1"/>
  <c r="D835" i="1"/>
  <c r="F835" i="1" s="1"/>
  <c r="D827" i="1"/>
  <c r="F827" i="1" s="1"/>
  <c r="D823" i="1"/>
  <c r="F823" i="1" s="1"/>
  <c r="D819" i="1"/>
  <c r="F819" i="1" s="1"/>
  <c r="D815" i="1"/>
  <c r="F815" i="1" s="1"/>
  <c r="D811" i="1"/>
  <c r="F811" i="1" s="1"/>
  <c r="D807" i="1"/>
  <c r="F807" i="1" s="1"/>
  <c r="D803" i="1"/>
  <c r="F803" i="1" s="1"/>
  <c r="D795" i="1"/>
  <c r="F795" i="1" s="1"/>
  <c r="D791" i="1"/>
  <c r="F791" i="1" s="1"/>
  <c r="D787" i="1"/>
  <c r="F787" i="1" s="1"/>
  <c r="D783" i="1"/>
  <c r="F783" i="1" s="1"/>
  <c r="D779" i="1"/>
  <c r="F779" i="1" s="1"/>
  <c r="D775" i="1"/>
  <c r="F775" i="1" s="1"/>
  <c r="D771" i="1"/>
  <c r="F771" i="1" s="1"/>
  <c r="D763" i="1"/>
  <c r="F763" i="1" s="1"/>
  <c r="D759" i="1"/>
  <c r="F759" i="1" s="1"/>
  <c r="D755" i="1"/>
  <c r="F755" i="1" s="1"/>
  <c r="D751" i="1"/>
  <c r="F751" i="1" s="1"/>
  <c r="D747" i="1"/>
  <c r="F747" i="1" s="1"/>
  <c r="D743" i="1"/>
  <c r="F743" i="1" s="1"/>
  <c r="D739" i="1"/>
  <c r="F739" i="1" s="1"/>
  <c r="D731" i="1"/>
  <c r="F731" i="1" s="1"/>
  <c r="D727" i="1"/>
  <c r="F727" i="1" s="1"/>
  <c r="D723" i="1"/>
  <c r="F723" i="1" s="1"/>
  <c r="D719" i="1"/>
  <c r="F719" i="1" s="1"/>
  <c r="D715" i="1"/>
  <c r="F715" i="1" s="1"/>
  <c r="D711" i="1"/>
  <c r="F711" i="1" s="1"/>
  <c r="D707" i="1"/>
  <c r="F707" i="1" s="1"/>
  <c r="D699" i="1"/>
  <c r="F699" i="1" s="1"/>
  <c r="D695" i="1"/>
  <c r="F695" i="1" s="1"/>
  <c r="D691" i="1"/>
  <c r="F691" i="1" s="1"/>
  <c r="D687" i="1"/>
  <c r="F687" i="1" s="1"/>
  <c r="D683" i="1"/>
  <c r="F683" i="1" s="1"/>
  <c r="D679" i="1"/>
  <c r="F679" i="1" s="1"/>
  <c r="D675" i="1"/>
  <c r="F675" i="1" s="1"/>
  <c r="D671" i="1"/>
  <c r="F671" i="1" s="1"/>
  <c r="D667" i="1"/>
  <c r="F667" i="1" s="1"/>
  <c r="D663" i="1"/>
  <c r="F663" i="1" s="1"/>
  <c r="D659" i="1"/>
  <c r="F659" i="1" s="1"/>
  <c r="D655" i="1"/>
  <c r="F655" i="1" s="1"/>
  <c r="D651" i="1"/>
  <c r="F651" i="1" s="1"/>
  <c r="D647" i="1"/>
  <c r="F647" i="1" s="1"/>
  <c r="D643" i="1"/>
  <c r="F643" i="1" s="1"/>
  <c r="D639" i="1"/>
  <c r="F639" i="1" s="1"/>
  <c r="D635" i="1"/>
  <c r="F635" i="1" s="1"/>
  <c r="D631" i="1"/>
  <c r="F631" i="1" s="1"/>
  <c r="D623" i="1"/>
  <c r="F623" i="1" s="1"/>
  <c r="D619" i="1"/>
  <c r="F619" i="1" s="1"/>
  <c r="D615" i="1"/>
  <c r="F615" i="1" s="1"/>
  <c r="D611" i="1"/>
  <c r="F611" i="1" s="1"/>
  <c r="D607" i="1"/>
  <c r="F607" i="1" s="1"/>
  <c r="D603" i="1"/>
  <c r="F603" i="1" s="1"/>
  <c r="D599" i="1"/>
  <c r="F599" i="1" s="1"/>
  <c r="D591" i="1"/>
  <c r="F591" i="1" s="1"/>
  <c r="D587" i="1"/>
  <c r="F587" i="1" s="1"/>
  <c r="D583" i="1"/>
  <c r="F583" i="1" s="1"/>
  <c r="D579" i="1"/>
  <c r="F579" i="1" s="1"/>
  <c r="D575" i="1"/>
  <c r="F575" i="1" s="1"/>
  <c r="D571" i="1"/>
  <c r="F571" i="1" s="1"/>
  <c r="D567" i="1"/>
  <c r="F567" i="1" s="1"/>
  <c r="D563" i="1"/>
  <c r="F563" i="1" s="1"/>
  <c r="D559" i="1"/>
  <c r="F559" i="1" s="1"/>
  <c r="D555" i="1"/>
  <c r="F555" i="1" s="1"/>
  <c r="D551" i="1"/>
  <c r="F551" i="1" s="1"/>
  <c r="D547" i="1"/>
  <c r="F547" i="1" s="1"/>
  <c r="D543" i="1"/>
  <c r="F543" i="1" s="1"/>
  <c r="D539" i="1"/>
  <c r="F539" i="1" s="1"/>
  <c r="D535" i="1"/>
  <c r="F535" i="1" s="1"/>
  <c r="D531" i="1"/>
  <c r="F531" i="1" s="1"/>
  <c r="D527" i="1"/>
  <c r="F527" i="1" s="1"/>
  <c r="D523" i="1"/>
  <c r="F523" i="1" s="1"/>
  <c r="D519" i="1"/>
  <c r="F519" i="1" s="1"/>
  <c r="D515" i="1"/>
  <c r="F515" i="1" s="1"/>
  <c r="D511" i="1"/>
  <c r="F511" i="1" s="1"/>
  <c r="D507" i="1"/>
  <c r="F507" i="1" s="1"/>
  <c r="D503" i="1"/>
  <c r="F503" i="1" s="1"/>
  <c r="D499" i="1"/>
  <c r="F499" i="1" s="1"/>
  <c r="D495" i="1"/>
  <c r="F495" i="1" s="1"/>
  <c r="D491" i="1"/>
  <c r="F491" i="1" s="1"/>
  <c r="D487" i="1"/>
  <c r="F487" i="1" s="1"/>
  <c r="D483" i="1"/>
  <c r="F483" i="1" s="1"/>
  <c r="D479" i="1"/>
  <c r="F479" i="1" s="1"/>
  <c r="D475" i="1"/>
  <c r="F475" i="1" s="1"/>
  <c r="D471" i="1"/>
  <c r="F471" i="1" s="1"/>
  <c r="D467" i="1"/>
  <c r="F467" i="1" s="1"/>
  <c r="D463" i="1"/>
  <c r="F463" i="1" s="1"/>
  <c r="D459" i="1"/>
  <c r="F459" i="1" s="1"/>
  <c r="D455" i="1"/>
  <c r="F455" i="1" s="1"/>
  <c r="D451" i="1"/>
  <c r="F451" i="1" s="1"/>
  <c r="D447" i="1"/>
  <c r="F447" i="1" s="1"/>
  <c r="D443" i="1"/>
  <c r="F443" i="1" s="1"/>
  <c r="D439" i="1"/>
  <c r="F439" i="1" s="1"/>
  <c r="D435" i="1"/>
  <c r="F435" i="1" s="1"/>
  <c r="D431" i="1"/>
  <c r="F431" i="1" s="1"/>
  <c r="D427" i="1"/>
  <c r="F427" i="1" s="1"/>
  <c r="D423" i="1"/>
  <c r="F423" i="1" s="1"/>
  <c r="D419" i="1"/>
  <c r="F419" i="1" s="1"/>
  <c r="D415" i="1"/>
  <c r="F415" i="1" s="1"/>
  <c r="D411" i="1"/>
  <c r="F411" i="1" s="1"/>
  <c r="D407" i="1"/>
  <c r="F407" i="1" s="1"/>
  <c r="D403" i="1"/>
  <c r="F403" i="1" s="1"/>
  <c r="D399" i="1"/>
  <c r="F399" i="1" s="1"/>
  <c r="D395" i="1"/>
  <c r="F395" i="1" s="1"/>
  <c r="D391" i="1"/>
  <c r="F391" i="1" s="1"/>
  <c r="D387" i="1"/>
  <c r="F387" i="1" s="1"/>
  <c r="D383" i="1"/>
  <c r="F383" i="1" s="1"/>
  <c r="D379" i="1"/>
  <c r="F379" i="1" s="1"/>
  <c r="D375" i="1"/>
  <c r="F375" i="1" s="1"/>
  <c r="D371" i="1"/>
  <c r="F371" i="1" s="1"/>
  <c r="D367" i="1"/>
  <c r="F367" i="1" s="1"/>
  <c r="D363" i="1"/>
  <c r="F363" i="1" s="1"/>
  <c r="D327" i="1"/>
  <c r="F327" i="1" s="1"/>
  <c r="D426" i="1"/>
  <c r="F426" i="1" s="1"/>
  <c r="D1134" i="1"/>
  <c r="F1134" i="1" s="1"/>
  <c r="D1130" i="1"/>
  <c r="F1130" i="1" s="1"/>
  <c r="D1126" i="1"/>
  <c r="F1126" i="1" s="1"/>
  <c r="D1122" i="1"/>
  <c r="F1122" i="1" s="1"/>
  <c r="D1118" i="1"/>
  <c r="F1118" i="1" s="1"/>
  <c r="D1114" i="1"/>
  <c r="F1114" i="1" s="1"/>
  <c r="D1110" i="1"/>
  <c r="F1110" i="1" s="1"/>
  <c r="D1106" i="1"/>
  <c r="F1106" i="1" s="1"/>
  <c r="D1102" i="1"/>
  <c r="F1102" i="1" s="1"/>
  <c r="D1098" i="1"/>
  <c r="F1098" i="1" s="1"/>
  <c r="D1094" i="1"/>
  <c r="F1094" i="1" s="1"/>
  <c r="D1090" i="1"/>
  <c r="F1090" i="1" s="1"/>
  <c r="D1086" i="1"/>
  <c r="F1086" i="1" s="1"/>
  <c r="D1082" i="1"/>
  <c r="F1082" i="1" s="1"/>
  <c r="D1078" i="1"/>
  <c r="F1078" i="1" s="1"/>
  <c r="D1074" i="1"/>
  <c r="F1074" i="1" s="1"/>
  <c r="D1070" i="1"/>
  <c r="F1070" i="1" s="1"/>
  <c r="D1066" i="1"/>
  <c r="F1066" i="1" s="1"/>
  <c r="D1062" i="1"/>
  <c r="F1062" i="1" s="1"/>
  <c r="D1058" i="1"/>
  <c r="F1058" i="1" s="1"/>
  <c r="D1054" i="1"/>
  <c r="F1054" i="1" s="1"/>
  <c r="D1050" i="1"/>
  <c r="F1050" i="1" s="1"/>
  <c r="D1046" i="1"/>
  <c r="F1046" i="1" s="1"/>
  <c r="D1042" i="1"/>
  <c r="F1042" i="1" s="1"/>
  <c r="D1038" i="1"/>
  <c r="F1038" i="1" s="1"/>
  <c r="D1034" i="1"/>
  <c r="F1034" i="1" s="1"/>
  <c r="D1030" i="1"/>
  <c r="F1030" i="1" s="1"/>
  <c r="D1026" i="1"/>
  <c r="F1026" i="1" s="1"/>
  <c r="D1022" i="1"/>
  <c r="F1022" i="1" s="1"/>
  <c r="D1018" i="1"/>
  <c r="F1018" i="1" s="1"/>
  <c r="D1014" i="1"/>
  <c r="F1014" i="1" s="1"/>
  <c r="D1010" i="1"/>
  <c r="F1010" i="1" s="1"/>
  <c r="D1006" i="1"/>
  <c r="F1006" i="1" s="1"/>
  <c r="D1002" i="1"/>
  <c r="F1002" i="1" s="1"/>
  <c r="D998" i="1"/>
  <c r="F998" i="1" s="1"/>
  <c r="D994" i="1"/>
  <c r="F994" i="1" s="1"/>
  <c r="D990" i="1"/>
  <c r="F990" i="1" s="1"/>
  <c r="D986" i="1"/>
  <c r="F986" i="1" s="1"/>
  <c r="D982" i="1"/>
  <c r="F982" i="1" s="1"/>
  <c r="D978" i="1"/>
  <c r="F978" i="1" s="1"/>
  <c r="D974" i="1"/>
  <c r="F974" i="1" s="1"/>
  <c r="D966" i="1"/>
  <c r="F966" i="1" s="1"/>
  <c r="D962" i="1"/>
  <c r="F962" i="1" s="1"/>
  <c r="D958" i="1"/>
  <c r="F958" i="1" s="1"/>
  <c r="D954" i="1"/>
  <c r="F954" i="1" s="1"/>
  <c r="D950" i="1"/>
  <c r="F950" i="1" s="1"/>
  <c r="D946" i="1"/>
  <c r="F946" i="1" s="1"/>
  <c r="D942" i="1"/>
  <c r="F942" i="1" s="1"/>
  <c r="D934" i="1"/>
  <c r="F934" i="1" s="1"/>
  <c r="D930" i="1"/>
  <c r="F930" i="1" s="1"/>
  <c r="D926" i="1"/>
  <c r="F926" i="1" s="1"/>
  <c r="D922" i="1"/>
  <c r="F922" i="1" s="1"/>
  <c r="D918" i="1"/>
  <c r="F918" i="1" s="1"/>
  <c r="D914" i="1"/>
  <c r="F914" i="1" s="1"/>
  <c r="D910" i="1"/>
  <c r="F910" i="1" s="1"/>
  <c r="D902" i="1"/>
  <c r="F902" i="1" s="1"/>
  <c r="D898" i="1"/>
  <c r="F898" i="1" s="1"/>
  <c r="D894" i="1"/>
  <c r="F894" i="1" s="1"/>
  <c r="D890" i="1"/>
  <c r="F890" i="1" s="1"/>
  <c r="D886" i="1"/>
  <c r="F886" i="1" s="1"/>
  <c r="D882" i="1"/>
  <c r="F882" i="1" s="1"/>
  <c r="D878" i="1"/>
  <c r="F878" i="1" s="1"/>
  <c r="D870" i="1"/>
  <c r="F870" i="1" s="1"/>
  <c r="D866" i="1"/>
  <c r="F866" i="1" s="1"/>
  <c r="D862" i="1"/>
  <c r="F862" i="1" s="1"/>
  <c r="D858" i="1"/>
  <c r="F858" i="1" s="1"/>
  <c r="D854" i="1"/>
  <c r="F854" i="1" s="1"/>
  <c r="D850" i="1"/>
  <c r="F850" i="1" s="1"/>
  <c r="D846" i="1"/>
  <c r="F846" i="1" s="1"/>
  <c r="D838" i="1"/>
  <c r="F838" i="1" s="1"/>
  <c r="D834" i="1"/>
  <c r="F834" i="1" s="1"/>
  <c r="D830" i="1"/>
  <c r="F830" i="1" s="1"/>
  <c r="D826" i="1"/>
  <c r="F826" i="1" s="1"/>
  <c r="D822" i="1"/>
  <c r="F822" i="1" s="1"/>
  <c r="D818" i="1"/>
  <c r="F818" i="1" s="1"/>
  <c r="D814" i="1"/>
  <c r="F814" i="1" s="1"/>
  <c r="D806" i="1"/>
  <c r="F806" i="1" s="1"/>
  <c r="D802" i="1"/>
  <c r="F802" i="1" s="1"/>
  <c r="D798" i="1"/>
  <c r="F798" i="1" s="1"/>
  <c r="D794" i="1"/>
  <c r="F794" i="1" s="1"/>
  <c r="D790" i="1"/>
  <c r="F790" i="1" s="1"/>
  <c r="D786" i="1"/>
  <c r="F786" i="1" s="1"/>
  <c r="D782" i="1"/>
  <c r="F782" i="1" s="1"/>
  <c r="D774" i="1"/>
  <c r="F774" i="1" s="1"/>
  <c r="D770" i="1"/>
  <c r="F770" i="1" s="1"/>
  <c r="D766" i="1"/>
  <c r="F766" i="1" s="1"/>
  <c r="D762" i="1"/>
  <c r="F762" i="1" s="1"/>
  <c r="D758" i="1"/>
  <c r="F758" i="1" s="1"/>
  <c r="D754" i="1"/>
  <c r="F754" i="1" s="1"/>
  <c r="D750" i="1"/>
  <c r="F750" i="1" s="1"/>
  <c r="D742" i="1"/>
  <c r="F742" i="1" s="1"/>
  <c r="D738" i="1"/>
  <c r="F738" i="1" s="1"/>
  <c r="D734" i="1"/>
  <c r="F734" i="1" s="1"/>
  <c r="D730" i="1"/>
  <c r="F730" i="1" s="1"/>
  <c r="D726" i="1"/>
  <c r="F726" i="1" s="1"/>
  <c r="D722" i="1"/>
  <c r="F722" i="1" s="1"/>
  <c r="D718" i="1"/>
  <c r="F718" i="1" s="1"/>
  <c r="D710" i="1"/>
  <c r="F710" i="1" s="1"/>
  <c r="D706" i="1"/>
  <c r="F706" i="1" s="1"/>
  <c r="D702" i="1"/>
  <c r="F702" i="1" s="1"/>
  <c r="D698" i="1"/>
  <c r="F698" i="1" s="1"/>
  <c r="D694" i="1"/>
  <c r="F694" i="1" s="1"/>
  <c r="D690" i="1"/>
  <c r="F690" i="1" s="1"/>
  <c r="D686" i="1"/>
  <c r="F686" i="1" s="1"/>
  <c r="D678" i="1"/>
  <c r="F678" i="1" s="1"/>
  <c r="D674" i="1"/>
  <c r="F674" i="1" s="1"/>
  <c r="D666" i="1"/>
  <c r="F666" i="1" s="1"/>
  <c r="D662" i="1"/>
  <c r="F662" i="1" s="1"/>
  <c r="D658" i="1"/>
  <c r="F658" i="1" s="1"/>
  <c r="D650" i="1"/>
  <c r="F650" i="1" s="1"/>
  <c r="D646" i="1"/>
  <c r="F646" i="1" s="1"/>
  <c r="D642" i="1"/>
  <c r="F642" i="1" s="1"/>
  <c r="D638" i="1"/>
  <c r="F638" i="1" s="1"/>
  <c r="D634" i="1"/>
  <c r="F634" i="1" s="1"/>
  <c r="D630" i="1"/>
  <c r="F630" i="1" s="1"/>
  <c r="D626" i="1"/>
  <c r="F626" i="1" s="1"/>
  <c r="D622" i="1"/>
  <c r="F622" i="1" s="1"/>
  <c r="D618" i="1"/>
  <c r="F618" i="1" s="1"/>
  <c r="D614" i="1"/>
  <c r="F614" i="1" s="1"/>
  <c r="D610" i="1"/>
  <c r="F610" i="1" s="1"/>
  <c r="D606" i="1"/>
  <c r="F606" i="1" s="1"/>
  <c r="D602" i="1"/>
  <c r="F602" i="1" s="1"/>
  <c r="D598" i="1"/>
  <c r="F598" i="1" s="1"/>
  <c r="D594" i="1"/>
  <c r="F594" i="1" s="1"/>
  <c r="D590" i="1"/>
  <c r="F590" i="1" s="1"/>
  <c r="D586" i="1"/>
  <c r="F586" i="1" s="1"/>
  <c r="D582" i="1"/>
  <c r="F582" i="1" s="1"/>
  <c r="D578" i="1"/>
  <c r="F578" i="1" s="1"/>
  <c r="D574" i="1"/>
  <c r="F574" i="1" s="1"/>
  <c r="D570" i="1"/>
  <c r="F570" i="1" s="1"/>
  <c r="D566" i="1"/>
  <c r="F566" i="1" s="1"/>
  <c r="D562" i="1"/>
  <c r="F562" i="1" s="1"/>
  <c r="D558" i="1"/>
  <c r="F558" i="1" s="1"/>
  <c r="D550" i="1"/>
  <c r="F550" i="1" s="1"/>
  <c r="D546" i="1"/>
  <c r="F546" i="1" s="1"/>
  <c r="D542" i="1"/>
  <c r="F542" i="1" s="1"/>
  <c r="D538" i="1"/>
  <c r="F538" i="1" s="1"/>
  <c r="D534" i="1"/>
  <c r="F534" i="1" s="1"/>
  <c r="D530" i="1"/>
  <c r="F530" i="1" s="1"/>
  <c r="D526" i="1"/>
  <c r="F526" i="1" s="1"/>
  <c r="D522" i="1"/>
  <c r="F522" i="1" s="1"/>
  <c r="D518" i="1"/>
  <c r="F518" i="1" s="1"/>
  <c r="D514" i="1"/>
  <c r="F514" i="1" s="1"/>
  <c r="D510" i="1"/>
  <c r="F510" i="1" s="1"/>
  <c r="D506" i="1"/>
  <c r="F506" i="1" s="1"/>
  <c r="D502" i="1"/>
  <c r="F502" i="1" s="1"/>
  <c r="D498" i="1"/>
  <c r="F498" i="1" s="1"/>
  <c r="D494" i="1"/>
  <c r="F494" i="1" s="1"/>
  <c r="D490" i="1"/>
  <c r="F490" i="1" s="1"/>
  <c r="D486" i="1"/>
  <c r="F486" i="1" s="1"/>
  <c r="D482" i="1"/>
  <c r="F482" i="1" s="1"/>
  <c r="D478" i="1"/>
  <c r="F478" i="1" s="1"/>
  <c r="D474" i="1"/>
  <c r="F474" i="1" s="1"/>
  <c r="D470" i="1"/>
  <c r="F470" i="1" s="1"/>
  <c r="D466" i="1"/>
  <c r="F466" i="1" s="1"/>
  <c r="D462" i="1"/>
  <c r="F462" i="1" s="1"/>
  <c r="D458" i="1"/>
  <c r="F458" i="1" s="1"/>
  <c r="D454" i="1"/>
  <c r="F454" i="1" s="1"/>
  <c r="D450" i="1"/>
  <c r="F450" i="1" s="1"/>
  <c r="D446" i="1"/>
  <c r="F446" i="1" s="1"/>
  <c r="D442" i="1"/>
  <c r="F442" i="1" s="1"/>
  <c r="D438" i="1"/>
  <c r="F438" i="1" s="1"/>
  <c r="D961" i="1"/>
  <c r="F961" i="1" s="1"/>
  <c r="D957" i="1"/>
  <c r="F957" i="1" s="1"/>
  <c r="D953" i="1"/>
  <c r="F953" i="1" s="1"/>
  <c r="D945" i="1"/>
  <c r="F945" i="1" s="1"/>
  <c r="D941" i="1"/>
  <c r="F941" i="1" s="1"/>
  <c r="D937" i="1"/>
  <c r="F937" i="1" s="1"/>
  <c r="D933" i="1"/>
  <c r="F933" i="1" s="1"/>
  <c r="D929" i="1"/>
  <c r="F929" i="1" s="1"/>
  <c r="D925" i="1"/>
  <c r="F925" i="1" s="1"/>
  <c r="D921" i="1"/>
  <c r="F921" i="1" s="1"/>
  <c r="D913" i="1"/>
  <c r="F913" i="1" s="1"/>
  <c r="D909" i="1"/>
  <c r="F909" i="1" s="1"/>
  <c r="D905" i="1"/>
  <c r="F905" i="1" s="1"/>
  <c r="D901" i="1"/>
  <c r="F901" i="1" s="1"/>
  <c r="D897" i="1"/>
  <c r="F897" i="1" s="1"/>
  <c r="D893" i="1"/>
  <c r="F893" i="1" s="1"/>
  <c r="D889" i="1"/>
  <c r="F889" i="1" s="1"/>
  <c r="D881" i="1"/>
  <c r="F881" i="1" s="1"/>
  <c r="D877" i="1"/>
  <c r="F877" i="1" s="1"/>
  <c r="D873" i="1"/>
  <c r="F873" i="1" s="1"/>
  <c r="D869" i="1"/>
  <c r="F869" i="1" s="1"/>
  <c r="D865" i="1"/>
  <c r="F865" i="1" s="1"/>
  <c r="D861" i="1"/>
  <c r="F861" i="1" s="1"/>
  <c r="D857" i="1"/>
  <c r="F857" i="1" s="1"/>
  <c r="D849" i="1"/>
  <c r="F849" i="1" s="1"/>
  <c r="D845" i="1"/>
  <c r="F845" i="1" s="1"/>
  <c r="D841" i="1"/>
  <c r="F841" i="1" s="1"/>
  <c r="D837" i="1"/>
  <c r="F837" i="1" s="1"/>
  <c r="D833" i="1"/>
  <c r="F833" i="1" s="1"/>
  <c r="D829" i="1"/>
  <c r="F829" i="1" s="1"/>
  <c r="D825" i="1"/>
  <c r="F825" i="1" s="1"/>
  <c r="D817" i="1"/>
  <c r="F817" i="1" s="1"/>
  <c r="D813" i="1"/>
  <c r="F813" i="1" s="1"/>
  <c r="D809" i="1"/>
  <c r="F809" i="1" s="1"/>
  <c r="D805" i="1"/>
  <c r="F805" i="1" s="1"/>
  <c r="D801" i="1"/>
  <c r="F801" i="1" s="1"/>
  <c r="D797" i="1"/>
  <c r="F797" i="1" s="1"/>
  <c r="D793" i="1"/>
  <c r="F793" i="1" s="1"/>
  <c r="D785" i="1"/>
  <c r="F785" i="1" s="1"/>
  <c r="D781" i="1"/>
  <c r="F781" i="1" s="1"/>
  <c r="D777" i="1"/>
  <c r="F777" i="1" s="1"/>
  <c r="D773" i="1"/>
  <c r="F773" i="1" s="1"/>
  <c r="D769" i="1"/>
  <c r="F769" i="1" s="1"/>
  <c r="D765" i="1"/>
  <c r="F765" i="1" s="1"/>
  <c r="D761" i="1"/>
  <c r="F761" i="1" s="1"/>
  <c r="D753" i="1"/>
  <c r="F753" i="1" s="1"/>
  <c r="D749" i="1"/>
  <c r="F749" i="1" s="1"/>
  <c r="D745" i="1"/>
  <c r="F745" i="1" s="1"/>
  <c r="D741" i="1"/>
  <c r="F741" i="1" s="1"/>
  <c r="D737" i="1"/>
  <c r="F737" i="1" s="1"/>
  <c r="D733" i="1"/>
  <c r="F733" i="1" s="1"/>
  <c r="D729" i="1"/>
  <c r="F729" i="1" s="1"/>
  <c r="D721" i="1"/>
  <c r="F721" i="1" s="1"/>
  <c r="D717" i="1"/>
  <c r="F717" i="1" s="1"/>
  <c r="D713" i="1"/>
  <c r="F713" i="1" s="1"/>
  <c r="D709" i="1"/>
  <c r="F709" i="1" s="1"/>
  <c r="D705" i="1"/>
  <c r="F705" i="1" s="1"/>
  <c r="D701" i="1"/>
  <c r="F701" i="1" s="1"/>
  <c r="D697" i="1"/>
  <c r="F697" i="1" s="1"/>
  <c r="D689" i="1"/>
  <c r="F689" i="1" s="1"/>
  <c r="D685" i="1"/>
  <c r="F685" i="1" s="1"/>
  <c r="D681" i="1"/>
  <c r="F681" i="1" s="1"/>
  <c r="D677" i="1"/>
  <c r="F677" i="1" s="1"/>
  <c r="D673" i="1"/>
  <c r="F673" i="1" s="1"/>
  <c r="D669" i="1"/>
  <c r="F669" i="1" s="1"/>
  <c r="D665" i="1"/>
  <c r="F665" i="1" s="1"/>
  <c r="D661" i="1"/>
  <c r="F661" i="1" s="1"/>
  <c r="D657" i="1"/>
  <c r="F657" i="1" s="1"/>
  <c r="D653" i="1"/>
  <c r="F653" i="1" s="1"/>
  <c r="D649" i="1"/>
  <c r="F649" i="1" s="1"/>
  <c r="D645" i="1"/>
  <c r="F645" i="1" s="1"/>
  <c r="D641" i="1"/>
  <c r="F641" i="1" s="1"/>
  <c r="D637" i="1"/>
  <c r="F637" i="1" s="1"/>
  <c r="D633" i="1"/>
  <c r="F633" i="1" s="1"/>
  <c r="D629" i="1"/>
  <c r="F629" i="1" s="1"/>
  <c r="D625" i="1"/>
  <c r="F625" i="1" s="1"/>
  <c r="D621" i="1"/>
  <c r="F621" i="1" s="1"/>
  <c r="D617" i="1"/>
  <c r="F617" i="1" s="1"/>
  <c r="D613" i="1"/>
  <c r="F613" i="1" s="1"/>
  <c r="D609" i="1"/>
  <c r="F609" i="1" s="1"/>
  <c r="D605" i="1"/>
  <c r="F605" i="1" s="1"/>
  <c r="D601" i="1"/>
  <c r="F601" i="1" s="1"/>
  <c r="D597" i="1"/>
  <c r="F597" i="1" s="1"/>
  <c r="D593" i="1"/>
  <c r="F593" i="1" s="1"/>
  <c r="D589" i="1"/>
  <c r="F589" i="1" s="1"/>
  <c r="D585" i="1"/>
  <c r="F585" i="1" s="1"/>
  <c r="D581" i="1"/>
  <c r="F581" i="1" s="1"/>
  <c r="D577" i="1"/>
  <c r="F577" i="1" s="1"/>
  <c r="D573" i="1"/>
  <c r="F573" i="1" s="1"/>
  <c r="D569" i="1"/>
  <c r="F569" i="1" s="1"/>
  <c r="D565" i="1"/>
  <c r="F565" i="1" s="1"/>
  <c r="D561" i="1"/>
  <c r="F561" i="1" s="1"/>
  <c r="D557" i="1"/>
  <c r="F557" i="1" s="1"/>
  <c r="D553" i="1"/>
  <c r="F553" i="1" s="1"/>
  <c r="D549" i="1"/>
  <c r="F549" i="1" s="1"/>
  <c r="D545" i="1"/>
  <c r="F545" i="1" s="1"/>
  <c r="D541" i="1"/>
  <c r="F541" i="1" s="1"/>
  <c r="D537" i="1"/>
  <c r="F537" i="1" s="1"/>
  <c r="D533" i="1"/>
  <c r="F533" i="1" s="1"/>
  <c r="D529" i="1"/>
  <c r="F529" i="1" s="1"/>
  <c r="D525" i="1"/>
  <c r="F525" i="1" s="1"/>
  <c r="D521" i="1"/>
  <c r="F521" i="1" s="1"/>
  <c r="D517" i="1"/>
  <c r="F517" i="1" s="1"/>
  <c r="D513" i="1"/>
  <c r="F513" i="1" s="1"/>
  <c r="D509" i="1"/>
  <c r="F509" i="1" s="1"/>
  <c r="D505" i="1"/>
  <c r="F505" i="1" s="1"/>
  <c r="D501" i="1"/>
  <c r="F501" i="1" s="1"/>
  <c r="D497" i="1"/>
  <c r="F497" i="1" s="1"/>
  <c r="D493" i="1"/>
  <c r="F493" i="1" s="1"/>
  <c r="D489" i="1"/>
  <c r="F489" i="1" s="1"/>
  <c r="D485" i="1"/>
  <c r="F485" i="1" s="1"/>
  <c r="D481" i="1"/>
  <c r="F481" i="1" s="1"/>
  <c r="D477" i="1"/>
  <c r="F477" i="1" s="1"/>
  <c r="D473" i="1"/>
  <c r="F473" i="1" s="1"/>
  <c r="D465" i="1"/>
  <c r="F465" i="1" s="1"/>
  <c r="D461" i="1"/>
  <c r="F461" i="1" s="1"/>
  <c r="D457" i="1"/>
  <c r="F457" i="1" s="1"/>
  <c r="D453" i="1"/>
  <c r="F453" i="1" s="1"/>
  <c r="D449" i="1"/>
  <c r="F449" i="1" s="1"/>
  <c r="D445" i="1"/>
  <c r="F445" i="1" s="1"/>
  <c r="D441" i="1"/>
  <c r="F441" i="1" s="1"/>
  <c r="D437" i="1"/>
  <c r="F437" i="1" s="1"/>
  <c r="D433" i="1"/>
  <c r="F433" i="1" s="1"/>
  <c r="D429" i="1"/>
  <c r="F429" i="1" s="1"/>
  <c r="D425" i="1"/>
  <c r="F425" i="1" s="1"/>
  <c r="D421" i="1"/>
  <c r="F421" i="1" s="1"/>
  <c r="D417" i="1"/>
  <c r="F417" i="1" s="1"/>
  <c r="D413" i="1"/>
  <c r="F413" i="1" s="1"/>
  <c r="D409" i="1"/>
  <c r="F409" i="1" s="1"/>
  <c r="D405" i="1"/>
  <c r="F405" i="1" s="1"/>
  <c r="D401" i="1"/>
  <c r="F401" i="1" s="1"/>
  <c r="D397" i="1"/>
  <c r="F397" i="1" s="1"/>
  <c r="D393" i="1"/>
  <c r="F393" i="1" s="1"/>
  <c r="D389" i="1"/>
  <c r="F389" i="1" s="1"/>
  <c r="D385" i="1"/>
  <c r="F385" i="1" s="1"/>
  <c r="D377" i="1"/>
  <c r="F377" i="1" s="1"/>
  <c r="D373" i="1"/>
  <c r="F373" i="1" s="1"/>
  <c r="D369" i="1"/>
  <c r="F369" i="1" s="1"/>
  <c r="D365" i="1"/>
  <c r="F365" i="1" s="1"/>
  <c r="D361" i="1"/>
  <c r="F361" i="1" s="1"/>
  <c r="D357" i="1"/>
  <c r="F357" i="1" s="1"/>
  <c r="D353" i="1"/>
  <c r="F353" i="1" s="1"/>
  <c r="D349" i="1"/>
  <c r="F349" i="1" s="1"/>
  <c r="D345" i="1"/>
  <c r="F345" i="1" s="1"/>
  <c r="D341" i="1"/>
  <c r="F341" i="1" s="1"/>
  <c r="D337" i="1"/>
  <c r="F337" i="1" s="1"/>
  <c r="D333" i="1"/>
  <c r="F333" i="1" s="1"/>
  <c r="D329" i="1"/>
  <c r="F329" i="1" s="1"/>
  <c r="D325" i="1"/>
  <c r="F325" i="1" s="1"/>
  <c r="D321" i="1"/>
  <c r="F321" i="1" s="1"/>
  <c r="D317" i="1"/>
  <c r="F317" i="1" s="1"/>
  <c r="D313" i="1"/>
  <c r="F313" i="1" s="1"/>
  <c r="D309" i="1"/>
  <c r="F309" i="1" s="1"/>
  <c r="D305" i="1"/>
  <c r="F305" i="1" s="1"/>
  <c r="D301" i="1"/>
  <c r="F301" i="1" s="1"/>
  <c r="D297" i="1"/>
  <c r="F297" i="1" s="1"/>
  <c r="D293" i="1"/>
  <c r="F293" i="1" s="1"/>
  <c r="D289" i="1"/>
  <c r="F289" i="1" s="1"/>
  <c r="D285" i="1"/>
  <c r="F285" i="1" s="1"/>
  <c r="D281" i="1"/>
  <c r="F281" i="1" s="1"/>
  <c r="D277" i="1"/>
  <c r="F277" i="1" s="1"/>
  <c r="D273" i="1"/>
  <c r="F273" i="1" s="1"/>
  <c r="D269" i="1"/>
  <c r="F269" i="1" s="1"/>
  <c r="D265" i="1"/>
  <c r="F265" i="1" s="1"/>
  <c r="D261" i="1"/>
  <c r="F261" i="1" s="1"/>
  <c r="D257" i="1"/>
  <c r="F257" i="1" s="1"/>
  <c r="D253" i="1"/>
  <c r="F253" i="1" s="1"/>
  <c r="D249" i="1"/>
  <c r="F249" i="1" s="1"/>
  <c r="D245" i="1"/>
  <c r="F245" i="1" s="1"/>
  <c r="D241" i="1"/>
  <c r="F241" i="1" s="1"/>
  <c r="D237" i="1"/>
  <c r="F237" i="1" s="1"/>
  <c r="D233" i="1"/>
  <c r="F233" i="1" s="1"/>
  <c r="D229" i="1"/>
  <c r="F229" i="1" s="1"/>
  <c r="D225" i="1"/>
  <c r="F225" i="1" s="1"/>
  <c r="D221" i="1"/>
  <c r="F221" i="1" s="1"/>
  <c r="D217" i="1"/>
  <c r="F217" i="1" s="1"/>
  <c r="D213" i="1"/>
  <c r="F213" i="1" s="1"/>
  <c r="D205" i="1"/>
  <c r="F205" i="1" s="1"/>
  <c r="D201" i="1"/>
  <c r="F201" i="1" s="1"/>
  <c r="D197" i="1"/>
  <c r="F197" i="1" s="1"/>
  <c r="D193" i="1"/>
  <c r="F193" i="1" s="1"/>
  <c r="D189" i="1"/>
  <c r="F189" i="1" s="1"/>
  <c r="D185" i="1"/>
  <c r="F185" i="1" s="1"/>
  <c r="D181" i="1"/>
  <c r="F181" i="1" s="1"/>
  <c r="D177" i="1"/>
  <c r="F177" i="1" s="1"/>
  <c r="D173" i="1"/>
  <c r="F173" i="1" s="1"/>
  <c r="D169" i="1"/>
  <c r="F169" i="1" s="1"/>
  <c r="D165" i="1"/>
  <c r="F165" i="1" s="1"/>
  <c r="D161" i="1"/>
  <c r="F161" i="1" s="1"/>
  <c r="D157" i="1"/>
  <c r="F157" i="1" s="1"/>
  <c r="D153" i="1"/>
  <c r="F153" i="1" s="1"/>
  <c r="D149" i="1"/>
  <c r="F149" i="1" s="1"/>
  <c r="D145" i="1"/>
  <c r="F145" i="1" s="1"/>
  <c r="D141" i="1"/>
  <c r="F141" i="1" s="1"/>
  <c r="D137" i="1"/>
  <c r="F137" i="1" s="1"/>
  <c r="D133" i="1"/>
  <c r="F133" i="1" s="1"/>
  <c r="D117" i="1"/>
  <c r="F117" i="1" s="1"/>
  <c r="D295" i="1"/>
  <c r="F295" i="1" s="1"/>
  <c r="D300" i="1"/>
  <c r="F300" i="1" s="1"/>
  <c r="D296" i="1"/>
  <c r="F296" i="1" s="1"/>
  <c r="D292" i="1"/>
  <c r="F292" i="1" s="1"/>
  <c r="D288" i="1"/>
  <c r="F288" i="1" s="1"/>
  <c r="D284" i="1"/>
  <c r="F284" i="1" s="1"/>
  <c r="D280" i="1"/>
  <c r="F280" i="1" s="1"/>
  <c r="D276" i="1"/>
  <c r="F276" i="1" s="1"/>
  <c r="D272" i="1"/>
  <c r="F272" i="1" s="1"/>
  <c r="D268" i="1"/>
  <c r="F268" i="1" s="1"/>
  <c r="D264" i="1"/>
  <c r="F264" i="1" s="1"/>
  <c r="D260" i="1"/>
  <c r="F260" i="1" s="1"/>
  <c r="D256" i="1"/>
  <c r="F256" i="1" s="1"/>
  <c r="D252" i="1"/>
  <c r="F252" i="1" s="1"/>
  <c r="D248" i="1"/>
  <c r="F248" i="1" s="1"/>
  <c r="D244" i="1"/>
  <c r="F244" i="1" s="1"/>
  <c r="D240" i="1"/>
  <c r="F240" i="1" s="1"/>
  <c r="D236" i="1"/>
  <c r="F236" i="1" s="1"/>
  <c r="D232" i="1"/>
  <c r="F232" i="1" s="1"/>
  <c r="D228" i="1"/>
  <c r="F228" i="1" s="1"/>
  <c r="D224" i="1"/>
  <c r="F224" i="1" s="1"/>
  <c r="D220" i="1"/>
  <c r="F220" i="1" s="1"/>
  <c r="D216" i="1"/>
  <c r="F216" i="1" s="1"/>
  <c r="D212" i="1"/>
  <c r="F212" i="1" s="1"/>
  <c r="D208" i="1"/>
  <c r="F208" i="1" s="1"/>
  <c r="D204" i="1"/>
  <c r="F204" i="1" s="1"/>
  <c r="D200" i="1"/>
  <c r="F200" i="1" s="1"/>
  <c r="D196" i="1"/>
  <c r="F196" i="1" s="1"/>
  <c r="D192" i="1"/>
  <c r="F192" i="1" s="1"/>
  <c r="D188" i="1"/>
  <c r="F188" i="1" s="1"/>
  <c r="D184" i="1"/>
  <c r="F184" i="1" s="1"/>
  <c r="D180" i="1"/>
  <c r="F180" i="1" s="1"/>
  <c r="D176" i="1"/>
  <c r="F176" i="1" s="1"/>
  <c r="D172" i="1"/>
  <c r="F172" i="1" s="1"/>
  <c r="D168" i="1"/>
  <c r="F168" i="1" s="1"/>
  <c r="D164" i="1"/>
  <c r="F164" i="1" s="1"/>
  <c r="D160" i="1"/>
  <c r="F160" i="1" s="1"/>
  <c r="D156" i="1"/>
  <c r="F156" i="1" s="1"/>
  <c r="D152" i="1"/>
  <c r="F152" i="1" s="1"/>
  <c r="D148" i="1"/>
  <c r="F148" i="1" s="1"/>
  <c r="D144" i="1"/>
  <c r="F144" i="1" s="1"/>
  <c r="D140" i="1"/>
  <c r="F140" i="1" s="1"/>
  <c r="D136" i="1"/>
  <c r="F136" i="1" s="1"/>
  <c r="D132" i="1"/>
  <c r="F132" i="1" s="1"/>
  <c r="D128" i="1"/>
  <c r="F128" i="1" s="1"/>
  <c r="D124" i="1"/>
  <c r="F124" i="1" s="1"/>
  <c r="D120" i="1"/>
  <c r="F120" i="1" s="1"/>
  <c r="D116" i="1"/>
  <c r="F116" i="1" s="1"/>
  <c r="D112" i="1"/>
  <c r="F112" i="1" s="1"/>
  <c r="D108" i="1"/>
  <c r="F108" i="1" s="1"/>
  <c r="D104" i="1"/>
  <c r="F104" i="1" s="1"/>
  <c r="D100" i="1"/>
  <c r="F100" i="1" s="1"/>
  <c r="D96" i="1"/>
  <c r="F96" i="1" s="1"/>
  <c r="D92" i="1"/>
  <c r="F92" i="1" s="1"/>
  <c r="D88" i="1"/>
  <c r="F88" i="1" s="1"/>
  <c r="D84" i="1"/>
  <c r="F84" i="1" s="1"/>
  <c r="D80" i="1"/>
  <c r="F80" i="1" s="1"/>
  <c r="D76" i="1"/>
  <c r="F76" i="1" s="1"/>
  <c r="D72" i="1"/>
  <c r="F72" i="1" s="1"/>
  <c r="D68" i="1"/>
  <c r="F68" i="1" s="1"/>
  <c r="D64" i="1"/>
  <c r="F64" i="1" s="1"/>
  <c r="D60" i="1"/>
  <c r="F60" i="1" s="1"/>
  <c r="D56" i="1"/>
  <c r="F56" i="1" s="1"/>
  <c r="D52" i="1"/>
  <c r="F52" i="1" s="1"/>
  <c r="D48" i="1"/>
  <c r="F48" i="1" s="1"/>
  <c r="D359" i="1"/>
  <c r="F359" i="1" s="1"/>
  <c r="D355" i="1"/>
  <c r="F355" i="1" s="1"/>
  <c r="D351" i="1"/>
  <c r="F351" i="1" s="1"/>
  <c r="D347" i="1"/>
  <c r="F347" i="1" s="1"/>
  <c r="D343" i="1"/>
  <c r="F343" i="1" s="1"/>
  <c r="D339" i="1"/>
  <c r="F339" i="1" s="1"/>
  <c r="D335" i="1"/>
  <c r="F335" i="1" s="1"/>
  <c r="D331" i="1"/>
  <c r="F331" i="1" s="1"/>
  <c r="D323" i="1"/>
  <c r="F323" i="1" s="1"/>
  <c r="D319" i="1"/>
  <c r="F319" i="1" s="1"/>
  <c r="D315" i="1"/>
  <c r="F315" i="1" s="1"/>
  <c r="D311" i="1"/>
  <c r="F311" i="1" s="1"/>
  <c r="D307" i="1"/>
  <c r="F307" i="1" s="1"/>
  <c r="D303" i="1"/>
  <c r="F303" i="1" s="1"/>
  <c r="D299" i="1"/>
  <c r="F299" i="1" s="1"/>
  <c r="D291" i="1"/>
  <c r="F291" i="1" s="1"/>
  <c r="D287" i="1"/>
  <c r="F287" i="1" s="1"/>
  <c r="D283" i="1"/>
  <c r="F283" i="1" s="1"/>
  <c r="D279" i="1"/>
  <c r="F279" i="1" s="1"/>
  <c r="D275" i="1"/>
  <c r="F275" i="1" s="1"/>
  <c r="D271" i="1"/>
  <c r="F271" i="1" s="1"/>
  <c r="D267" i="1"/>
  <c r="F267" i="1" s="1"/>
  <c r="D263" i="1"/>
  <c r="F263" i="1" s="1"/>
  <c r="D259" i="1"/>
  <c r="F259" i="1" s="1"/>
  <c r="D255" i="1"/>
  <c r="F255" i="1" s="1"/>
  <c r="D251" i="1"/>
  <c r="F251" i="1" s="1"/>
  <c r="D247" i="1"/>
  <c r="F247" i="1" s="1"/>
  <c r="D243" i="1"/>
  <c r="F243" i="1" s="1"/>
  <c r="D239" i="1"/>
  <c r="F239" i="1" s="1"/>
  <c r="D235" i="1"/>
  <c r="F235" i="1" s="1"/>
  <c r="D231" i="1"/>
  <c r="F231" i="1" s="1"/>
  <c r="D227" i="1"/>
  <c r="F227" i="1" s="1"/>
  <c r="D223" i="1"/>
  <c r="F223" i="1" s="1"/>
  <c r="D219" i="1"/>
  <c r="F219" i="1" s="1"/>
  <c r="D215" i="1"/>
  <c r="F215" i="1" s="1"/>
  <c r="D211" i="1"/>
  <c r="F211" i="1" s="1"/>
  <c r="D207" i="1"/>
  <c r="F207" i="1" s="1"/>
  <c r="D203" i="1"/>
  <c r="F203" i="1" s="1"/>
  <c r="D195" i="1"/>
  <c r="F195" i="1" s="1"/>
  <c r="D191" i="1"/>
  <c r="F191" i="1" s="1"/>
  <c r="D187" i="1"/>
  <c r="F187" i="1" s="1"/>
  <c r="D183" i="1"/>
  <c r="F183" i="1" s="1"/>
  <c r="D179" i="1"/>
  <c r="F179" i="1" s="1"/>
  <c r="D175" i="1"/>
  <c r="F175" i="1" s="1"/>
  <c r="D171" i="1"/>
  <c r="F171" i="1" s="1"/>
  <c r="D167" i="1"/>
  <c r="F167" i="1" s="1"/>
  <c r="D163" i="1"/>
  <c r="F163" i="1" s="1"/>
  <c r="D159" i="1"/>
  <c r="F159" i="1" s="1"/>
  <c r="D155" i="1"/>
  <c r="F155" i="1" s="1"/>
  <c r="D151" i="1"/>
  <c r="F151" i="1" s="1"/>
  <c r="D147" i="1"/>
  <c r="F147" i="1" s="1"/>
  <c r="D143" i="1"/>
  <c r="F143" i="1" s="1"/>
  <c r="D139" i="1"/>
  <c r="F139" i="1" s="1"/>
  <c r="D135" i="1"/>
  <c r="F135" i="1" s="1"/>
  <c r="D131" i="1"/>
  <c r="F131" i="1" s="1"/>
  <c r="D127" i="1"/>
  <c r="F127" i="1" s="1"/>
  <c r="D123" i="1"/>
  <c r="F123" i="1" s="1"/>
  <c r="D119" i="1"/>
  <c r="F119" i="1" s="1"/>
  <c r="D115" i="1"/>
  <c r="F115" i="1" s="1"/>
  <c r="D111" i="1"/>
  <c r="F111" i="1" s="1"/>
  <c r="D107" i="1"/>
  <c r="F107" i="1" s="1"/>
  <c r="D103" i="1"/>
  <c r="F103" i="1" s="1"/>
  <c r="D99" i="1"/>
  <c r="F99" i="1" s="1"/>
  <c r="D95" i="1"/>
  <c r="F95" i="1" s="1"/>
  <c r="D91" i="1"/>
  <c r="F91" i="1" s="1"/>
  <c r="D87" i="1"/>
  <c r="F87" i="1" s="1"/>
  <c r="D83" i="1"/>
  <c r="F83" i="1" s="1"/>
  <c r="D79" i="1"/>
  <c r="F79" i="1" s="1"/>
  <c r="D75" i="1"/>
  <c r="F75" i="1" s="1"/>
  <c r="D71" i="1"/>
  <c r="F71" i="1" s="1"/>
  <c r="D67" i="1"/>
  <c r="F67" i="1" s="1"/>
  <c r="D63" i="1"/>
  <c r="F63" i="1" s="1"/>
  <c r="D59" i="1"/>
  <c r="F59" i="1" s="1"/>
  <c r="D55" i="1"/>
  <c r="F55" i="1" s="1"/>
  <c r="D51" i="1"/>
  <c r="F51" i="1" s="1"/>
  <c r="D47" i="1"/>
  <c r="F47" i="1" s="1"/>
  <c r="D43" i="1"/>
  <c r="F43" i="1" s="1"/>
  <c r="D39" i="1"/>
  <c r="F39" i="1" s="1"/>
  <c r="D35" i="1"/>
  <c r="F35" i="1" s="1"/>
  <c r="D31" i="1"/>
  <c r="F31" i="1" s="1"/>
  <c r="D434" i="1"/>
  <c r="F434" i="1" s="1"/>
  <c r="D430" i="1"/>
  <c r="F430" i="1" s="1"/>
  <c r="D422" i="1"/>
  <c r="F422" i="1" s="1"/>
  <c r="D418" i="1"/>
  <c r="F418" i="1" s="1"/>
  <c r="D414" i="1"/>
  <c r="F414" i="1" s="1"/>
  <c r="D410" i="1"/>
  <c r="F410" i="1" s="1"/>
  <c r="D406" i="1"/>
  <c r="F406" i="1" s="1"/>
  <c r="D402" i="1"/>
  <c r="F402" i="1" s="1"/>
  <c r="D398" i="1"/>
  <c r="F398" i="1" s="1"/>
  <c r="D394" i="1"/>
  <c r="F394" i="1" s="1"/>
  <c r="D390" i="1"/>
  <c r="F390" i="1" s="1"/>
  <c r="D386" i="1"/>
  <c r="F386" i="1" s="1"/>
  <c r="D382" i="1"/>
  <c r="F382" i="1" s="1"/>
  <c r="D378" i="1"/>
  <c r="F378" i="1" s="1"/>
  <c r="D374" i="1"/>
  <c r="F374" i="1" s="1"/>
  <c r="D370" i="1"/>
  <c r="F370" i="1" s="1"/>
  <c r="D366" i="1"/>
  <c r="F366" i="1" s="1"/>
  <c r="D362" i="1"/>
  <c r="F362" i="1" s="1"/>
  <c r="D358" i="1"/>
  <c r="F358" i="1" s="1"/>
  <c r="D354" i="1"/>
  <c r="F354" i="1" s="1"/>
  <c r="D350" i="1"/>
  <c r="F350" i="1" s="1"/>
  <c r="D346" i="1"/>
  <c r="F346" i="1" s="1"/>
  <c r="D342" i="1"/>
  <c r="F342" i="1" s="1"/>
  <c r="D338" i="1"/>
  <c r="F338" i="1" s="1"/>
  <c r="D334" i="1"/>
  <c r="F334" i="1" s="1"/>
  <c r="D330" i="1"/>
  <c r="F330" i="1" s="1"/>
  <c r="D326" i="1"/>
  <c r="F326" i="1" s="1"/>
  <c r="D322" i="1"/>
  <c r="F322" i="1" s="1"/>
  <c r="D318" i="1"/>
  <c r="F318" i="1" s="1"/>
  <c r="D314" i="1"/>
  <c r="F314" i="1" s="1"/>
  <c r="D310" i="1"/>
  <c r="F310" i="1" s="1"/>
  <c r="D306" i="1"/>
  <c r="F306" i="1" s="1"/>
  <c r="D302" i="1"/>
  <c r="F302" i="1" s="1"/>
  <c r="D298" i="1"/>
  <c r="F298" i="1" s="1"/>
  <c r="D294" i="1"/>
  <c r="F294" i="1" s="1"/>
  <c r="D290" i="1"/>
  <c r="F290" i="1" s="1"/>
  <c r="D286" i="1"/>
  <c r="F286" i="1" s="1"/>
  <c r="D282" i="1"/>
  <c r="F282" i="1" s="1"/>
  <c r="D278" i="1"/>
  <c r="F278" i="1" s="1"/>
  <c r="D274" i="1"/>
  <c r="F274" i="1" s="1"/>
  <c r="D270" i="1"/>
  <c r="F270" i="1" s="1"/>
  <c r="D266" i="1"/>
  <c r="F266" i="1" s="1"/>
  <c r="D262" i="1"/>
  <c r="F262" i="1" s="1"/>
  <c r="D258" i="1"/>
  <c r="F258" i="1" s="1"/>
  <c r="D254" i="1"/>
  <c r="F254" i="1" s="1"/>
  <c r="D250" i="1"/>
  <c r="F250" i="1" s="1"/>
  <c r="D246" i="1"/>
  <c r="F246" i="1" s="1"/>
  <c r="D242" i="1"/>
  <c r="F242" i="1" s="1"/>
  <c r="D238" i="1"/>
  <c r="F238" i="1" s="1"/>
  <c r="D234" i="1"/>
  <c r="F234" i="1" s="1"/>
  <c r="D230" i="1"/>
  <c r="F230" i="1" s="1"/>
  <c r="D226" i="1"/>
  <c r="F226" i="1" s="1"/>
  <c r="D222" i="1"/>
  <c r="F222" i="1" s="1"/>
  <c r="D218" i="1"/>
  <c r="F218" i="1" s="1"/>
  <c r="D214" i="1"/>
  <c r="F214" i="1" s="1"/>
  <c r="D210" i="1"/>
  <c r="F210" i="1" s="1"/>
  <c r="D206" i="1"/>
  <c r="F206" i="1" s="1"/>
  <c r="D202" i="1"/>
  <c r="F202" i="1" s="1"/>
  <c r="D198" i="1"/>
  <c r="F198" i="1" s="1"/>
  <c r="D194" i="1"/>
  <c r="F194" i="1" s="1"/>
  <c r="D190" i="1"/>
  <c r="F190" i="1" s="1"/>
  <c r="D186" i="1"/>
  <c r="F186" i="1" s="1"/>
  <c r="D182" i="1"/>
  <c r="F182" i="1" s="1"/>
  <c r="D178" i="1"/>
  <c r="F178" i="1" s="1"/>
  <c r="D174" i="1"/>
  <c r="F174" i="1" s="1"/>
  <c r="D170" i="1"/>
  <c r="F170" i="1" s="1"/>
  <c r="D166" i="1"/>
  <c r="F166" i="1" s="1"/>
  <c r="D162" i="1"/>
  <c r="F162" i="1" s="1"/>
  <c r="D158" i="1"/>
  <c r="F158" i="1" s="1"/>
  <c r="D154" i="1"/>
  <c r="F154" i="1" s="1"/>
  <c r="D150" i="1"/>
  <c r="F150" i="1" s="1"/>
  <c r="D146" i="1"/>
  <c r="F146" i="1" s="1"/>
  <c r="D142" i="1"/>
  <c r="F142" i="1" s="1"/>
  <c r="D138" i="1"/>
  <c r="F138" i="1" s="1"/>
  <c r="D134" i="1"/>
  <c r="F134" i="1" s="1"/>
  <c r="D130" i="1"/>
  <c r="F130" i="1" s="1"/>
  <c r="D126" i="1"/>
  <c r="F126" i="1" s="1"/>
  <c r="D122" i="1"/>
  <c r="F122" i="1" s="1"/>
  <c r="D118" i="1"/>
  <c r="F118" i="1" s="1"/>
  <c r="D114" i="1"/>
  <c r="F114" i="1" s="1"/>
  <c r="D110" i="1"/>
  <c r="F110" i="1" s="1"/>
  <c r="D106" i="1"/>
  <c r="F106" i="1" s="1"/>
  <c r="D102" i="1"/>
  <c r="F102" i="1" s="1"/>
  <c r="D98" i="1"/>
  <c r="F98" i="1" s="1"/>
  <c r="D94" i="1"/>
  <c r="F94" i="1" s="1"/>
  <c r="D90" i="1"/>
  <c r="F90" i="1" s="1"/>
  <c r="D86" i="1"/>
  <c r="F86" i="1" s="1"/>
  <c r="D82" i="1"/>
  <c r="F82" i="1" s="1"/>
  <c r="D78" i="1"/>
  <c r="F78" i="1" s="1"/>
  <c r="D74" i="1"/>
  <c r="F74" i="1" s="1"/>
  <c r="D70" i="1"/>
  <c r="F70" i="1" s="1"/>
  <c r="D66" i="1"/>
  <c r="F66" i="1" s="1"/>
  <c r="D62" i="1"/>
  <c r="F62" i="1" s="1"/>
  <c r="D58" i="1"/>
  <c r="F58" i="1" s="1"/>
  <c r="D54" i="1"/>
  <c r="F54" i="1" s="1"/>
  <c r="D50" i="1"/>
  <c r="F50" i="1" s="1"/>
  <c r="D46" i="1"/>
  <c r="F46" i="1" s="1"/>
  <c r="D42" i="1"/>
  <c r="F42" i="1" s="1"/>
  <c r="D38" i="1"/>
  <c r="F38" i="1" s="1"/>
  <c r="D34" i="1"/>
  <c r="F34" i="1" s="1"/>
  <c r="D129" i="1"/>
  <c r="F129" i="1" s="1"/>
  <c r="D125" i="1"/>
  <c r="F125" i="1" s="1"/>
  <c r="D121" i="1"/>
  <c r="F121" i="1" s="1"/>
  <c r="D113" i="1"/>
  <c r="F113" i="1" s="1"/>
  <c r="D109" i="1"/>
  <c r="F109" i="1" s="1"/>
  <c r="D105" i="1"/>
  <c r="F105" i="1" s="1"/>
  <c r="D101" i="1"/>
  <c r="F101" i="1" s="1"/>
  <c r="D93" i="1"/>
  <c r="F93" i="1" s="1"/>
  <c r="D89" i="1"/>
  <c r="F89" i="1" s="1"/>
  <c r="D85" i="1"/>
  <c r="F85" i="1" s="1"/>
  <c r="D81" i="1"/>
  <c r="F81" i="1" s="1"/>
  <c r="D73" i="1"/>
  <c r="F73" i="1" s="1"/>
  <c r="D69" i="1"/>
  <c r="F69" i="1" s="1"/>
  <c r="D65" i="1"/>
  <c r="F65" i="1" s="1"/>
  <c r="D61" i="1"/>
  <c r="F61" i="1" s="1"/>
  <c r="D57" i="1"/>
  <c r="F57" i="1" s="1"/>
  <c r="D49" i="1"/>
  <c r="F49" i="1" s="1"/>
  <c r="D45" i="1"/>
  <c r="F45" i="1" s="1"/>
  <c r="D41" i="1"/>
  <c r="F41" i="1" s="1"/>
  <c r="D37" i="1"/>
  <c r="F37" i="1" s="1"/>
  <c r="D33" i="1"/>
  <c r="F33" i="1" s="1"/>
  <c r="C5" i="1"/>
  <c r="D44" i="1"/>
  <c r="F44" i="1" s="1"/>
  <c r="D40" i="1"/>
  <c r="F40" i="1" s="1"/>
  <c r="D36" i="1"/>
  <c r="F36" i="1" s="1"/>
  <c r="D32" i="1"/>
  <c r="F32" i="1" s="1"/>
  <c r="C4" i="1"/>
  <c r="D30" i="1"/>
  <c r="F30" i="1" s="1"/>
  <c r="F7" i="8" l="1"/>
  <c r="G7" i="8" s="1"/>
  <c r="E8" i="8"/>
  <c r="K8" i="1"/>
  <c r="E5" i="1"/>
  <c r="H5" i="1" s="1"/>
  <c r="D5" i="1"/>
  <c r="G5" i="1"/>
  <c r="E9" i="8" l="1"/>
  <c r="F8" i="8"/>
  <c r="G8" i="8" s="1"/>
  <c r="E10" i="8" l="1"/>
  <c r="F9" i="8"/>
  <c r="G9" i="8" s="1"/>
  <c r="E11" i="8" l="1"/>
  <c r="F10" i="8"/>
  <c r="G10" i="8" s="1"/>
  <c r="E12" i="8" l="1"/>
  <c r="F11" i="8"/>
  <c r="G11" i="8" s="1"/>
  <c r="E13" i="8" l="1"/>
  <c r="F12" i="8"/>
  <c r="G12" i="8" s="1"/>
  <c r="E14" i="8" l="1"/>
  <c r="F13" i="8"/>
  <c r="G13" i="8" s="1"/>
  <c r="E15" i="8" l="1"/>
  <c r="F14" i="8"/>
  <c r="G14" i="8" s="1"/>
  <c r="E16" i="8" l="1"/>
  <c r="F15" i="8"/>
  <c r="G15" i="8" s="1"/>
  <c r="E17" i="8" l="1"/>
  <c r="F16" i="8"/>
  <c r="G16" i="8" s="1"/>
  <c r="E18" i="8" l="1"/>
  <c r="F17" i="8"/>
  <c r="G17" i="8" s="1"/>
  <c r="E19" i="8" l="1"/>
  <c r="F18" i="8"/>
  <c r="G18" i="8" s="1"/>
  <c r="E20" i="8" l="1"/>
  <c r="F19" i="8"/>
  <c r="G19" i="8" s="1"/>
  <c r="E21" i="8" l="1"/>
  <c r="F20" i="8"/>
  <c r="G20" i="8" s="1"/>
  <c r="E22" i="8" l="1"/>
  <c r="F21" i="8"/>
  <c r="G21" i="8" s="1"/>
  <c r="E23" i="8" l="1"/>
  <c r="F22" i="8"/>
  <c r="G22" i="8" s="1"/>
  <c r="E24" i="8" l="1"/>
  <c r="F23" i="8"/>
  <c r="G23" i="8" s="1"/>
  <c r="E25" i="8" l="1"/>
  <c r="F24" i="8"/>
  <c r="G24" i="8" s="1"/>
  <c r="E26" i="8" l="1"/>
  <c r="F25" i="8"/>
  <c r="G25" i="8" s="1"/>
  <c r="E27" i="8" l="1"/>
  <c r="F26" i="8"/>
  <c r="G26" i="8" s="1"/>
  <c r="E28" i="8" l="1"/>
  <c r="F27" i="8"/>
  <c r="G27" i="8" s="1"/>
  <c r="E29" i="8" l="1"/>
  <c r="F28" i="8"/>
  <c r="G28" i="8" s="1"/>
  <c r="E30" i="8" l="1"/>
  <c r="F29" i="8"/>
  <c r="G29" i="8" s="1"/>
  <c r="E31" i="8" l="1"/>
  <c r="F30" i="8"/>
  <c r="G30" i="8" s="1"/>
  <c r="E32" i="8" l="1"/>
  <c r="F31" i="8"/>
  <c r="G31" i="8" s="1"/>
  <c r="E33" i="8" l="1"/>
  <c r="F32" i="8"/>
  <c r="G32" i="8" s="1"/>
  <c r="E34" i="8" l="1"/>
  <c r="F33" i="8"/>
  <c r="G33" i="8" s="1"/>
  <c r="E35" i="8" l="1"/>
  <c r="F34" i="8"/>
  <c r="G34" i="8" s="1"/>
  <c r="E36" i="8" l="1"/>
  <c r="F35" i="8"/>
  <c r="G35" i="8" s="1"/>
  <c r="E37" i="8" l="1"/>
  <c r="F36" i="8"/>
  <c r="G36" i="8" s="1"/>
  <c r="E38" i="8" l="1"/>
  <c r="F37" i="8"/>
  <c r="G37" i="8" s="1"/>
  <c r="E39" i="8" l="1"/>
  <c r="F38" i="8"/>
  <c r="G38" i="8" s="1"/>
  <c r="F39" i="8" l="1"/>
  <c r="G39" i="8" s="1"/>
  <c r="E40" i="8"/>
  <c r="E41" i="8" l="1"/>
  <c r="F40" i="8"/>
  <c r="G40" i="8" s="1"/>
  <c r="E42" i="8" l="1"/>
  <c r="F41" i="8"/>
  <c r="G41" i="8" s="1"/>
  <c r="E43" i="8" l="1"/>
  <c r="F42" i="8"/>
  <c r="G42" i="8" s="1"/>
  <c r="E44" i="8" l="1"/>
  <c r="F43" i="8"/>
  <c r="G43" i="8" s="1"/>
  <c r="E45" i="8" l="1"/>
  <c r="F44" i="8"/>
  <c r="G44" i="8" s="1"/>
  <c r="E46" i="8" l="1"/>
  <c r="F45" i="8"/>
  <c r="G45" i="8" s="1"/>
  <c r="E47" i="8" l="1"/>
  <c r="F46" i="8"/>
  <c r="G46" i="8" s="1"/>
  <c r="F47" i="8" l="1"/>
  <c r="G47" i="8" s="1"/>
  <c r="E48" i="8"/>
  <c r="E49" i="8" l="1"/>
  <c r="F48" i="8"/>
  <c r="G48" i="8" s="1"/>
  <c r="E50" i="8" l="1"/>
  <c r="F49" i="8"/>
  <c r="G49" i="8" s="1"/>
  <c r="E51" i="8" l="1"/>
  <c r="F50" i="8"/>
  <c r="G50" i="8" s="1"/>
  <c r="F51" i="8" l="1"/>
  <c r="G51" i="8" s="1"/>
  <c r="E52" i="8"/>
  <c r="E53" i="8" l="1"/>
  <c r="F52" i="8"/>
  <c r="G52" i="8" s="1"/>
  <c r="E54" i="8" l="1"/>
  <c r="F53" i="8"/>
  <c r="G53" i="8" s="1"/>
  <c r="E55" i="8" l="1"/>
  <c r="F54" i="8"/>
  <c r="G54" i="8" s="1"/>
  <c r="E56" i="8" l="1"/>
  <c r="F55" i="8"/>
  <c r="G55" i="8" s="1"/>
  <c r="E57" i="8" l="1"/>
  <c r="F56" i="8"/>
  <c r="G56" i="8" s="1"/>
  <c r="E58" i="8" l="1"/>
  <c r="F57" i="8"/>
  <c r="G57" i="8" s="1"/>
  <c r="E59" i="8" l="1"/>
  <c r="F58" i="8"/>
  <c r="G58" i="8" s="1"/>
  <c r="E60" i="8" l="1"/>
  <c r="F59" i="8"/>
  <c r="G59" i="8" s="1"/>
  <c r="E61" i="8" l="1"/>
  <c r="F60" i="8"/>
  <c r="G60" i="8" s="1"/>
  <c r="E62" i="8" l="1"/>
  <c r="F61" i="8"/>
  <c r="G61" i="8" s="1"/>
  <c r="E63" i="8" l="1"/>
  <c r="F62" i="8"/>
  <c r="G62" i="8" s="1"/>
  <c r="E64" i="8" l="1"/>
  <c r="F63" i="8"/>
  <c r="G63" i="8" s="1"/>
  <c r="E65" i="8" l="1"/>
  <c r="F64" i="8"/>
  <c r="G64" i="8" s="1"/>
  <c r="E66" i="8" l="1"/>
  <c r="F65" i="8"/>
  <c r="G65" i="8" s="1"/>
  <c r="E67" i="8" l="1"/>
  <c r="F66" i="8"/>
  <c r="G66" i="8" s="1"/>
  <c r="E68" i="8" l="1"/>
  <c r="F67" i="8"/>
  <c r="G67" i="8" s="1"/>
  <c r="E69" i="8" l="1"/>
  <c r="F68" i="8"/>
  <c r="G68" i="8" s="1"/>
  <c r="E70" i="8" l="1"/>
  <c r="F69" i="8"/>
  <c r="G69" i="8" s="1"/>
  <c r="E71" i="8" l="1"/>
  <c r="F70" i="8"/>
  <c r="G70" i="8" s="1"/>
  <c r="F71" i="8" l="1"/>
  <c r="G71" i="8" s="1"/>
  <c r="E72" i="8"/>
  <c r="E73" i="8" l="1"/>
  <c r="F72" i="8"/>
  <c r="G72" i="8" s="1"/>
  <c r="E74" i="8" l="1"/>
  <c r="F73" i="8"/>
  <c r="G73" i="8" s="1"/>
  <c r="E75" i="8" l="1"/>
  <c r="F74" i="8"/>
  <c r="G74" i="8" s="1"/>
  <c r="F75" i="8" l="1"/>
  <c r="G75" i="8" s="1"/>
  <c r="E76" i="8"/>
  <c r="E77" i="8" l="1"/>
  <c r="F76" i="8"/>
  <c r="G76" i="8" s="1"/>
  <c r="E78" i="8" l="1"/>
  <c r="F77" i="8"/>
  <c r="G77" i="8" s="1"/>
  <c r="E79" i="8" l="1"/>
  <c r="F78" i="8"/>
  <c r="G78" i="8" s="1"/>
  <c r="E80" i="8" l="1"/>
  <c r="F79" i="8"/>
  <c r="G79" i="8" s="1"/>
  <c r="E81" i="8" l="1"/>
  <c r="F80" i="8"/>
  <c r="G80" i="8" s="1"/>
  <c r="E82" i="8" l="1"/>
  <c r="F81" i="8"/>
  <c r="G81" i="8" s="1"/>
  <c r="E83" i="8" l="1"/>
  <c r="F82" i="8"/>
  <c r="G82" i="8" s="1"/>
  <c r="F83" i="8" l="1"/>
  <c r="G83" i="8" s="1"/>
  <c r="E84" i="8"/>
  <c r="E85" i="8" l="1"/>
  <c r="F84" i="8"/>
  <c r="G84" i="8" s="1"/>
  <c r="E86" i="8" l="1"/>
  <c r="F85" i="8"/>
  <c r="G85" i="8" s="1"/>
  <c r="E87" i="8" l="1"/>
  <c r="F86" i="8"/>
  <c r="G86" i="8" s="1"/>
  <c r="F87" i="8" l="1"/>
  <c r="G87" i="8" s="1"/>
  <c r="E88" i="8"/>
  <c r="E89" i="8" l="1"/>
  <c r="F88" i="8"/>
  <c r="G88" i="8" s="1"/>
  <c r="E90" i="8" l="1"/>
  <c r="F89" i="8"/>
  <c r="G89" i="8" s="1"/>
  <c r="E91" i="8" l="1"/>
  <c r="F90" i="8"/>
  <c r="G90" i="8" s="1"/>
  <c r="E92" i="8" l="1"/>
  <c r="F91" i="8"/>
  <c r="G91" i="8" s="1"/>
  <c r="E93" i="8" l="1"/>
  <c r="F92" i="8"/>
  <c r="G92" i="8" s="1"/>
  <c r="E94" i="8" l="1"/>
  <c r="F93" i="8"/>
  <c r="G93" i="8" s="1"/>
  <c r="E95" i="8" l="1"/>
  <c r="F94" i="8"/>
  <c r="G94" i="8" s="1"/>
  <c r="F95" i="8" l="1"/>
  <c r="G95" i="8" s="1"/>
  <c r="E96" i="8"/>
  <c r="F96" i="8" l="1"/>
  <c r="G96" i="8" s="1"/>
  <c r="E97" i="8"/>
  <c r="E98" i="8" l="1"/>
  <c r="F97" i="8"/>
  <c r="G97" i="8" s="1"/>
  <c r="F98" i="8" l="1"/>
  <c r="G98" i="8" s="1"/>
  <c r="E99" i="8"/>
  <c r="F99" i="8" l="1"/>
  <c r="G99" i="8" s="1"/>
  <c r="E100" i="8"/>
  <c r="E101" i="8" l="1"/>
  <c r="F100" i="8"/>
  <c r="G100" i="8" s="1"/>
  <c r="E102" i="8" l="1"/>
  <c r="F101" i="8"/>
  <c r="G101" i="8" s="1"/>
  <c r="F102" i="8" l="1"/>
  <c r="G102" i="8" s="1"/>
  <c r="E103" i="8"/>
  <c r="F103" i="8" l="1"/>
  <c r="G103" i="8" s="1"/>
  <c r="E104" i="8"/>
  <c r="E105" i="8" l="1"/>
  <c r="F104" i="8"/>
  <c r="G104" i="8" s="1"/>
  <c r="E106" i="8" l="1"/>
  <c r="F105" i="8"/>
  <c r="G105" i="8" s="1"/>
  <c r="F106" i="8" l="1"/>
  <c r="G106" i="8" s="1"/>
  <c r="E107" i="8"/>
  <c r="F107" i="8" l="1"/>
  <c r="G107" i="8" s="1"/>
  <c r="E108" i="8"/>
  <c r="E109" i="8" l="1"/>
  <c r="F108" i="8"/>
  <c r="G108" i="8" s="1"/>
  <c r="E110" i="8" l="1"/>
  <c r="F109" i="8"/>
  <c r="G109" i="8" s="1"/>
  <c r="F110" i="8" l="1"/>
  <c r="G110" i="8" s="1"/>
  <c r="E111" i="8"/>
  <c r="F111" i="8" l="1"/>
  <c r="G111" i="8" s="1"/>
  <c r="E112" i="8"/>
  <c r="E113" i="8" l="1"/>
  <c r="F112" i="8"/>
  <c r="G112" i="8" s="1"/>
  <c r="E114" i="8" l="1"/>
  <c r="F113" i="8"/>
  <c r="G113" i="8" s="1"/>
  <c r="F114" i="8" l="1"/>
  <c r="G114" i="8" s="1"/>
  <c r="E115" i="8"/>
  <c r="F115" i="8" l="1"/>
  <c r="G115" i="8" s="1"/>
  <c r="E116" i="8"/>
  <c r="E117" i="8" l="1"/>
  <c r="F116" i="8"/>
  <c r="G116" i="8" s="1"/>
  <c r="E118" i="8" l="1"/>
  <c r="F117" i="8"/>
  <c r="G117" i="8" s="1"/>
  <c r="E119" i="8" l="1"/>
  <c r="F118" i="8"/>
  <c r="G118" i="8" s="1"/>
  <c r="E120" i="8" l="1"/>
  <c r="F119" i="8"/>
  <c r="G119" i="8" s="1"/>
  <c r="E121" i="8" l="1"/>
  <c r="F120" i="8"/>
  <c r="G120" i="8" s="1"/>
  <c r="E122" i="8" l="1"/>
  <c r="F121" i="8"/>
  <c r="G121" i="8" s="1"/>
  <c r="E123" i="8" l="1"/>
  <c r="F122" i="8"/>
  <c r="G122" i="8" s="1"/>
  <c r="F123" i="8" l="1"/>
  <c r="G123" i="8" s="1"/>
  <c r="E124" i="8"/>
  <c r="E125" i="8" l="1"/>
  <c r="F124" i="8"/>
  <c r="G124" i="8" s="1"/>
  <c r="E126" i="8" l="1"/>
  <c r="F125" i="8"/>
  <c r="G125" i="8" s="1"/>
  <c r="E127" i="8" l="1"/>
  <c r="F126" i="8"/>
  <c r="G126" i="8" s="1"/>
  <c r="F127" i="8" l="1"/>
  <c r="G127" i="8" s="1"/>
  <c r="E128" i="8"/>
  <c r="E129" i="8" l="1"/>
  <c r="F128" i="8"/>
  <c r="G128" i="8" s="1"/>
  <c r="E130" i="8" l="1"/>
  <c r="F129" i="8"/>
  <c r="G129" i="8" s="1"/>
  <c r="E131" i="8" l="1"/>
  <c r="F130" i="8"/>
  <c r="G130" i="8" s="1"/>
  <c r="F131" i="8" l="1"/>
  <c r="G131" i="8" s="1"/>
  <c r="E132" i="8"/>
  <c r="E133" i="8" l="1"/>
  <c r="F132" i="8"/>
  <c r="G132" i="8" s="1"/>
  <c r="E134" i="8" l="1"/>
  <c r="F133" i="8"/>
  <c r="G133" i="8" s="1"/>
  <c r="E135" i="8" l="1"/>
  <c r="F134" i="8"/>
  <c r="G134" i="8" s="1"/>
  <c r="E136" i="8" l="1"/>
  <c r="F135" i="8"/>
  <c r="G135" i="8" s="1"/>
  <c r="E137" i="8" l="1"/>
  <c r="F136" i="8"/>
  <c r="G136" i="8" s="1"/>
  <c r="E138" i="8" l="1"/>
  <c r="F137" i="8"/>
  <c r="G137" i="8" s="1"/>
  <c r="E139" i="8" l="1"/>
  <c r="F138" i="8"/>
  <c r="G138" i="8" s="1"/>
  <c r="F139" i="8" l="1"/>
  <c r="G139" i="8" s="1"/>
  <c r="E140" i="8"/>
  <c r="E141" i="8" l="1"/>
  <c r="F140" i="8"/>
  <c r="G140" i="8" s="1"/>
  <c r="E142" i="8" l="1"/>
  <c r="F141" i="8"/>
  <c r="G141" i="8" s="1"/>
  <c r="E143" i="8" l="1"/>
  <c r="F142" i="8"/>
  <c r="G142" i="8" s="1"/>
  <c r="F143" i="8" l="1"/>
  <c r="G143" i="8" s="1"/>
  <c r="E144" i="8"/>
  <c r="E145" i="8" l="1"/>
  <c r="F144" i="8"/>
  <c r="G144" i="8" s="1"/>
  <c r="E146" i="8" l="1"/>
  <c r="F145" i="8"/>
  <c r="G145" i="8" s="1"/>
  <c r="E147" i="8" l="1"/>
  <c r="F146" i="8"/>
  <c r="G146" i="8" s="1"/>
  <c r="F147" i="8" l="1"/>
  <c r="G147" i="8" s="1"/>
  <c r="E148" i="8"/>
  <c r="E149" i="8" l="1"/>
  <c r="F148" i="8"/>
  <c r="G148" i="8" s="1"/>
  <c r="E150" i="8" l="1"/>
  <c r="F149" i="8"/>
  <c r="G149" i="8" s="1"/>
  <c r="E151" i="8" l="1"/>
  <c r="F150" i="8"/>
  <c r="G150" i="8" s="1"/>
  <c r="F151" i="8" l="1"/>
  <c r="G151" i="8" s="1"/>
  <c r="E152" i="8"/>
  <c r="E153" i="8" l="1"/>
  <c r="F152" i="8"/>
  <c r="G152" i="8" s="1"/>
  <c r="E154" i="8" l="1"/>
  <c r="F153" i="8"/>
  <c r="G153" i="8" s="1"/>
  <c r="E155" i="8" l="1"/>
  <c r="F154" i="8"/>
  <c r="G154" i="8" s="1"/>
  <c r="F155" i="8" l="1"/>
  <c r="G155" i="8" s="1"/>
  <c r="E156" i="8"/>
  <c r="E157" i="8" l="1"/>
  <c r="F156" i="8"/>
  <c r="G156" i="8" s="1"/>
  <c r="E158" i="8" l="1"/>
  <c r="F157" i="8"/>
  <c r="G157" i="8" s="1"/>
  <c r="E159" i="8" l="1"/>
  <c r="F158" i="8"/>
  <c r="G158" i="8" s="1"/>
  <c r="F159" i="8" l="1"/>
  <c r="G159" i="8" s="1"/>
  <c r="E160" i="8"/>
  <c r="E161" i="8" l="1"/>
  <c r="F160" i="8"/>
  <c r="G160" i="8" s="1"/>
  <c r="E162" i="8" l="1"/>
  <c r="F161" i="8"/>
  <c r="G161" i="8" s="1"/>
  <c r="E163" i="8" l="1"/>
  <c r="F162" i="8"/>
  <c r="G162" i="8" s="1"/>
  <c r="F163" i="8" l="1"/>
  <c r="G163" i="8" s="1"/>
  <c r="E164" i="8"/>
  <c r="E165" i="8" l="1"/>
  <c r="F164" i="8"/>
  <c r="G164" i="8" s="1"/>
  <c r="E166" i="8" l="1"/>
  <c r="F165" i="8"/>
  <c r="G165" i="8" s="1"/>
  <c r="E167" i="8" l="1"/>
  <c r="F166" i="8"/>
  <c r="G166" i="8" s="1"/>
  <c r="F167" i="8" l="1"/>
  <c r="G167" i="8" s="1"/>
  <c r="E168" i="8"/>
  <c r="F168" i="8" l="1"/>
  <c r="G168" i="8" s="1"/>
  <c r="E169" i="8"/>
  <c r="F169" i="8" l="1"/>
  <c r="G169" i="8" s="1"/>
  <c r="E170" i="8"/>
  <c r="E171" i="8" l="1"/>
  <c r="F170" i="8"/>
  <c r="G170" i="8" s="1"/>
  <c r="F171" i="8" l="1"/>
  <c r="G171" i="8" s="1"/>
  <c r="E172" i="8"/>
  <c r="F172" i="8" l="1"/>
  <c r="G172" i="8" s="1"/>
  <c r="E173" i="8"/>
  <c r="F173" i="8" l="1"/>
  <c r="G173" i="8" s="1"/>
  <c r="E174" i="8"/>
  <c r="E175" i="8" l="1"/>
  <c r="F174" i="8"/>
  <c r="G174" i="8" s="1"/>
  <c r="F175" i="8" l="1"/>
  <c r="G175" i="8" s="1"/>
  <c r="E176" i="8"/>
  <c r="F176" i="8" l="1"/>
  <c r="G176" i="8" s="1"/>
  <c r="E177" i="8"/>
  <c r="F177" i="8" l="1"/>
  <c r="G177" i="8" s="1"/>
  <c r="E178" i="8"/>
  <c r="E179" i="8" l="1"/>
  <c r="F178" i="8"/>
  <c r="G178" i="8" s="1"/>
  <c r="F179" i="8" l="1"/>
  <c r="G179" i="8" s="1"/>
  <c r="E180" i="8"/>
  <c r="F180" i="8" l="1"/>
  <c r="G180" i="8" s="1"/>
  <c r="E181" i="8"/>
  <c r="F181" i="8" l="1"/>
  <c r="G181" i="8" s="1"/>
  <c r="E182" i="8"/>
  <c r="E183" i="8" l="1"/>
  <c r="F182" i="8"/>
  <c r="G182" i="8" s="1"/>
  <c r="F183" i="8" l="1"/>
  <c r="G183" i="8" s="1"/>
  <c r="E184" i="8"/>
  <c r="F184" i="8" l="1"/>
  <c r="G184" i="8" s="1"/>
  <c r="E185" i="8"/>
  <c r="F185" i="8" l="1"/>
  <c r="G185" i="8" s="1"/>
  <c r="E186" i="8"/>
  <c r="E187" i="8" l="1"/>
  <c r="F186" i="8"/>
  <c r="G186" i="8" s="1"/>
  <c r="E188" i="8" l="1"/>
  <c r="F187" i="8"/>
  <c r="G187" i="8" s="1"/>
  <c r="F188" i="8" l="1"/>
  <c r="G188" i="8" s="1"/>
  <c r="E189" i="8"/>
  <c r="F189" i="8" l="1"/>
  <c r="G189" i="8" s="1"/>
  <c r="E190" i="8"/>
  <c r="E191" i="8" l="1"/>
  <c r="F190" i="8"/>
  <c r="G190" i="8" s="1"/>
  <c r="E192" i="8" l="1"/>
  <c r="F191" i="8"/>
  <c r="G191" i="8" s="1"/>
  <c r="E193" i="8" l="1"/>
  <c r="F192" i="8"/>
  <c r="G192" i="8" s="1"/>
  <c r="F193" i="8" l="1"/>
  <c r="G193" i="8" s="1"/>
  <c r="E194" i="8"/>
  <c r="E195" i="8" l="1"/>
  <c r="F194" i="8"/>
  <c r="G194" i="8" s="1"/>
  <c r="E196" i="8" l="1"/>
  <c r="F195" i="8"/>
  <c r="G195" i="8" s="1"/>
  <c r="F196" i="8" l="1"/>
  <c r="G196" i="8" s="1"/>
  <c r="E197" i="8"/>
  <c r="F197" i="8" l="1"/>
  <c r="G197" i="8" s="1"/>
  <c r="E198" i="8"/>
  <c r="E199" i="8" l="1"/>
  <c r="F198" i="8"/>
  <c r="G198" i="8" s="1"/>
  <c r="E200" i="8" l="1"/>
  <c r="F199" i="8"/>
  <c r="G199" i="8" s="1"/>
  <c r="F200" i="8" l="1"/>
  <c r="G200" i="8" s="1"/>
  <c r="E201" i="8"/>
  <c r="F201" i="8" l="1"/>
  <c r="G201" i="8" s="1"/>
  <c r="E202" i="8"/>
  <c r="E203" i="8" l="1"/>
  <c r="F202" i="8"/>
  <c r="G202" i="8" s="1"/>
  <c r="E204" i="8" l="1"/>
  <c r="F203" i="8"/>
  <c r="G203" i="8" s="1"/>
  <c r="F204" i="8" l="1"/>
  <c r="G204" i="8" s="1"/>
  <c r="E205" i="8"/>
  <c r="F205" i="8" l="1"/>
  <c r="G205" i="8" s="1"/>
  <c r="E206" i="8"/>
  <c r="E207" i="8" l="1"/>
  <c r="F206" i="8"/>
  <c r="G206" i="8" s="1"/>
  <c r="E208" i="8" l="1"/>
  <c r="F207" i="8"/>
  <c r="G207" i="8" s="1"/>
  <c r="E209" i="8" l="1"/>
  <c r="F208" i="8"/>
  <c r="G208" i="8" s="1"/>
  <c r="F209" i="8" l="1"/>
  <c r="G209" i="8" s="1"/>
  <c r="E210" i="8"/>
  <c r="E211" i="8" l="1"/>
  <c r="F210" i="8"/>
  <c r="G210" i="8" s="1"/>
  <c r="E212" i="8" l="1"/>
  <c r="F211" i="8"/>
  <c r="G211" i="8" s="1"/>
  <c r="F212" i="8" l="1"/>
  <c r="G212" i="8" s="1"/>
  <c r="E213" i="8"/>
  <c r="F213" i="8" l="1"/>
  <c r="G213" i="8" s="1"/>
  <c r="E214" i="8"/>
  <c r="E215" i="8" l="1"/>
  <c r="F214" i="8"/>
  <c r="G214" i="8" s="1"/>
  <c r="E216" i="8" l="1"/>
  <c r="F215" i="8"/>
  <c r="G215" i="8" s="1"/>
  <c r="F216" i="8" l="1"/>
  <c r="G216" i="8" s="1"/>
  <c r="E217" i="8"/>
  <c r="F217" i="8" l="1"/>
  <c r="G217" i="8" s="1"/>
  <c r="E218" i="8"/>
  <c r="E219" i="8" l="1"/>
  <c r="F218" i="8"/>
  <c r="G218" i="8" s="1"/>
  <c r="E220" i="8" l="1"/>
  <c r="F219" i="8"/>
  <c r="G219" i="8" s="1"/>
  <c r="F220" i="8" l="1"/>
  <c r="G220" i="8" s="1"/>
  <c r="E221" i="8"/>
  <c r="F221" i="8" l="1"/>
  <c r="G221" i="8" s="1"/>
  <c r="E222" i="8"/>
  <c r="E223" i="8" l="1"/>
  <c r="F222" i="8"/>
  <c r="G222" i="8" s="1"/>
  <c r="E224" i="8" l="1"/>
  <c r="F223" i="8"/>
  <c r="G223" i="8" s="1"/>
  <c r="E225" i="8" l="1"/>
  <c r="F224" i="8"/>
  <c r="G224" i="8" s="1"/>
  <c r="F225" i="8" l="1"/>
  <c r="G225" i="8" s="1"/>
  <c r="E226" i="8"/>
  <c r="E227" i="8" l="1"/>
  <c r="F226" i="8"/>
  <c r="G226" i="8" s="1"/>
  <c r="E228" i="8" l="1"/>
  <c r="F227" i="8"/>
  <c r="G227" i="8" s="1"/>
  <c r="F228" i="8" l="1"/>
  <c r="G228" i="8" s="1"/>
  <c r="E229" i="8"/>
  <c r="F229" i="8" l="1"/>
  <c r="G229" i="8" s="1"/>
  <c r="E230" i="8"/>
  <c r="E231" i="8" l="1"/>
  <c r="F230" i="8"/>
  <c r="G230" i="8" s="1"/>
  <c r="E232" i="8" l="1"/>
  <c r="F231" i="8"/>
  <c r="G231" i="8" s="1"/>
  <c r="F232" i="8" l="1"/>
  <c r="G232" i="8" s="1"/>
  <c r="E233" i="8"/>
  <c r="F233" i="8" l="1"/>
  <c r="G233" i="8" s="1"/>
  <c r="E234" i="8"/>
  <c r="E235" i="8" l="1"/>
  <c r="F234" i="8"/>
  <c r="G234" i="8" s="1"/>
  <c r="E236" i="8" l="1"/>
  <c r="F235" i="8"/>
  <c r="G235" i="8" s="1"/>
  <c r="F236" i="8" l="1"/>
  <c r="G236" i="8" s="1"/>
  <c r="E237" i="8"/>
  <c r="F237" i="8" l="1"/>
  <c r="G237" i="8" s="1"/>
  <c r="E238" i="8"/>
  <c r="E239" i="8" l="1"/>
  <c r="F238" i="8"/>
  <c r="G238" i="8" s="1"/>
  <c r="E240" i="8" l="1"/>
  <c r="F239" i="8"/>
  <c r="G239" i="8" s="1"/>
  <c r="E241" i="8" l="1"/>
  <c r="F240" i="8"/>
  <c r="G240" i="8" s="1"/>
  <c r="F241" i="8" l="1"/>
  <c r="G241" i="8" s="1"/>
  <c r="E242" i="8"/>
  <c r="E243" i="8" l="1"/>
  <c r="F242" i="8"/>
  <c r="G242" i="8" s="1"/>
  <c r="E244" i="8" l="1"/>
  <c r="F243" i="8"/>
  <c r="G243" i="8" s="1"/>
  <c r="F244" i="8" l="1"/>
  <c r="G244" i="8" s="1"/>
  <c r="E245" i="8"/>
  <c r="F245" i="8" l="1"/>
  <c r="G245" i="8" s="1"/>
  <c r="E246" i="8"/>
  <c r="E247" i="8" l="1"/>
  <c r="F246" i="8"/>
  <c r="G246" i="8" s="1"/>
  <c r="E248" i="8" l="1"/>
  <c r="F247" i="8"/>
  <c r="G247" i="8" s="1"/>
  <c r="F248" i="8" l="1"/>
  <c r="G248" i="8" s="1"/>
  <c r="E249" i="8"/>
  <c r="F249" i="8" l="1"/>
  <c r="G249" i="8" s="1"/>
  <c r="E250" i="8"/>
  <c r="E251" i="8" l="1"/>
  <c r="F250" i="8"/>
  <c r="G250" i="8" s="1"/>
  <c r="E252" i="8" l="1"/>
  <c r="F251" i="8"/>
  <c r="G251" i="8" s="1"/>
  <c r="E253" i="8" l="1"/>
  <c r="F253" i="8" s="1"/>
  <c r="G253" i="8" s="1"/>
  <c r="F252" i="8"/>
  <c r="G252" i="8" s="1"/>
</calcChain>
</file>

<file path=xl/sharedStrings.xml><?xml version="1.0" encoding="utf-8"?>
<sst xmlns="http://schemas.openxmlformats.org/spreadsheetml/2006/main" count="79" uniqueCount="75">
  <si>
    <t>Date</t>
  </si>
  <si>
    <t>SP500</t>
  </si>
  <si>
    <t>Log Returns</t>
  </si>
  <si>
    <t>Mu</t>
  </si>
  <si>
    <t>Sigma</t>
  </si>
  <si>
    <t>10D</t>
  </si>
  <si>
    <t>Standard VaR</t>
  </si>
  <si>
    <t>Standard ES</t>
  </si>
  <si>
    <t xml:space="preserve">   99%/10D Value at Risk - PREDICTION</t>
  </si>
  <si>
    <t>Forward 10D log return - REALISATION</t>
  </si>
  <si>
    <t>Breaches</t>
  </si>
  <si>
    <t>Expect</t>
  </si>
  <si>
    <t>u_0</t>
  </si>
  <si>
    <t>VaR Confidence</t>
  </si>
  <si>
    <t>b</t>
  </si>
  <si>
    <t>x</t>
  </si>
  <si>
    <t>N</t>
  </si>
  <si>
    <t>n</t>
  </si>
  <si>
    <t>N_u</t>
  </si>
  <si>
    <t>n_u</t>
  </si>
  <si>
    <t>VaR</t>
  </si>
  <si>
    <t>ES</t>
  </si>
  <si>
    <t>Scenario</t>
  </si>
  <si>
    <t>Loss ('000s</t>
  </si>
  <si>
    <t>Rank</t>
  </si>
  <si>
    <t>Exeedance</t>
  </si>
  <si>
    <t>Log g_i (pdf for GPD)</t>
  </si>
  <si>
    <t xml:space="preserve">  </t>
  </si>
  <si>
    <t xml:space="preserve">Normal Density </t>
  </si>
  <si>
    <t>Confidence</t>
  </si>
  <si>
    <t>Percentile</t>
  </si>
  <si>
    <t>Tail probability</t>
  </si>
  <si>
    <t xml:space="preserve"> which is also Number of STD</t>
  </si>
  <si>
    <t>Prob</t>
  </si>
  <si>
    <t>Lambda</t>
  </si>
  <si>
    <t>Squared Return</t>
  </si>
  <si>
    <t>Variance Estimate</t>
  </si>
  <si>
    <t xml:space="preserve">Average Variance </t>
  </si>
  <si>
    <t>EVT VaR</t>
  </si>
  <si>
    <t>VaR Breaches Control</t>
  </si>
  <si>
    <t>Risk Metrics</t>
  </si>
  <si>
    <t>Log-Return</t>
  </si>
  <si>
    <t>Azzalini's skewed Normal, skewed t</t>
  </si>
  <si>
    <t>Analytical VaR Backtest</t>
  </si>
  <si>
    <t>Total L</t>
  </si>
  <si>
    <r>
      <t xml:space="preserve"> &lt;--- </t>
    </r>
    <r>
      <rPr>
        <sz val="11"/>
        <color theme="1"/>
        <rFont val="Arial"/>
        <family val="2"/>
      </rPr>
      <t>s</t>
    </r>
    <r>
      <rPr>
        <sz val="11"/>
        <color indexed="8"/>
        <rFont val="Arial"/>
        <family val="2"/>
      </rPr>
      <t>um of log-likelihoods of individual scenarios</t>
    </r>
  </si>
  <si>
    <r>
      <t xml:space="preserve"> computed for </t>
    </r>
    <r>
      <rPr>
        <b/>
        <sz val="11"/>
        <color theme="1"/>
        <rFont val="Calibri"/>
        <family val="2"/>
        <scheme val="minor"/>
      </rPr>
      <t>EACH</t>
    </r>
    <r>
      <rPr>
        <sz val="11"/>
        <color theme="1"/>
        <rFont val="Calibri"/>
        <family val="2"/>
        <scheme val="minor"/>
      </rPr>
      <t xml:space="preserve"> observation (loss scenario)</t>
    </r>
  </si>
  <si>
    <t>Hull 13.7</t>
  </si>
  <si>
    <t>Hull 13.9</t>
  </si>
  <si>
    <t>c or q for confidence</t>
  </si>
  <si>
    <t>Hull 13.10</t>
  </si>
  <si>
    <t>Cornish-Fisher approximation: empirical skewness and excess kurtosis</t>
  </si>
  <si>
    <t xml:space="preserve">t distribution </t>
  </si>
  <si>
    <t>Daily range</t>
  </si>
  <si>
    <t>3 sigma rule</t>
  </si>
  <si>
    <t>Annual range</t>
  </si>
  <si>
    <t>QUESTIONS: 
1. Is STDEV.S over a small sample a responsive measure?
2. What are the popular alternatives to STDDEV?
3. Is Standard Normal Percentile adequate to empirical returns (build histograms)? What can be done about empirical skewness and excess kurtosis.</t>
  </si>
  <si>
    <t>Price at close - SP500</t>
  </si>
  <si>
    <t>St. Dev. Estimate, 1D</t>
  </si>
  <si>
    <t>Horizon, T (trading days)</t>
  </si>
  <si>
    <t>St. Dev. Estimate T-days ahead</t>
  </si>
  <si>
    <t>Period for percentile</t>
  </si>
  <si>
    <t>HS VaR</t>
  </si>
  <si>
    <r>
      <t xml:space="preserve">Notice we have used </t>
    </r>
    <r>
      <rPr>
        <b/>
        <sz val="16"/>
        <color theme="1"/>
        <rFont val="Calibri"/>
        <family val="2"/>
        <scheme val="minor"/>
      </rPr>
      <t>average variance</t>
    </r>
    <r>
      <rPr>
        <sz val="16"/>
        <color theme="1"/>
        <rFont val="Calibri"/>
        <family val="2"/>
        <scheme val="minor"/>
      </rPr>
      <t xml:space="preserve"> over long-enough period to initialise the model (RiskMetrics). Can be taken from a prior period as well.</t>
    </r>
  </si>
  <si>
    <t>What step do you need in order to convert RM 30D sigma into Value at Risk?</t>
  </si>
  <si>
    <t>Days</t>
  </si>
  <si>
    <t>Prob, noncumulative</t>
  </si>
  <si>
    <t>1D</t>
  </si>
  <si>
    <t>252D</t>
  </si>
  <si>
    <t>99%, 10D Value at Risk</t>
  </si>
  <si>
    <r>
      <t xml:space="preserve"> from Market Risk </t>
    </r>
    <r>
      <rPr>
        <b/>
        <sz val="14"/>
        <color theme="1"/>
        <rFont val="Calibri"/>
        <family val="2"/>
        <scheme val="minor"/>
      </rPr>
      <t>SOLUTIONS</t>
    </r>
  </si>
  <si>
    <t>Actual</t>
  </si>
  <si>
    <t>breaches</t>
  </si>
  <si>
    <t>breaches (for 99% VaR)</t>
  </si>
  <si>
    <t xml:space="preserve"> 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</si>
</sst>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000%"/>
    <numFmt numFmtId="165" formatCode="0.000"/>
    <numFmt numFmtId="166" formatCode="0.0000"/>
    <numFmt numFmtId="167" formatCode="0.000%"/>
    <numFmt numFmtId="168" formatCode="_(* #,##0_);_(* \(#,##0\);_(* &quot;-&quot;??_);_(@_)"/>
  </numFmts>
  <fonts count="42" x14ac:knownFonts="1">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Symbol"/>
      <family val="1"/>
      <charset val="2"/>
    </font>
    <font>
      <b/>
      <sz val="11"/>
      <color theme="1"/>
      <name val="Arial"/>
      <family val="2"/>
    </font>
    <font>
      <sz val="11"/>
      <color indexed="8"/>
      <name val="Arial"/>
      <family val="2"/>
    </font>
    <font>
      <sz val="10"/>
      <name val="Arial"/>
      <family val="2"/>
    </font>
    <font>
      <sz val="10"/>
      <color indexed="8"/>
      <name val="Arial"/>
      <family val="2"/>
    </font>
    <font>
      <sz val="14"/>
      <color indexed="8"/>
      <name val="Arial"/>
      <family val="2"/>
    </font>
    <font>
      <b/>
      <sz val="14"/>
      <color indexed="8"/>
      <name val="Arial"/>
      <family val="2"/>
    </font>
    <font>
      <sz val="14"/>
      <name val="Arial"/>
      <family val="2"/>
    </font>
    <font>
      <b/>
      <sz val="14"/>
      <color rgb="FFC00000"/>
      <name val="Arial"/>
      <family val="2"/>
    </font>
    <font>
      <b/>
      <sz val="10"/>
      <name val="Arial"/>
      <family val="2"/>
    </font>
    <font>
      <b/>
      <sz val="10"/>
      <color indexed="8"/>
      <name val="Arial"/>
      <family val="2"/>
    </font>
    <font>
      <b/>
      <sz val="20"/>
      <color rgb="FF002060"/>
      <name val="Calibri"/>
      <family val="2"/>
      <scheme val="minor"/>
    </font>
    <font>
      <sz val="12"/>
      <color rgb="FF000000"/>
      <name val="Helvetica"/>
      <family val="2"/>
    </font>
    <font>
      <sz val="12"/>
      <color rgb="FF0070C0"/>
      <name val="Calibri"/>
      <family val="2"/>
      <scheme val="minor"/>
    </font>
    <font>
      <b/>
      <sz val="14"/>
      <color rgb="FF002060"/>
      <name val="Arial"/>
      <family val="2"/>
    </font>
    <font>
      <sz val="11"/>
      <color theme="1"/>
      <name val="Arial"/>
      <family val="2"/>
    </font>
    <font>
      <b/>
      <sz val="20"/>
      <color rgb="FF002060"/>
      <name val="Arial"/>
      <family val="2"/>
    </font>
    <font>
      <sz val="14"/>
      <color theme="1"/>
      <name val="Calibri"/>
      <family val="2"/>
      <scheme val="minor"/>
    </font>
    <font>
      <b/>
      <sz val="14"/>
      <color theme="1"/>
      <name val="Calibri"/>
      <family val="2"/>
      <scheme val="minor"/>
    </font>
    <font>
      <sz val="16"/>
      <color theme="1"/>
      <name val="Calibri"/>
      <family val="2"/>
      <scheme val="minor"/>
    </font>
    <font>
      <b/>
      <sz val="16"/>
      <color theme="1"/>
      <name val="Calibri"/>
      <family val="2"/>
      <scheme val="minor"/>
    </font>
    <font>
      <b/>
      <sz val="18"/>
      <color rgb="FF002060"/>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34998626667073579"/>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9" tint="0.59999389629810485"/>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16"/>
      </top>
      <bottom style="thin">
        <color indexed="16"/>
      </bottom>
      <diagonal/>
    </border>
    <border>
      <left/>
      <right/>
      <top/>
      <bottom style="thin">
        <color indexed="16"/>
      </bottom>
      <diagonal/>
    </border>
    <border>
      <left style="medium">
        <color indexed="64"/>
      </left>
      <right/>
      <top style="medium">
        <color indexed="64"/>
      </top>
      <bottom/>
      <diagonal/>
    </border>
    <border>
      <left/>
      <right style="medium">
        <color indexed="64"/>
      </right>
      <top style="medium">
        <color indexed="64"/>
      </top>
      <bottom/>
      <diagonal/>
    </border>
    <border>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7">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3"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19"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19"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19"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19"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19"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9" fontId="3" fillId="0" borderId="0" applyFont="0" applyFill="0" applyBorder="0" applyAlignment="0" applyProtection="0"/>
    <xf numFmtId="0" fontId="23" fillId="0" borderId="0"/>
    <xf numFmtId="9" fontId="23" fillId="0" borderId="0" applyFont="0" applyFill="0" applyBorder="0" applyAlignment="0" applyProtection="0"/>
    <xf numFmtId="0" fontId="2" fillId="0" borderId="0"/>
    <xf numFmtId="43" fontId="3" fillId="0" borderId="0" applyFont="0" applyFill="0" applyBorder="0" applyAlignment="0" applyProtection="0"/>
  </cellStyleXfs>
  <cellXfs count="108">
    <xf numFmtId="0" fontId="0" fillId="0" borderId="0" xfId="0"/>
    <xf numFmtId="14" fontId="0" fillId="0" borderId="0" xfId="0" applyNumberFormat="1"/>
    <xf numFmtId="10" fontId="0" fillId="0" borderId="0" xfId="42" applyNumberFormat="1" applyFont="1"/>
    <xf numFmtId="164" fontId="0" fillId="0" borderId="0" xfId="42" applyNumberFormat="1" applyFont="1"/>
    <xf numFmtId="0" fontId="18" fillId="0" borderId="0" xfId="0" applyFont="1"/>
    <xf numFmtId="0" fontId="18" fillId="0" borderId="0" xfId="0" quotePrefix="1" applyFont="1"/>
    <xf numFmtId="165" fontId="0" fillId="0" borderId="0" xfId="0" applyNumberFormat="1"/>
    <xf numFmtId="1" fontId="0" fillId="0" borderId="0" xfId="0" applyNumberFormat="1"/>
    <xf numFmtId="0" fontId="20" fillId="0" borderId="0" xfId="0" applyFont="1"/>
    <xf numFmtId="2" fontId="18" fillId="33" borderId="0" xfId="0" applyNumberFormat="1" applyFont="1" applyFill="1"/>
    <xf numFmtId="0" fontId="0" fillId="0" borderId="0" xfId="0" applyAlignment="1">
      <alignment horizontal="center"/>
    </xf>
    <xf numFmtId="165" fontId="0" fillId="0" borderId="0" xfId="0" applyNumberFormat="1" applyAlignment="1">
      <alignment horizontal="center"/>
    </xf>
    <xf numFmtId="1" fontId="0" fillId="0" borderId="0" xfId="0" applyNumberFormat="1" applyAlignment="1">
      <alignment horizontal="center"/>
    </xf>
    <xf numFmtId="1" fontId="16" fillId="0" borderId="0" xfId="0" applyNumberFormat="1" applyFont="1"/>
    <xf numFmtId="2" fontId="16" fillId="0" borderId="0" xfId="0" applyNumberFormat="1" applyFont="1"/>
    <xf numFmtId="2" fontId="0" fillId="0" borderId="0" xfId="0" applyNumberFormat="1"/>
    <xf numFmtId="0" fontId="24" fillId="0" borderId="0" xfId="43" applyFont="1" applyAlignment="1">
      <alignment horizontal="right" vertical="center"/>
    </xf>
    <xf numFmtId="164" fontId="24" fillId="0" borderId="0" xfId="44" applyNumberFormat="1" applyFont="1" applyAlignment="1">
      <alignment horizontal="right" vertical="center"/>
    </xf>
    <xf numFmtId="0" fontId="25" fillId="0" borderId="0" xfId="43" applyFont="1" applyAlignment="1">
      <alignment horizontal="right" vertical="center"/>
    </xf>
    <xf numFmtId="0" fontId="26" fillId="0" borderId="0" xfId="43" applyFont="1" applyAlignment="1">
      <alignment horizontal="left" vertical="top"/>
    </xf>
    <xf numFmtId="0" fontId="25" fillId="0" borderId="10" xfId="43" applyFont="1" applyBorder="1" applyAlignment="1">
      <alignment horizontal="center" vertical="center"/>
    </xf>
    <xf numFmtId="10" fontId="25" fillId="0" borderId="0" xfId="43" applyNumberFormat="1" applyFont="1" applyAlignment="1">
      <alignment horizontal="center" vertical="center"/>
    </xf>
    <xf numFmtId="166" fontId="25" fillId="0" borderId="0" xfId="43" applyNumberFormat="1" applyFont="1" applyAlignment="1">
      <alignment horizontal="center" vertical="center"/>
    </xf>
    <xf numFmtId="10" fontId="25" fillId="0" borderId="11" xfId="43" applyNumberFormat="1" applyFont="1" applyBorder="1" applyAlignment="1">
      <alignment horizontal="center" vertical="center"/>
    </xf>
    <xf numFmtId="166" fontId="25" fillId="0" borderId="11" xfId="43" applyNumberFormat="1" applyFont="1" applyBorder="1" applyAlignment="1">
      <alignment horizontal="center" vertical="center"/>
    </xf>
    <xf numFmtId="0" fontId="26" fillId="0" borderId="10" xfId="43" applyFont="1" applyBorder="1" applyAlignment="1">
      <alignment horizontal="center" vertical="center"/>
    </xf>
    <xf numFmtId="0" fontId="25" fillId="0" borderId="0" xfId="43" quotePrefix="1" applyFont="1" applyAlignment="1">
      <alignment horizontal="left" vertical="center"/>
    </xf>
    <xf numFmtId="10" fontId="27" fillId="0" borderId="0" xfId="43" applyNumberFormat="1" applyFont="1" applyAlignment="1">
      <alignment horizontal="center" vertical="center"/>
    </xf>
    <xf numFmtId="166" fontId="27" fillId="0" borderId="0" xfId="43" applyNumberFormat="1" applyFont="1" applyAlignment="1">
      <alignment horizontal="center" vertical="center"/>
    </xf>
    <xf numFmtId="10" fontId="28" fillId="0" borderId="0" xfId="43" applyNumberFormat="1" applyFont="1" applyAlignment="1">
      <alignment horizontal="center" vertical="center"/>
    </xf>
    <xf numFmtId="166" fontId="28" fillId="0" borderId="0" xfId="43" applyNumberFormat="1" applyFont="1" applyAlignment="1">
      <alignment horizontal="center" vertical="center"/>
    </xf>
    <xf numFmtId="0" fontId="29" fillId="0" borderId="0" xfId="43" applyFont="1" applyAlignment="1">
      <alignment horizontal="left" vertical="center"/>
    </xf>
    <xf numFmtId="1" fontId="24" fillId="0" borderId="0" xfId="43" applyNumberFormat="1" applyFont="1" applyAlignment="1">
      <alignment horizontal="right" vertical="center"/>
    </xf>
    <xf numFmtId="166" fontId="24" fillId="0" borderId="0" xfId="43" applyNumberFormat="1" applyFont="1" applyAlignment="1">
      <alignment horizontal="right" vertical="center"/>
    </xf>
    <xf numFmtId="0" fontId="23" fillId="0" borderId="0" xfId="43" applyAlignment="1">
      <alignment horizontal="right" vertical="center"/>
    </xf>
    <xf numFmtId="2" fontId="23" fillId="0" borderId="0" xfId="43" applyNumberFormat="1" applyAlignment="1">
      <alignment vertical="center"/>
    </xf>
    <xf numFmtId="0" fontId="30" fillId="0" borderId="0" xfId="43" applyFont="1" applyAlignment="1">
      <alignment horizontal="right" vertical="center" wrapText="1"/>
    </xf>
    <xf numFmtId="0" fontId="24" fillId="0" borderId="0" xfId="43" applyFont="1" applyAlignment="1">
      <alignment horizontal="right" vertical="center" wrapText="1"/>
    </xf>
    <xf numFmtId="14" fontId="24" fillId="0" borderId="0" xfId="43" applyNumberFormat="1" applyFont="1" applyAlignment="1">
      <alignment horizontal="right" vertical="center" wrapText="1"/>
    </xf>
    <xf numFmtId="21" fontId="24" fillId="0" borderId="0" xfId="43" applyNumberFormat="1" applyFont="1" applyAlignment="1">
      <alignment horizontal="right" vertical="center" wrapText="1"/>
    </xf>
    <xf numFmtId="2" fontId="24" fillId="0" borderId="0" xfId="43" applyNumberFormat="1" applyFont="1" applyAlignment="1">
      <alignment horizontal="right" vertical="center"/>
    </xf>
    <xf numFmtId="0" fontId="24" fillId="0" borderId="0" xfId="43" applyFont="1" applyAlignment="1">
      <alignment horizontal="left" vertical="center"/>
    </xf>
    <xf numFmtId="3" fontId="24" fillId="0" borderId="0" xfId="43" applyNumberFormat="1" applyFont="1" applyAlignment="1">
      <alignment horizontal="right" vertical="center"/>
    </xf>
    <xf numFmtId="1" fontId="24" fillId="0" borderId="0" xfId="43" applyNumberFormat="1" applyFont="1" applyAlignment="1">
      <alignment horizontal="right" vertical="center" wrapText="1"/>
    </xf>
    <xf numFmtId="0" fontId="2" fillId="0" borderId="0" xfId="45" applyAlignment="1">
      <alignment horizontal="center"/>
    </xf>
    <xf numFmtId="0" fontId="2" fillId="0" borderId="12" xfId="45" applyBorder="1" applyAlignment="1">
      <alignment horizontal="center" vertical="center"/>
    </xf>
    <xf numFmtId="0" fontId="2" fillId="0" borderId="16" xfId="45" applyBorder="1" applyAlignment="1">
      <alignment horizontal="center" vertical="center" wrapText="1"/>
    </xf>
    <xf numFmtId="167" fontId="2" fillId="34" borderId="17" xfId="45" applyNumberFormat="1" applyFill="1" applyBorder="1" applyAlignment="1">
      <alignment horizontal="center" vertical="center"/>
    </xf>
    <xf numFmtId="0" fontId="32" fillId="0" borderId="0" xfId="45" applyFont="1"/>
    <xf numFmtId="2" fontId="2" fillId="0" borderId="0" xfId="45" applyNumberFormat="1" applyAlignment="1">
      <alignment horizontal="center"/>
    </xf>
    <xf numFmtId="10" fontId="2" fillId="0" borderId="0" xfId="45" applyNumberFormat="1" applyAlignment="1">
      <alignment horizontal="center"/>
    </xf>
    <xf numFmtId="0" fontId="0" fillId="0" borderId="12" xfId="0" applyBorder="1"/>
    <xf numFmtId="0" fontId="0" fillId="0" borderId="13" xfId="0" applyBorder="1"/>
    <xf numFmtId="0" fontId="0" fillId="0" borderId="18" xfId="0" applyBorder="1"/>
    <xf numFmtId="0" fontId="0" fillId="0" borderId="19" xfId="0" applyBorder="1"/>
    <xf numFmtId="9" fontId="24" fillId="0" borderId="0" xfId="43" applyNumberFormat="1" applyFont="1" applyAlignment="1">
      <alignment horizontal="right" vertical="center"/>
    </xf>
    <xf numFmtId="9" fontId="24" fillId="35" borderId="0" xfId="43" applyNumberFormat="1" applyFont="1" applyFill="1" applyAlignment="1">
      <alignment horizontal="right" vertical="center"/>
    </xf>
    <xf numFmtId="0" fontId="24" fillId="35" borderId="0" xfId="43" applyFont="1" applyFill="1" applyAlignment="1">
      <alignment horizontal="right" vertical="center"/>
    </xf>
    <xf numFmtId="0" fontId="21" fillId="0" borderId="0" xfId="0" quotePrefix="1" applyFont="1"/>
    <xf numFmtId="0" fontId="0" fillId="0" borderId="0" xfId="0" quotePrefix="1"/>
    <xf numFmtId="168" fontId="0" fillId="0" borderId="0" xfId="46" applyNumberFormat="1" applyFont="1"/>
    <xf numFmtId="10" fontId="2" fillId="0" borderId="0" xfId="42" applyNumberFormat="1" applyFont="1" applyAlignment="1">
      <alignment horizontal="center"/>
    </xf>
    <xf numFmtId="0" fontId="1" fillId="0" borderId="18" xfId="45" applyFont="1" applyBorder="1" applyAlignment="1">
      <alignment horizontal="center" vertical="center" wrapText="1"/>
    </xf>
    <xf numFmtId="11" fontId="2" fillId="0" borderId="0" xfId="45" applyNumberFormat="1" applyAlignment="1">
      <alignment horizontal="center"/>
    </xf>
    <xf numFmtId="11" fontId="2" fillId="34" borderId="0" xfId="45" applyNumberFormat="1" applyFill="1" applyAlignment="1">
      <alignment horizontal="center"/>
    </xf>
    <xf numFmtId="11" fontId="33" fillId="0" borderId="20" xfId="45" applyNumberFormat="1" applyFont="1" applyBorder="1" applyAlignment="1">
      <alignment horizontal="center"/>
    </xf>
    <xf numFmtId="0" fontId="2" fillId="36" borderId="13" xfId="45" applyFill="1" applyBorder="1" applyAlignment="1">
      <alignment horizontal="center" vertical="center"/>
    </xf>
    <xf numFmtId="0" fontId="2" fillId="36" borderId="19" xfId="45" applyFill="1" applyBorder="1" applyAlignment="1">
      <alignment horizontal="center" vertical="center"/>
    </xf>
    <xf numFmtId="0" fontId="1" fillId="0" borderId="12" xfId="45" applyFont="1" applyBorder="1" applyAlignment="1">
      <alignment horizontal="center" vertical="center"/>
    </xf>
    <xf numFmtId="9" fontId="2" fillId="36" borderId="13" xfId="45" applyNumberFormat="1" applyFill="1" applyBorder="1" applyAlignment="1">
      <alignment horizontal="center" vertical="center"/>
    </xf>
    <xf numFmtId="0" fontId="2" fillId="34" borderId="19" xfId="45" applyFill="1" applyBorder="1" applyAlignment="1">
      <alignment horizontal="center" vertical="center"/>
    </xf>
    <xf numFmtId="167" fontId="2" fillId="0" borderId="17" xfId="45" applyNumberFormat="1" applyFill="1" applyBorder="1" applyAlignment="1">
      <alignment horizontal="center" vertical="center"/>
    </xf>
    <xf numFmtId="0" fontId="38" fillId="0" borderId="14" xfId="45" applyFont="1" applyBorder="1" applyAlignment="1">
      <alignment horizontal="center"/>
    </xf>
    <xf numFmtId="0" fontId="38" fillId="0" borderId="14" xfId="45" applyFont="1" applyBorder="1" applyAlignment="1">
      <alignment wrapText="1"/>
    </xf>
    <xf numFmtId="0" fontId="38" fillId="0" borderId="14" xfId="45" applyFont="1" applyBorder="1" applyAlignment="1">
      <alignment horizontal="center" wrapText="1"/>
    </xf>
    <xf numFmtId="0" fontId="38" fillId="0" borderId="15" xfId="45" applyFont="1" applyBorder="1" applyAlignment="1">
      <alignment horizontal="center" wrapText="1"/>
    </xf>
    <xf numFmtId="0" fontId="38" fillId="0" borderId="0" xfId="45" applyFont="1" applyAlignment="1">
      <alignment horizontal="center"/>
    </xf>
    <xf numFmtId="0" fontId="24" fillId="0" borderId="0" xfId="43" applyFont="1" applyFill="1" applyAlignment="1">
      <alignment vertical="center"/>
    </xf>
    <xf numFmtId="0" fontId="30" fillId="0" borderId="0" xfId="43" applyFont="1" applyAlignment="1">
      <alignment horizontal="right" vertical="center"/>
    </xf>
    <xf numFmtId="0" fontId="30" fillId="0" borderId="0" xfId="43" applyFont="1" applyAlignment="1">
      <alignment horizontal="left" vertical="center"/>
    </xf>
    <xf numFmtId="0" fontId="37" fillId="0" borderId="0" xfId="0" applyFont="1"/>
    <xf numFmtId="0" fontId="38" fillId="0" borderId="0" xfId="0" applyFont="1"/>
    <xf numFmtId="164" fontId="37" fillId="0" borderId="0" xfId="0" applyNumberFormat="1" applyFont="1"/>
    <xf numFmtId="10" fontId="37" fillId="0" borderId="0" xfId="42" applyNumberFormat="1" applyFont="1"/>
    <xf numFmtId="164" fontId="37" fillId="0" borderId="0" xfId="42" applyNumberFormat="1" applyFont="1"/>
    <xf numFmtId="9" fontId="37" fillId="0" borderId="0" xfId="0" applyNumberFormat="1" applyFont="1"/>
    <xf numFmtId="0" fontId="38" fillId="0" borderId="12" xfId="0" applyFont="1" applyBorder="1"/>
    <xf numFmtId="0" fontId="38" fillId="0" borderId="13" xfId="0" applyFont="1" applyBorder="1"/>
    <xf numFmtId="0" fontId="37" fillId="0" borderId="18" xfId="0" applyFont="1" applyBorder="1"/>
    <xf numFmtId="0" fontId="37" fillId="0" borderId="19" xfId="0" applyFont="1" applyBorder="1"/>
    <xf numFmtId="10" fontId="37" fillId="34" borderId="0" xfId="42" applyNumberFormat="1" applyFont="1" applyFill="1"/>
    <xf numFmtId="0" fontId="37" fillId="0" borderId="21" xfId="0" applyFont="1" applyBorder="1"/>
    <xf numFmtId="10" fontId="38" fillId="0" borderId="22" xfId="42" applyNumberFormat="1" applyFont="1" applyBorder="1"/>
    <xf numFmtId="10" fontId="38" fillId="0" borderId="23" xfId="42" applyNumberFormat="1" applyFont="1" applyBorder="1"/>
    <xf numFmtId="0" fontId="37" fillId="0" borderId="0" xfId="0" applyFont="1" applyAlignment="1">
      <alignment horizontal="right"/>
    </xf>
    <xf numFmtId="0" fontId="37" fillId="0" borderId="0" xfId="0" quotePrefix="1" applyFont="1"/>
    <xf numFmtId="0" fontId="41" fillId="0" borderId="0" xfId="0" applyFont="1"/>
    <xf numFmtId="1" fontId="38" fillId="0" borderId="0" xfId="46" applyNumberFormat="1" applyFont="1"/>
    <xf numFmtId="0" fontId="37" fillId="0" borderId="0" xfId="0" quotePrefix="1" applyFont="1" applyAlignment="1">
      <alignment horizontal="right" vertical="center"/>
    </xf>
    <xf numFmtId="0" fontId="38" fillId="34" borderId="0" xfId="0" applyFont="1" applyFill="1"/>
    <xf numFmtId="10" fontId="37" fillId="0" borderId="0" xfId="0" applyNumberFormat="1" applyFont="1"/>
    <xf numFmtId="0" fontId="37" fillId="0" borderId="0" xfId="0" applyFont="1" applyAlignment="1">
      <alignment horizontal="left" vertical="top" wrapText="1"/>
    </xf>
    <xf numFmtId="1" fontId="41" fillId="36" borderId="0" xfId="43" applyNumberFormat="1" applyFont="1" applyFill="1" applyAlignment="1">
      <alignment horizontal="center" vertical="center"/>
    </xf>
    <xf numFmtId="1" fontId="34" fillId="36" borderId="0" xfId="43" applyNumberFormat="1" applyFont="1" applyFill="1" applyAlignment="1">
      <alignment horizontal="center" vertical="center"/>
    </xf>
    <xf numFmtId="0" fontId="36" fillId="36" borderId="0" xfId="45" applyFont="1" applyFill="1" applyAlignment="1">
      <alignment horizontal="center" wrapText="1"/>
    </xf>
    <xf numFmtId="0" fontId="39" fillId="0" borderId="16" xfId="45" applyFont="1" applyBorder="1" applyAlignment="1">
      <alignment horizontal="left" vertical="top" wrapText="1"/>
    </xf>
    <xf numFmtId="0" fontId="39" fillId="0" borderId="0" xfId="45" applyFont="1" applyAlignment="1">
      <alignment horizontal="left" vertical="top" wrapText="1"/>
    </xf>
    <xf numFmtId="0" fontId="31" fillId="36" borderId="0" xfId="45" applyFont="1" applyFill="1" applyAlignment="1">
      <alignment horizontal="center" wrapText="1"/>
    </xf>
  </cellXfs>
  <cellStyles count="4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6"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xr:uid="{7258C0D6-465E-834B-ACF3-9A88ABFA583A}"/>
    <cellStyle name="Normal 3" xfId="45" xr:uid="{1C836C4D-80A5-4D4F-AF80-E2C84DD0C55E}"/>
    <cellStyle name="Note" xfId="15" builtinId="10" customBuiltin="1"/>
    <cellStyle name="Output" xfId="10" builtinId="21" customBuiltin="1"/>
    <cellStyle name="Per cent" xfId="42" builtinId="5"/>
    <cellStyle name="Per cent 2" xfId="44" xr:uid="{A7622C22-BF0A-084D-ACBF-694B9F99E1AB}"/>
    <cellStyle name="Title" xfId="1" builtinId="15" customBuiltin="1"/>
    <cellStyle name="Total" xfId="17" builtinId="25" customBuiltin="1"/>
    <cellStyle name="Warning Text" xfId="14" builtinId="11" customBuiltin="1"/>
  </cellStyles>
  <dxfs count="1">
    <dxf>
      <border>
        <left style="thin">
          <color rgb="FF9C0006"/>
        </left>
        <right style="thin">
          <color rgb="FF9C0006"/>
        </right>
        <top style="thin">
          <color rgb="FF9C0006"/>
        </top>
        <bottom style="thin">
          <color rgb="FF9C0006"/>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GB" sz="1800" b="1" i="0" u="none" strike="noStrike" baseline="0">
                <a:effectLst/>
              </a:rPr>
              <a:t>Analytical VaR -- Backtesting </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10D Realised</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Backtest!$A$30:$A$1249</c:f>
              <c:numCache>
                <c:formatCode>m/d/yy</c:formatCode>
                <c:ptCount val="1220"/>
                <c:pt idx="0">
                  <c:v>41326</c:v>
                </c:pt>
                <c:pt idx="1">
                  <c:v>41327</c:v>
                </c:pt>
                <c:pt idx="2">
                  <c:v>41330</c:v>
                </c:pt>
                <c:pt idx="3">
                  <c:v>41331</c:v>
                </c:pt>
                <c:pt idx="4">
                  <c:v>41332</c:v>
                </c:pt>
                <c:pt idx="5">
                  <c:v>41333</c:v>
                </c:pt>
                <c:pt idx="6">
                  <c:v>41334</c:v>
                </c:pt>
                <c:pt idx="7">
                  <c:v>41337</c:v>
                </c:pt>
                <c:pt idx="8">
                  <c:v>41338</c:v>
                </c:pt>
                <c:pt idx="9">
                  <c:v>41339</c:v>
                </c:pt>
                <c:pt idx="10">
                  <c:v>41340</c:v>
                </c:pt>
                <c:pt idx="11">
                  <c:v>41341</c:v>
                </c:pt>
                <c:pt idx="12">
                  <c:v>41344</c:v>
                </c:pt>
                <c:pt idx="13">
                  <c:v>41345</c:v>
                </c:pt>
                <c:pt idx="14">
                  <c:v>41346</c:v>
                </c:pt>
                <c:pt idx="15">
                  <c:v>41347</c:v>
                </c:pt>
                <c:pt idx="16">
                  <c:v>41348</c:v>
                </c:pt>
                <c:pt idx="17">
                  <c:v>41351</c:v>
                </c:pt>
                <c:pt idx="18">
                  <c:v>41352</c:v>
                </c:pt>
                <c:pt idx="19">
                  <c:v>41353</c:v>
                </c:pt>
                <c:pt idx="20">
                  <c:v>41354</c:v>
                </c:pt>
                <c:pt idx="21">
                  <c:v>41355</c:v>
                </c:pt>
                <c:pt idx="22">
                  <c:v>41358</c:v>
                </c:pt>
                <c:pt idx="23">
                  <c:v>41359</c:v>
                </c:pt>
                <c:pt idx="24">
                  <c:v>41360</c:v>
                </c:pt>
                <c:pt idx="25">
                  <c:v>41361</c:v>
                </c:pt>
                <c:pt idx="26">
                  <c:v>41365</c:v>
                </c:pt>
                <c:pt idx="27">
                  <c:v>41366</c:v>
                </c:pt>
                <c:pt idx="28">
                  <c:v>41367</c:v>
                </c:pt>
                <c:pt idx="29">
                  <c:v>41368</c:v>
                </c:pt>
                <c:pt idx="30">
                  <c:v>41369</c:v>
                </c:pt>
                <c:pt idx="31">
                  <c:v>41372</c:v>
                </c:pt>
                <c:pt idx="32">
                  <c:v>41373</c:v>
                </c:pt>
                <c:pt idx="33">
                  <c:v>41374</c:v>
                </c:pt>
                <c:pt idx="34">
                  <c:v>41375</c:v>
                </c:pt>
                <c:pt idx="35">
                  <c:v>41376</c:v>
                </c:pt>
                <c:pt idx="36">
                  <c:v>41379</c:v>
                </c:pt>
                <c:pt idx="37">
                  <c:v>41380</c:v>
                </c:pt>
                <c:pt idx="38">
                  <c:v>41381</c:v>
                </c:pt>
                <c:pt idx="39">
                  <c:v>41382</c:v>
                </c:pt>
                <c:pt idx="40">
                  <c:v>41383</c:v>
                </c:pt>
                <c:pt idx="41">
                  <c:v>41386</c:v>
                </c:pt>
                <c:pt idx="42">
                  <c:v>41387</c:v>
                </c:pt>
                <c:pt idx="43">
                  <c:v>41388</c:v>
                </c:pt>
                <c:pt idx="44">
                  <c:v>41389</c:v>
                </c:pt>
                <c:pt idx="45">
                  <c:v>41390</c:v>
                </c:pt>
                <c:pt idx="46">
                  <c:v>41393</c:v>
                </c:pt>
                <c:pt idx="47">
                  <c:v>41394</c:v>
                </c:pt>
                <c:pt idx="48">
                  <c:v>41395</c:v>
                </c:pt>
                <c:pt idx="49">
                  <c:v>41396</c:v>
                </c:pt>
                <c:pt idx="50">
                  <c:v>41397</c:v>
                </c:pt>
                <c:pt idx="51">
                  <c:v>41400</c:v>
                </c:pt>
                <c:pt idx="52">
                  <c:v>41401</c:v>
                </c:pt>
                <c:pt idx="53">
                  <c:v>41402</c:v>
                </c:pt>
                <c:pt idx="54">
                  <c:v>41403</c:v>
                </c:pt>
                <c:pt idx="55">
                  <c:v>41404</c:v>
                </c:pt>
                <c:pt idx="56">
                  <c:v>41407</c:v>
                </c:pt>
                <c:pt idx="57">
                  <c:v>41408</c:v>
                </c:pt>
                <c:pt idx="58">
                  <c:v>41409</c:v>
                </c:pt>
                <c:pt idx="59">
                  <c:v>41410</c:v>
                </c:pt>
                <c:pt idx="60">
                  <c:v>41411</c:v>
                </c:pt>
                <c:pt idx="61">
                  <c:v>41414</c:v>
                </c:pt>
                <c:pt idx="62">
                  <c:v>41415</c:v>
                </c:pt>
                <c:pt idx="63">
                  <c:v>41416</c:v>
                </c:pt>
                <c:pt idx="64">
                  <c:v>41417</c:v>
                </c:pt>
                <c:pt idx="65">
                  <c:v>41418</c:v>
                </c:pt>
                <c:pt idx="66">
                  <c:v>41422</c:v>
                </c:pt>
                <c:pt idx="67">
                  <c:v>41423</c:v>
                </c:pt>
                <c:pt idx="68">
                  <c:v>41424</c:v>
                </c:pt>
                <c:pt idx="69">
                  <c:v>41425</c:v>
                </c:pt>
                <c:pt idx="70">
                  <c:v>41428</c:v>
                </c:pt>
                <c:pt idx="71">
                  <c:v>41429</c:v>
                </c:pt>
                <c:pt idx="72">
                  <c:v>41430</c:v>
                </c:pt>
                <c:pt idx="73">
                  <c:v>41431</c:v>
                </c:pt>
                <c:pt idx="74">
                  <c:v>41432</c:v>
                </c:pt>
                <c:pt idx="75">
                  <c:v>41435</c:v>
                </c:pt>
                <c:pt idx="76">
                  <c:v>41436</c:v>
                </c:pt>
                <c:pt idx="77">
                  <c:v>41437</c:v>
                </c:pt>
                <c:pt idx="78">
                  <c:v>41438</c:v>
                </c:pt>
                <c:pt idx="79">
                  <c:v>41439</c:v>
                </c:pt>
                <c:pt idx="80">
                  <c:v>41442</c:v>
                </c:pt>
                <c:pt idx="81">
                  <c:v>41443</c:v>
                </c:pt>
                <c:pt idx="82">
                  <c:v>41444</c:v>
                </c:pt>
                <c:pt idx="83">
                  <c:v>41445</c:v>
                </c:pt>
                <c:pt idx="84">
                  <c:v>41446</c:v>
                </c:pt>
                <c:pt idx="85">
                  <c:v>41449</c:v>
                </c:pt>
                <c:pt idx="86">
                  <c:v>41450</c:v>
                </c:pt>
                <c:pt idx="87">
                  <c:v>41451</c:v>
                </c:pt>
                <c:pt idx="88">
                  <c:v>41452</c:v>
                </c:pt>
                <c:pt idx="89">
                  <c:v>41453</c:v>
                </c:pt>
                <c:pt idx="90">
                  <c:v>41456</c:v>
                </c:pt>
                <c:pt idx="91">
                  <c:v>41457</c:v>
                </c:pt>
                <c:pt idx="92">
                  <c:v>41458</c:v>
                </c:pt>
                <c:pt idx="93">
                  <c:v>41460</c:v>
                </c:pt>
                <c:pt idx="94">
                  <c:v>41463</c:v>
                </c:pt>
                <c:pt idx="95">
                  <c:v>41464</c:v>
                </c:pt>
                <c:pt idx="96">
                  <c:v>41465</c:v>
                </c:pt>
                <c:pt idx="97">
                  <c:v>41466</c:v>
                </c:pt>
                <c:pt idx="98">
                  <c:v>41467</c:v>
                </c:pt>
                <c:pt idx="99">
                  <c:v>41470</c:v>
                </c:pt>
                <c:pt idx="100">
                  <c:v>41471</c:v>
                </c:pt>
                <c:pt idx="101">
                  <c:v>41472</c:v>
                </c:pt>
                <c:pt idx="102">
                  <c:v>41473</c:v>
                </c:pt>
                <c:pt idx="103">
                  <c:v>41474</c:v>
                </c:pt>
                <c:pt idx="104">
                  <c:v>41477</c:v>
                </c:pt>
                <c:pt idx="105">
                  <c:v>41478</c:v>
                </c:pt>
                <c:pt idx="106">
                  <c:v>41479</c:v>
                </c:pt>
                <c:pt idx="107">
                  <c:v>41480</c:v>
                </c:pt>
                <c:pt idx="108">
                  <c:v>41481</c:v>
                </c:pt>
                <c:pt idx="109">
                  <c:v>41484</c:v>
                </c:pt>
                <c:pt idx="110">
                  <c:v>41485</c:v>
                </c:pt>
                <c:pt idx="111">
                  <c:v>41486</c:v>
                </c:pt>
                <c:pt idx="112">
                  <c:v>41487</c:v>
                </c:pt>
                <c:pt idx="113">
                  <c:v>41488</c:v>
                </c:pt>
                <c:pt idx="114">
                  <c:v>41491</c:v>
                </c:pt>
                <c:pt idx="115">
                  <c:v>41492</c:v>
                </c:pt>
                <c:pt idx="116">
                  <c:v>41493</c:v>
                </c:pt>
                <c:pt idx="117">
                  <c:v>41494</c:v>
                </c:pt>
                <c:pt idx="118">
                  <c:v>41495</c:v>
                </c:pt>
                <c:pt idx="119">
                  <c:v>41498</c:v>
                </c:pt>
                <c:pt idx="120">
                  <c:v>41499</c:v>
                </c:pt>
                <c:pt idx="121">
                  <c:v>41500</c:v>
                </c:pt>
                <c:pt idx="122">
                  <c:v>41501</c:v>
                </c:pt>
                <c:pt idx="123">
                  <c:v>41502</c:v>
                </c:pt>
                <c:pt idx="124">
                  <c:v>41505</c:v>
                </c:pt>
                <c:pt idx="125">
                  <c:v>41506</c:v>
                </c:pt>
                <c:pt idx="126">
                  <c:v>41507</c:v>
                </c:pt>
                <c:pt idx="127">
                  <c:v>41508</c:v>
                </c:pt>
                <c:pt idx="128">
                  <c:v>41509</c:v>
                </c:pt>
                <c:pt idx="129">
                  <c:v>41512</c:v>
                </c:pt>
                <c:pt idx="130">
                  <c:v>41513</c:v>
                </c:pt>
                <c:pt idx="131">
                  <c:v>41514</c:v>
                </c:pt>
                <c:pt idx="132">
                  <c:v>41515</c:v>
                </c:pt>
                <c:pt idx="133">
                  <c:v>41516</c:v>
                </c:pt>
                <c:pt idx="134">
                  <c:v>41520</c:v>
                </c:pt>
                <c:pt idx="135">
                  <c:v>41521</c:v>
                </c:pt>
                <c:pt idx="136">
                  <c:v>41522</c:v>
                </c:pt>
                <c:pt idx="137">
                  <c:v>41523</c:v>
                </c:pt>
                <c:pt idx="138">
                  <c:v>41526</c:v>
                </c:pt>
                <c:pt idx="139">
                  <c:v>41527</c:v>
                </c:pt>
                <c:pt idx="140">
                  <c:v>41528</c:v>
                </c:pt>
                <c:pt idx="141">
                  <c:v>41529</c:v>
                </c:pt>
                <c:pt idx="142">
                  <c:v>41530</c:v>
                </c:pt>
                <c:pt idx="143">
                  <c:v>41533</c:v>
                </c:pt>
                <c:pt idx="144">
                  <c:v>41534</c:v>
                </c:pt>
                <c:pt idx="145">
                  <c:v>41535</c:v>
                </c:pt>
                <c:pt idx="146">
                  <c:v>41536</c:v>
                </c:pt>
                <c:pt idx="147">
                  <c:v>41537</c:v>
                </c:pt>
                <c:pt idx="148">
                  <c:v>41540</c:v>
                </c:pt>
                <c:pt idx="149">
                  <c:v>41541</c:v>
                </c:pt>
                <c:pt idx="150">
                  <c:v>41542</c:v>
                </c:pt>
                <c:pt idx="151">
                  <c:v>41543</c:v>
                </c:pt>
                <c:pt idx="152">
                  <c:v>41544</c:v>
                </c:pt>
                <c:pt idx="153">
                  <c:v>41547</c:v>
                </c:pt>
                <c:pt idx="154">
                  <c:v>41548</c:v>
                </c:pt>
                <c:pt idx="155">
                  <c:v>41549</c:v>
                </c:pt>
                <c:pt idx="156">
                  <c:v>41550</c:v>
                </c:pt>
                <c:pt idx="157">
                  <c:v>41551</c:v>
                </c:pt>
                <c:pt idx="158">
                  <c:v>41554</c:v>
                </c:pt>
                <c:pt idx="159">
                  <c:v>41555</c:v>
                </c:pt>
                <c:pt idx="160">
                  <c:v>41556</c:v>
                </c:pt>
                <c:pt idx="161">
                  <c:v>41557</c:v>
                </c:pt>
                <c:pt idx="162">
                  <c:v>41558</c:v>
                </c:pt>
                <c:pt idx="163">
                  <c:v>41561</c:v>
                </c:pt>
                <c:pt idx="164">
                  <c:v>41562</c:v>
                </c:pt>
                <c:pt idx="165">
                  <c:v>41563</c:v>
                </c:pt>
                <c:pt idx="166">
                  <c:v>41564</c:v>
                </c:pt>
                <c:pt idx="167">
                  <c:v>41565</c:v>
                </c:pt>
                <c:pt idx="168">
                  <c:v>41568</c:v>
                </c:pt>
                <c:pt idx="169">
                  <c:v>41569</c:v>
                </c:pt>
                <c:pt idx="170">
                  <c:v>41570</c:v>
                </c:pt>
                <c:pt idx="171">
                  <c:v>41571</c:v>
                </c:pt>
                <c:pt idx="172">
                  <c:v>41572</c:v>
                </c:pt>
                <c:pt idx="173">
                  <c:v>41575</c:v>
                </c:pt>
                <c:pt idx="174">
                  <c:v>41576</c:v>
                </c:pt>
                <c:pt idx="175">
                  <c:v>41577</c:v>
                </c:pt>
                <c:pt idx="176">
                  <c:v>41578</c:v>
                </c:pt>
                <c:pt idx="177">
                  <c:v>41579</c:v>
                </c:pt>
                <c:pt idx="178">
                  <c:v>41582</c:v>
                </c:pt>
                <c:pt idx="179">
                  <c:v>41583</c:v>
                </c:pt>
                <c:pt idx="180">
                  <c:v>41584</c:v>
                </c:pt>
                <c:pt idx="181">
                  <c:v>41585</c:v>
                </c:pt>
                <c:pt idx="182">
                  <c:v>41586</c:v>
                </c:pt>
                <c:pt idx="183">
                  <c:v>41589</c:v>
                </c:pt>
                <c:pt idx="184">
                  <c:v>41590</c:v>
                </c:pt>
                <c:pt idx="185">
                  <c:v>41591</c:v>
                </c:pt>
                <c:pt idx="186">
                  <c:v>41592</c:v>
                </c:pt>
                <c:pt idx="187">
                  <c:v>41593</c:v>
                </c:pt>
                <c:pt idx="188">
                  <c:v>41596</c:v>
                </c:pt>
                <c:pt idx="189">
                  <c:v>41597</c:v>
                </c:pt>
                <c:pt idx="190">
                  <c:v>41598</c:v>
                </c:pt>
                <c:pt idx="191">
                  <c:v>41599</c:v>
                </c:pt>
                <c:pt idx="192">
                  <c:v>41600</c:v>
                </c:pt>
                <c:pt idx="193">
                  <c:v>41603</c:v>
                </c:pt>
                <c:pt idx="194">
                  <c:v>41604</c:v>
                </c:pt>
                <c:pt idx="195">
                  <c:v>41605</c:v>
                </c:pt>
                <c:pt idx="196">
                  <c:v>41607</c:v>
                </c:pt>
                <c:pt idx="197">
                  <c:v>41610</c:v>
                </c:pt>
                <c:pt idx="198">
                  <c:v>41611</c:v>
                </c:pt>
                <c:pt idx="199">
                  <c:v>41612</c:v>
                </c:pt>
                <c:pt idx="200">
                  <c:v>41613</c:v>
                </c:pt>
                <c:pt idx="201">
                  <c:v>41614</c:v>
                </c:pt>
                <c:pt idx="202">
                  <c:v>41617</c:v>
                </c:pt>
                <c:pt idx="203">
                  <c:v>41618</c:v>
                </c:pt>
                <c:pt idx="204">
                  <c:v>41619</c:v>
                </c:pt>
                <c:pt idx="205">
                  <c:v>41620</c:v>
                </c:pt>
                <c:pt idx="206">
                  <c:v>41621</c:v>
                </c:pt>
                <c:pt idx="207">
                  <c:v>41624</c:v>
                </c:pt>
                <c:pt idx="208">
                  <c:v>41625</c:v>
                </c:pt>
                <c:pt idx="209">
                  <c:v>41626</c:v>
                </c:pt>
                <c:pt idx="210">
                  <c:v>41627</c:v>
                </c:pt>
                <c:pt idx="211">
                  <c:v>41628</c:v>
                </c:pt>
                <c:pt idx="212">
                  <c:v>41631</c:v>
                </c:pt>
                <c:pt idx="213">
                  <c:v>41632</c:v>
                </c:pt>
                <c:pt idx="214">
                  <c:v>41634</c:v>
                </c:pt>
                <c:pt idx="215">
                  <c:v>41635</c:v>
                </c:pt>
                <c:pt idx="216">
                  <c:v>41638</c:v>
                </c:pt>
                <c:pt idx="217">
                  <c:v>41639</c:v>
                </c:pt>
                <c:pt idx="218">
                  <c:v>41641</c:v>
                </c:pt>
                <c:pt idx="219">
                  <c:v>41642</c:v>
                </c:pt>
                <c:pt idx="220">
                  <c:v>41645</c:v>
                </c:pt>
                <c:pt idx="221">
                  <c:v>41646</c:v>
                </c:pt>
                <c:pt idx="222">
                  <c:v>41647</c:v>
                </c:pt>
                <c:pt idx="223">
                  <c:v>41648</c:v>
                </c:pt>
                <c:pt idx="224">
                  <c:v>41649</c:v>
                </c:pt>
                <c:pt idx="225">
                  <c:v>41652</c:v>
                </c:pt>
                <c:pt idx="226">
                  <c:v>41653</c:v>
                </c:pt>
                <c:pt idx="227">
                  <c:v>41654</c:v>
                </c:pt>
                <c:pt idx="228">
                  <c:v>41655</c:v>
                </c:pt>
                <c:pt idx="229">
                  <c:v>41656</c:v>
                </c:pt>
                <c:pt idx="230">
                  <c:v>41660</c:v>
                </c:pt>
                <c:pt idx="231">
                  <c:v>41661</c:v>
                </c:pt>
                <c:pt idx="232">
                  <c:v>41662</c:v>
                </c:pt>
                <c:pt idx="233">
                  <c:v>41663</c:v>
                </c:pt>
                <c:pt idx="234">
                  <c:v>41666</c:v>
                </c:pt>
                <c:pt idx="235">
                  <c:v>41667</c:v>
                </c:pt>
                <c:pt idx="236">
                  <c:v>41668</c:v>
                </c:pt>
                <c:pt idx="237">
                  <c:v>41669</c:v>
                </c:pt>
                <c:pt idx="238">
                  <c:v>41670</c:v>
                </c:pt>
                <c:pt idx="239">
                  <c:v>41673</c:v>
                </c:pt>
                <c:pt idx="240">
                  <c:v>41674</c:v>
                </c:pt>
                <c:pt idx="241">
                  <c:v>41675</c:v>
                </c:pt>
                <c:pt idx="242">
                  <c:v>41676</c:v>
                </c:pt>
                <c:pt idx="243">
                  <c:v>41677</c:v>
                </c:pt>
                <c:pt idx="244">
                  <c:v>41680</c:v>
                </c:pt>
                <c:pt idx="245">
                  <c:v>41681</c:v>
                </c:pt>
                <c:pt idx="246">
                  <c:v>41682</c:v>
                </c:pt>
                <c:pt idx="247">
                  <c:v>41683</c:v>
                </c:pt>
                <c:pt idx="248">
                  <c:v>41684</c:v>
                </c:pt>
                <c:pt idx="249">
                  <c:v>41688</c:v>
                </c:pt>
                <c:pt idx="250">
                  <c:v>41689</c:v>
                </c:pt>
                <c:pt idx="251">
                  <c:v>41690</c:v>
                </c:pt>
                <c:pt idx="252">
                  <c:v>41691</c:v>
                </c:pt>
                <c:pt idx="253">
                  <c:v>41694</c:v>
                </c:pt>
                <c:pt idx="254">
                  <c:v>41695</c:v>
                </c:pt>
                <c:pt idx="255">
                  <c:v>41696</c:v>
                </c:pt>
                <c:pt idx="256">
                  <c:v>41697</c:v>
                </c:pt>
                <c:pt idx="257">
                  <c:v>41698</c:v>
                </c:pt>
                <c:pt idx="258">
                  <c:v>41701</c:v>
                </c:pt>
                <c:pt idx="259">
                  <c:v>41702</c:v>
                </c:pt>
                <c:pt idx="260">
                  <c:v>41703</c:v>
                </c:pt>
                <c:pt idx="261">
                  <c:v>41704</c:v>
                </c:pt>
                <c:pt idx="262">
                  <c:v>41705</c:v>
                </c:pt>
                <c:pt idx="263">
                  <c:v>41708</c:v>
                </c:pt>
                <c:pt idx="264">
                  <c:v>41709</c:v>
                </c:pt>
                <c:pt idx="265">
                  <c:v>41710</c:v>
                </c:pt>
                <c:pt idx="266">
                  <c:v>41711</c:v>
                </c:pt>
                <c:pt idx="267">
                  <c:v>41712</c:v>
                </c:pt>
                <c:pt idx="268">
                  <c:v>41715</c:v>
                </c:pt>
                <c:pt idx="269">
                  <c:v>41716</c:v>
                </c:pt>
                <c:pt idx="270">
                  <c:v>41717</c:v>
                </c:pt>
                <c:pt idx="271">
                  <c:v>41718</c:v>
                </c:pt>
                <c:pt idx="272">
                  <c:v>41719</c:v>
                </c:pt>
                <c:pt idx="273">
                  <c:v>41722</c:v>
                </c:pt>
                <c:pt idx="274">
                  <c:v>41723</c:v>
                </c:pt>
                <c:pt idx="275">
                  <c:v>41724</c:v>
                </c:pt>
                <c:pt idx="276">
                  <c:v>41725</c:v>
                </c:pt>
                <c:pt idx="277">
                  <c:v>41726</c:v>
                </c:pt>
                <c:pt idx="278">
                  <c:v>41729</c:v>
                </c:pt>
                <c:pt idx="279">
                  <c:v>41730</c:v>
                </c:pt>
                <c:pt idx="280">
                  <c:v>41731</c:v>
                </c:pt>
                <c:pt idx="281">
                  <c:v>41732</c:v>
                </c:pt>
                <c:pt idx="282">
                  <c:v>41733</c:v>
                </c:pt>
                <c:pt idx="283">
                  <c:v>41736</c:v>
                </c:pt>
                <c:pt idx="284">
                  <c:v>41737</c:v>
                </c:pt>
                <c:pt idx="285">
                  <c:v>41738</c:v>
                </c:pt>
                <c:pt idx="286">
                  <c:v>41739</c:v>
                </c:pt>
                <c:pt idx="287">
                  <c:v>41740</c:v>
                </c:pt>
                <c:pt idx="288">
                  <c:v>41743</c:v>
                </c:pt>
                <c:pt idx="289">
                  <c:v>41744</c:v>
                </c:pt>
                <c:pt idx="290">
                  <c:v>41745</c:v>
                </c:pt>
                <c:pt idx="291">
                  <c:v>41746</c:v>
                </c:pt>
                <c:pt idx="292">
                  <c:v>41750</c:v>
                </c:pt>
                <c:pt idx="293">
                  <c:v>41751</c:v>
                </c:pt>
                <c:pt idx="294">
                  <c:v>41752</c:v>
                </c:pt>
                <c:pt idx="295">
                  <c:v>41753</c:v>
                </c:pt>
                <c:pt idx="296">
                  <c:v>41754</c:v>
                </c:pt>
                <c:pt idx="297">
                  <c:v>41757</c:v>
                </c:pt>
                <c:pt idx="298">
                  <c:v>41758</c:v>
                </c:pt>
                <c:pt idx="299">
                  <c:v>41759</c:v>
                </c:pt>
                <c:pt idx="300">
                  <c:v>41760</c:v>
                </c:pt>
                <c:pt idx="301">
                  <c:v>41761</c:v>
                </c:pt>
                <c:pt idx="302">
                  <c:v>41764</c:v>
                </c:pt>
                <c:pt idx="303">
                  <c:v>41765</c:v>
                </c:pt>
                <c:pt idx="304">
                  <c:v>41766</c:v>
                </c:pt>
                <c:pt idx="305">
                  <c:v>41767</c:v>
                </c:pt>
                <c:pt idx="306">
                  <c:v>41768</c:v>
                </c:pt>
                <c:pt idx="307">
                  <c:v>41771</c:v>
                </c:pt>
                <c:pt idx="308">
                  <c:v>41772</c:v>
                </c:pt>
                <c:pt idx="309">
                  <c:v>41773</c:v>
                </c:pt>
                <c:pt idx="310">
                  <c:v>41774</c:v>
                </c:pt>
                <c:pt idx="311">
                  <c:v>41775</c:v>
                </c:pt>
                <c:pt idx="312">
                  <c:v>41778</c:v>
                </c:pt>
                <c:pt idx="313">
                  <c:v>41779</c:v>
                </c:pt>
                <c:pt idx="314">
                  <c:v>41780</c:v>
                </c:pt>
                <c:pt idx="315">
                  <c:v>41781</c:v>
                </c:pt>
                <c:pt idx="316">
                  <c:v>41782</c:v>
                </c:pt>
                <c:pt idx="317">
                  <c:v>41786</c:v>
                </c:pt>
                <c:pt idx="318">
                  <c:v>41787</c:v>
                </c:pt>
                <c:pt idx="319">
                  <c:v>41788</c:v>
                </c:pt>
                <c:pt idx="320">
                  <c:v>41789</c:v>
                </c:pt>
                <c:pt idx="321">
                  <c:v>41792</c:v>
                </c:pt>
                <c:pt idx="322">
                  <c:v>41793</c:v>
                </c:pt>
                <c:pt idx="323">
                  <c:v>41794</c:v>
                </c:pt>
                <c:pt idx="324">
                  <c:v>41795</c:v>
                </c:pt>
                <c:pt idx="325">
                  <c:v>41796</c:v>
                </c:pt>
                <c:pt idx="326">
                  <c:v>41799</c:v>
                </c:pt>
                <c:pt idx="327">
                  <c:v>41800</c:v>
                </c:pt>
                <c:pt idx="328">
                  <c:v>41801</c:v>
                </c:pt>
                <c:pt idx="329">
                  <c:v>41802</c:v>
                </c:pt>
                <c:pt idx="330">
                  <c:v>41803</c:v>
                </c:pt>
                <c:pt idx="331">
                  <c:v>41806</c:v>
                </c:pt>
                <c:pt idx="332">
                  <c:v>41807</c:v>
                </c:pt>
                <c:pt idx="333">
                  <c:v>41808</c:v>
                </c:pt>
                <c:pt idx="334">
                  <c:v>41809</c:v>
                </c:pt>
                <c:pt idx="335">
                  <c:v>41810</c:v>
                </c:pt>
                <c:pt idx="336">
                  <c:v>41813</c:v>
                </c:pt>
                <c:pt idx="337">
                  <c:v>41814</c:v>
                </c:pt>
                <c:pt idx="338">
                  <c:v>41815</c:v>
                </c:pt>
                <c:pt idx="339">
                  <c:v>41816</c:v>
                </c:pt>
                <c:pt idx="340">
                  <c:v>41817</c:v>
                </c:pt>
                <c:pt idx="341">
                  <c:v>41820</c:v>
                </c:pt>
                <c:pt idx="342">
                  <c:v>41821</c:v>
                </c:pt>
                <c:pt idx="343">
                  <c:v>41822</c:v>
                </c:pt>
                <c:pt idx="344">
                  <c:v>41823</c:v>
                </c:pt>
                <c:pt idx="345">
                  <c:v>41827</c:v>
                </c:pt>
                <c:pt idx="346">
                  <c:v>41828</c:v>
                </c:pt>
                <c:pt idx="347">
                  <c:v>41829</c:v>
                </c:pt>
                <c:pt idx="348">
                  <c:v>41830</c:v>
                </c:pt>
                <c:pt idx="349">
                  <c:v>41831</c:v>
                </c:pt>
                <c:pt idx="350">
                  <c:v>41834</c:v>
                </c:pt>
                <c:pt idx="351">
                  <c:v>41835</c:v>
                </c:pt>
                <c:pt idx="352">
                  <c:v>41836</c:v>
                </c:pt>
                <c:pt idx="353">
                  <c:v>41837</c:v>
                </c:pt>
                <c:pt idx="354">
                  <c:v>41838</c:v>
                </c:pt>
                <c:pt idx="355">
                  <c:v>41841</c:v>
                </c:pt>
                <c:pt idx="356">
                  <c:v>41842</c:v>
                </c:pt>
                <c:pt idx="357">
                  <c:v>41843</c:v>
                </c:pt>
                <c:pt idx="358">
                  <c:v>41844</c:v>
                </c:pt>
                <c:pt idx="359">
                  <c:v>41845</c:v>
                </c:pt>
                <c:pt idx="360">
                  <c:v>41848</c:v>
                </c:pt>
                <c:pt idx="361">
                  <c:v>41849</c:v>
                </c:pt>
                <c:pt idx="362">
                  <c:v>41850</c:v>
                </c:pt>
                <c:pt idx="363">
                  <c:v>41851</c:v>
                </c:pt>
                <c:pt idx="364">
                  <c:v>41852</c:v>
                </c:pt>
                <c:pt idx="365">
                  <c:v>41855</c:v>
                </c:pt>
                <c:pt idx="366">
                  <c:v>41856</c:v>
                </c:pt>
                <c:pt idx="367">
                  <c:v>41857</c:v>
                </c:pt>
                <c:pt idx="368">
                  <c:v>41858</c:v>
                </c:pt>
                <c:pt idx="369">
                  <c:v>41859</c:v>
                </c:pt>
                <c:pt idx="370">
                  <c:v>41862</c:v>
                </c:pt>
                <c:pt idx="371">
                  <c:v>41863</c:v>
                </c:pt>
                <c:pt idx="372">
                  <c:v>41864</c:v>
                </c:pt>
                <c:pt idx="373">
                  <c:v>41865</c:v>
                </c:pt>
                <c:pt idx="374">
                  <c:v>41866</c:v>
                </c:pt>
                <c:pt idx="375">
                  <c:v>41869</c:v>
                </c:pt>
                <c:pt idx="376">
                  <c:v>41870</c:v>
                </c:pt>
                <c:pt idx="377">
                  <c:v>41871</c:v>
                </c:pt>
                <c:pt idx="378">
                  <c:v>41872</c:v>
                </c:pt>
                <c:pt idx="379">
                  <c:v>41873</c:v>
                </c:pt>
                <c:pt idx="380">
                  <c:v>41876</c:v>
                </c:pt>
                <c:pt idx="381">
                  <c:v>41877</c:v>
                </c:pt>
                <c:pt idx="382">
                  <c:v>41878</c:v>
                </c:pt>
                <c:pt idx="383">
                  <c:v>41879</c:v>
                </c:pt>
                <c:pt idx="384">
                  <c:v>41880</c:v>
                </c:pt>
                <c:pt idx="385">
                  <c:v>41884</c:v>
                </c:pt>
                <c:pt idx="386">
                  <c:v>41885</c:v>
                </c:pt>
                <c:pt idx="387">
                  <c:v>41886</c:v>
                </c:pt>
                <c:pt idx="388">
                  <c:v>41887</c:v>
                </c:pt>
                <c:pt idx="389">
                  <c:v>41890</c:v>
                </c:pt>
                <c:pt idx="390">
                  <c:v>41891</c:v>
                </c:pt>
                <c:pt idx="391">
                  <c:v>41892</c:v>
                </c:pt>
                <c:pt idx="392">
                  <c:v>41893</c:v>
                </c:pt>
                <c:pt idx="393">
                  <c:v>41894</c:v>
                </c:pt>
                <c:pt idx="394">
                  <c:v>41897</c:v>
                </c:pt>
                <c:pt idx="395">
                  <c:v>41898</c:v>
                </c:pt>
                <c:pt idx="396">
                  <c:v>41899</c:v>
                </c:pt>
                <c:pt idx="397">
                  <c:v>41900</c:v>
                </c:pt>
                <c:pt idx="398">
                  <c:v>41901</c:v>
                </c:pt>
                <c:pt idx="399">
                  <c:v>41904</c:v>
                </c:pt>
                <c:pt idx="400">
                  <c:v>41905</c:v>
                </c:pt>
                <c:pt idx="401">
                  <c:v>41906</c:v>
                </c:pt>
                <c:pt idx="402">
                  <c:v>41907</c:v>
                </c:pt>
                <c:pt idx="403">
                  <c:v>41908</c:v>
                </c:pt>
                <c:pt idx="404">
                  <c:v>41911</c:v>
                </c:pt>
                <c:pt idx="405">
                  <c:v>41912</c:v>
                </c:pt>
                <c:pt idx="406">
                  <c:v>41913</c:v>
                </c:pt>
                <c:pt idx="407">
                  <c:v>41914</c:v>
                </c:pt>
                <c:pt idx="408">
                  <c:v>41915</c:v>
                </c:pt>
                <c:pt idx="409">
                  <c:v>41918</c:v>
                </c:pt>
                <c:pt idx="410">
                  <c:v>41919</c:v>
                </c:pt>
                <c:pt idx="411">
                  <c:v>41920</c:v>
                </c:pt>
                <c:pt idx="412">
                  <c:v>41921</c:v>
                </c:pt>
                <c:pt idx="413">
                  <c:v>41922</c:v>
                </c:pt>
                <c:pt idx="414">
                  <c:v>41925</c:v>
                </c:pt>
                <c:pt idx="415">
                  <c:v>41926</c:v>
                </c:pt>
                <c:pt idx="416">
                  <c:v>41927</c:v>
                </c:pt>
                <c:pt idx="417">
                  <c:v>41928</c:v>
                </c:pt>
                <c:pt idx="418">
                  <c:v>41929</c:v>
                </c:pt>
                <c:pt idx="419">
                  <c:v>41932</c:v>
                </c:pt>
                <c:pt idx="420">
                  <c:v>41933</c:v>
                </c:pt>
                <c:pt idx="421">
                  <c:v>41934</c:v>
                </c:pt>
                <c:pt idx="422">
                  <c:v>41935</c:v>
                </c:pt>
                <c:pt idx="423">
                  <c:v>41936</c:v>
                </c:pt>
                <c:pt idx="424">
                  <c:v>41939</c:v>
                </c:pt>
                <c:pt idx="425">
                  <c:v>41940</c:v>
                </c:pt>
                <c:pt idx="426">
                  <c:v>41941</c:v>
                </c:pt>
                <c:pt idx="427">
                  <c:v>41942</c:v>
                </c:pt>
                <c:pt idx="428">
                  <c:v>41943</c:v>
                </c:pt>
                <c:pt idx="429">
                  <c:v>41946</c:v>
                </c:pt>
                <c:pt idx="430">
                  <c:v>41947</c:v>
                </c:pt>
                <c:pt idx="431">
                  <c:v>41948</c:v>
                </c:pt>
                <c:pt idx="432">
                  <c:v>41949</c:v>
                </c:pt>
                <c:pt idx="433">
                  <c:v>41950</c:v>
                </c:pt>
                <c:pt idx="434">
                  <c:v>41953</c:v>
                </c:pt>
                <c:pt idx="435">
                  <c:v>41954</c:v>
                </c:pt>
                <c:pt idx="436">
                  <c:v>41955</c:v>
                </c:pt>
                <c:pt idx="437">
                  <c:v>41956</c:v>
                </c:pt>
                <c:pt idx="438">
                  <c:v>41957</c:v>
                </c:pt>
                <c:pt idx="439">
                  <c:v>41960</c:v>
                </c:pt>
                <c:pt idx="440">
                  <c:v>41961</c:v>
                </c:pt>
                <c:pt idx="441">
                  <c:v>41962</c:v>
                </c:pt>
                <c:pt idx="442">
                  <c:v>41963</c:v>
                </c:pt>
                <c:pt idx="443">
                  <c:v>41964</c:v>
                </c:pt>
                <c:pt idx="444">
                  <c:v>41967</c:v>
                </c:pt>
                <c:pt idx="445">
                  <c:v>41968</c:v>
                </c:pt>
                <c:pt idx="446">
                  <c:v>41969</c:v>
                </c:pt>
                <c:pt idx="447">
                  <c:v>41971</c:v>
                </c:pt>
                <c:pt idx="448">
                  <c:v>41974</c:v>
                </c:pt>
                <c:pt idx="449">
                  <c:v>41975</c:v>
                </c:pt>
                <c:pt idx="450">
                  <c:v>41976</c:v>
                </c:pt>
                <c:pt idx="451">
                  <c:v>41977</c:v>
                </c:pt>
                <c:pt idx="452">
                  <c:v>41978</c:v>
                </c:pt>
                <c:pt idx="453">
                  <c:v>41981</c:v>
                </c:pt>
                <c:pt idx="454">
                  <c:v>41982</c:v>
                </c:pt>
                <c:pt idx="455">
                  <c:v>41983</c:v>
                </c:pt>
                <c:pt idx="456">
                  <c:v>41984</c:v>
                </c:pt>
                <c:pt idx="457">
                  <c:v>41985</c:v>
                </c:pt>
                <c:pt idx="458">
                  <c:v>41988</c:v>
                </c:pt>
                <c:pt idx="459">
                  <c:v>41989</c:v>
                </c:pt>
                <c:pt idx="460">
                  <c:v>41990</c:v>
                </c:pt>
                <c:pt idx="461">
                  <c:v>41991</c:v>
                </c:pt>
                <c:pt idx="462">
                  <c:v>41992</c:v>
                </c:pt>
                <c:pt idx="463">
                  <c:v>41995</c:v>
                </c:pt>
                <c:pt idx="464">
                  <c:v>41996</c:v>
                </c:pt>
                <c:pt idx="465">
                  <c:v>41997</c:v>
                </c:pt>
                <c:pt idx="466">
                  <c:v>41999</c:v>
                </c:pt>
                <c:pt idx="467">
                  <c:v>42002</c:v>
                </c:pt>
                <c:pt idx="468">
                  <c:v>42003</c:v>
                </c:pt>
                <c:pt idx="469">
                  <c:v>42004</c:v>
                </c:pt>
                <c:pt idx="470">
                  <c:v>42006</c:v>
                </c:pt>
                <c:pt idx="471">
                  <c:v>42009</c:v>
                </c:pt>
                <c:pt idx="472">
                  <c:v>42010</c:v>
                </c:pt>
                <c:pt idx="473">
                  <c:v>42011</c:v>
                </c:pt>
                <c:pt idx="474">
                  <c:v>42012</c:v>
                </c:pt>
                <c:pt idx="475">
                  <c:v>42013</c:v>
                </c:pt>
                <c:pt idx="476">
                  <c:v>42016</c:v>
                </c:pt>
                <c:pt idx="477">
                  <c:v>42017</c:v>
                </c:pt>
                <c:pt idx="478">
                  <c:v>42018</c:v>
                </c:pt>
                <c:pt idx="479">
                  <c:v>42019</c:v>
                </c:pt>
                <c:pt idx="480">
                  <c:v>42020</c:v>
                </c:pt>
                <c:pt idx="481">
                  <c:v>42024</c:v>
                </c:pt>
                <c:pt idx="482">
                  <c:v>42025</c:v>
                </c:pt>
                <c:pt idx="483">
                  <c:v>42026</c:v>
                </c:pt>
                <c:pt idx="484">
                  <c:v>42027</c:v>
                </c:pt>
                <c:pt idx="485">
                  <c:v>42030</c:v>
                </c:pt>
                <c:pt idx="486">
                  <c:v>42031</c:v>
                </c:pt>
                <c:pt idx="487">
                  <c:v>42032</c:v>
                </c:pt>
                <c:pt idx="488">
                  <c:v>42033</c:v>
                </c:pt>
                <c:pt idx="489">
                  <c:v>42034</c:v>
                </c:pt>
                <c:pt idx="490">
                  <c:v>42037</c:v>
                </c:pt>
                <c:pt idx="491">
                  <c:v>42038</c:v>
                </c:pt>
                <c:pt idx="492">
                  <c:v>42039</c:v>
                </c:pt>
                <c:pt idx="493">
                  <c:v>42040</c:v>
                </c:pt>
                <c:pt idx="494">
                  <c:v>42041</c:v>
                </c:pt>
                <c:pt idx="495">
                  <c:v>42044</c:v>
                </c:pt>
                <c:pt idx="496">
                  <c:v>42045</c:v>
                </c:pt>
                <c:pt idx="497">
                  <c:v>42046</c:v>
                </c:pt>
                <c:pt idx="498">
                  <c:v>42047</c:v>
                </c:pt>
                <c:pt idx="499">
                  <c:v>42048</c:v>
                </c:pt>
                <c:pt idx="500">
                  <c:v>42052</c:v>
                </c:pt>
                <c:pt idx="501">
                  <c:v>42053</c:v>
                </c:pt>
                <c:pt idx="502">
                  <c:v>42054</c:v>
                </c:pt>
                <c:pt idx="503">
                  <c:v>42055</c:v>
                </c:pt>
                <c:pt idx="504">
                  <c:v>42058</c:v>
                </c:pt>
                <c:pt idx="505">
                  <c:v>42059</c:v>
                </c:pt>
                <c:pt idx="506">
                  <c:v>42060</c:v>
                </c:pt>
                <c:pt idx="507">
                  <c:v>42061</c:v>
                </c:pt>
                <c:pt idx="508">
                  <c:v>42062</c:v>
                </c:pt>
                <c:pt idx="509">
                  <c:v>42065</c:v>
                </c:pt>
                <c:pt idx="510">
                  <c:v>42066</c:v>
                </c:pt>
                <c:pt idx="511">
                  <c:v>42067</c:v>
                </c:pt>
                <c:pt idx="512">
                  <c:v>42068</c:v>
                </c:pt>
                <c:pt idx="513">
                  <c:v>42069</c:v>
                </c:pt>
                <c:pt idx="514">
                  <c:v>42072</c:v>
                </c:pt>
                <c:pt idx="515">
                  <c:v>42073</c:v>
                </c:pt>
                <c:pt idx="516">
                  <c:v>42074</c:v>
                </c:pt>
                <c:pt idx="517">
                  <c:v>42075</c:v>
                </c:pt>
                <c:pt idx="518">
                  <c:v>42076</c:v>
                </c:pt>
                <c:pt idx="519">
                  <c:v>42079</c:v>
                </c:pt>
                <c:pt idx="520">
                  <c:v>42080</c:v>
                </c:pt>
                <c:pt idx="521">
                  <c:v>42081</c:v>
                </c:pt>
                <c:pt idx="522">
                  <c:v>42082</c:v>
                </c:pt>
                <c:pt idx="523">
                  <c:v>42083</c:v>
                </c:pt>
                <c:pt idx="524">
                  <c:v>42086</c:v>
                </c:pt>
                <c:pt idx="525">
                  <c:v>42087</c:v>
                </c:pt>
                <c:pt idx="526">
                  <c:v>42088</c:v>
                </c:pt>
                <c:pt idx="527">
                  <c:v>42089</c:v>
                </c:pt>
                <c:pt idx="528">
                  <c:v>42090</c:v>
                </c:pt>
                <c:pt idx="529">
                  <c:v>42093</c:v>
                </c:pt>
                <c:pt idx="530">
                  <c:v>42094</c:v>
                </c:pt>
                <c:pt idx="531">
                  <c:v>42095</c:v>
                </c:pt>
                <c:pt idx="532">
                  <c:v>42096</c:v>
                </c:pt>
                <c:pt idx="533">
                  <c:v>42100</c:v>
                </c:pt>
                <c:pt idx="534">
                  <c:v>42101</c:v>
                </c:pt>
                <c:pt idx="535">
                  <c:v>42102</c:v>
                </c:pt>
                <c:pt idx="536">
                  <c:v>42103</c:v>
                </c:pt>
                <c:pt idx="537">
                  <c:v>42104</c:v>
                </c:pt>
                <c:pt idx="538">
                  <c:v>42107</c:v>
                </c:pt>
                <c:pt idx="539">
                  <c:v>42108</c:v>
                </c:pt>
                <c:pt idx="540">
                  <c:v>42109</c:v>
                </c:pt>
                <c:pt idx="541">
                  <c:v>42110</c:v>
                </c:pt>
                <c:pt idx="542">
                  <c:v>42111</c:v>
                </c:pt>
                <c:pt idx="543">
                  <c:v>42114</c:v>
                </c:pt>
                <c:pt idx="544">
                  <c:v>42115</c:v>
                </c:pt>
                <c:pt idx="545">
                  <c:v>42116</c:v>
                </c:pt>
                <c:pt idx="546">
                  <c:v>42117</c:v>
                </c:pt>
                <c:pt idx="547">
                  <c:v>42118</c:v>
                </c:pt>
                <c:pt idx="548">
                  <c:v>42121</c:v>
                </c:pt>
                <c:pt idx="549">
                  <c:v>42122</c:v>
                </c:pt>
                <c:pt idx="550">
                  <c:v>42123</c:v>
                </c:pt>
                <c:pt idx="551">
                  <c:v>42124</c:v>
                </c:pt>
                <c:pt idx="552">
                  <c:v>42125</c:v>
                </c:pt>
                <c:pt idx="553">
                  <c:v>42128</c:v>
                </c:pt>
                <c:pt idx="554">
                  <c:v>42129</c:v>
                </c:pt>
                <c:pt idx="555">
                  <c:v>42130</c:v>
                </c:pt>
                <c:pt idx="556">
                  <c:v>42131</c:v>
                </c:pt>
                <c:pt idx="557">
                  <c:v>42132</c:v>
                </c:pt>
                <c:pt idx="558">
                  <c:v>42135</c:v>
                </c:pt>
                <c:pt idx="559">
                  <c:v>42136</c:v>
                </c:pt>
                <c:pt idx="560">
                  <c:v>42137</c:v>
                </c:pt>
                <c:pt idx="561">
                  <c:v>42138</c:v>
                </c:pt>
                <c:pt idx="562">
                  <c:v>42139</c:v>
                </c:pt>
                <c:pt idx="563">
                  <c:v>42142</c:v>
                </c:pt>
                <c:pt idx="564">
                  <c:v>42143</c:v>
                </c:pt>
                <c:pt idx="565">
                  <c:v>42144</c:v>
                </c:pt>
                <c:pt idx="566">
                  <c:v>42145</c:v>
                </c:pt>
                <c:pt idx="567">
                  <c:v>42146</c:v>
                </c:pt>
                <c:pt idx="568">
                  <c:v>42150</c:v>
                </c:pt>
                <c:pt idx="569">
                  <c:v>42151</c:v>
                </c:pt>
                <c:pt idx="570">
                  <c:v>42152</c:v>
                </c:pt>
                <c:pt idx="571">
                  <c:v>42153</c:v>
                </c:pt>
                <c:pt idx="572">
                  <c:v>42156</c:v>
                </c:pt>
                <c:pt idx="573">
                  <c:v>42157</c:v>
                </c:pt>
                <c:pt idx="574">
                  <c:v>42158</c:v>
                </c:pt>
                <c:pt idx="575">
                  <c:v>42159</c:v>
                </c:pt>
                <c:pt idx="576">
                  <c:v>42160</c:v>
                </c:pt>
                <c:pt idx="577">
                  <c:v>42163</c:v>
                </c:pt>
                <c:pt idx="578">
                  <c:v>42164</c:v>
                </c:pt>
                <c:pt idx="579">
                  <c:v>42165</c:v>
                </c:pt>
                <c:pt idx="580">
                  <c:v>42166</c:v>
                </c:pt>
                <c:pt idx="581">
                  <c:v>42167</c:v>
                </c:pt>
                <c:pt idx="582">
                  <c:v>42170</c:v>
                </c:pt>
                <c:pt idx="583">
                  <c:v>42171</c:v>
                </c:pt>
                <c:pt idx="584">
                  <c:v>42172</c:v>
                </c:pt>
                <c:pt idx="585">
                  <c:v>42173</c:v>
                </c:pt>
                <c:pt idx="586">
                  <c:v>42174</c:v>
                </c:pt>
                <c:pt idx="587">
                  <c:v>42177</c:v>
                </c:pt>
                <c:pt idx="588">
                  <c:v>42178</c:v>
                </c:pt>
                <c:pt idx="589">
                  <c:v>42179</c:v>
                </c:pt>
                <c:pt idx="590">
                  <c:v>42180</c:v>
                </c:pt>
                <c:pt idx="591">
                  <c:v>42181</c:v>
                </c:pt>
                <c:pt idx="592">
                  <c:v>42184</c:v>
                </c:pt>
                <c:pt idx="593">
                  <c:v>42185</c:v>
                </c:pt>
                <c:pt idx="594">
                  <c:v>42186</c:v>
                </c:pt>
                <c:pt idx="595">
                  <c:v>42187</c:v>
                </c:pt>
                <c:pt idx="596">
                  <c:v>42191</c:v>
                </c:pt>
                <c:pt idx="597">
                  <c:v>42192</c:v>
                </c:pt>
                <c:pt idx="598">
                  <c:v>42193</c:v>
                </c:pt>
                <c:pt idx="599">
                  <c:v>42194</c:v>
                </c:pt>
                <c:pt idx="600">
                  <c:v>42195</c:v>
                </c:pt>
                <c:pt idx="601">
                  <c:v>42198</c:v>
                </c:pt>
                <c:pt idx="602">
                  <c:v>42199</c:v>
                </c:pt>
                <c:pt idx="603">
                  <c:v>42200</c:v>
                </c:pt>
                <c:pt idx="604">
                  <c:v>42201</c:v>
                </c:pt>
                <c:pt idx="605">
                  <c:v>42202</c:v>
                </c:pt>
                <c:pt idx="606">
                  <c:v>42205</c:v>
                </c:pt>
                <c:pt idx="607">
                  <c:v>42206</c:v>
                </c:pt>
                <c:pt idx="608">
                  <c:v>42207</c:v>
                </c:pt>
                <c:pt idx="609">
                  <c:v>42208</c:v>
                </c:pt>
                <c:pt idx="610">
                  <c:v>42209</c:v>
                </c:pt>
                <c:pt idx="611">
                  <c:v>42212</c:v>
                </c:pt>
                <c:pt idx="612">
                  <c:v>42213</c:v>
                </c:pt>
                <c:pt idx="613">
                  <c:v>42214</c:v>
                </c:pt>
                <c:pt idx="614">
                  <c:v>42215</c:v>
                </c:pt>
                <c:pt idx="615">
                  <c:v>42216</c:v>
                </c:pt>
                <c:pt idx="616">
                  <c:v>42219</c:v>
                </c:pt>
                <c:pt idx="617">
                  <c:v>42220</c:v>
                </c:pt>
                <c:pt idx="618">
                  <c:v>42221</c:v>
                </c:pt>
                <c:pt idx="619">
                  <c:v>42222</c:v>
                </c:pt>
                <c:pt idx="620">
                  <c:v>42223</c:v>
                </c:pt>
                <c:pt idx="621">
                  <c:v>42226</c:v>
                </c:pt>
                <c:pt idx="622">
                  <c:v>42227</c:v>
                </c:pt>
                <c:pt idx="623">
                  <c:v>42228</c:v>
                </c:pt>
                <c:pt idx="624">
                  <c:v>42229</c:v>
                </c:pt>
                <c:pt idx="625">
                  <c:v>42230</c:v>
                </c:pt>
                <c:pt idx="626">
                  <c:v>42233</c:v>
                </c:pt>
                <c:pt idx="627">
                  <c:v>42234</c:v>
                </c:pt>
                <c:pt idx="628">
                  <c:v>42235</c:v>
                </c:pt>
                <c:pt idx="629">
                  <c:v>42236</c:v>
                </c:pt>
                <c:pt idx="630">
                  <c:v>42237</c:v>
                </c:pt>
                <c:pt idx="631">
                  <c:v>42240</c:v>
                </c:pt>
                <c:pt idx="632">
                  <c:v>42241</c:v>
                </c:pt>
                <c:pt idx="633">
                  <c:v>42242</c:v>
                </c:pt>
                <c:pt idx="634">
                  <c:v>42243</c:v>
                </c:pt>
                <c:pt idx="635">
                  <c:v>42244</c:v>
                </c:pt>
                <c:pt idx="636">
                  <c:v>42247</c:v>
                </c:pt>
                <c:pt idx="637">
                  <c:v>42248</c:v>
                </c:pt>
                <c:pt idx="638">
                  <c:v>42249</c:v>
                </c:pt>
                <c:pt idx="639">
                  <c:v>42250</c:v>
                </c:pt>
                <c:pt idx="640">
                  <c:v>42251</c:v>
                </c:pt>
                <c:pt idx="641">
                  <c:v>42255</c:v>
                </c:pt>
                <c:pt idx="642">
                  <c:v>42256</c:v>
                </c:pt>
                <c:pt idx="643">
                  <c:v>42257</c:v>
                </c:pt>
                <c:pt idx="644">
                  <c:v>42258</c:v>
                </c:pt>
                <c:pt idx="645">
                  <c:v>42261</c:v>
                </c:pt>
                <c:pt idx="646">
                  <c:v>42262</c:v>
                </c:pt>
                <c:pt idx="647">
                  <c:v>42263</c:v>
                </c:pt>
                <c:pt idx="648">
                  <c:v>42264</c:v>
                </c:pt>
                <c:pt idx="649">
                  <c:v>42265</c:v>
                </c:pt>
                <c:pt idx="650">
                  <c:v>42268</c:v>
                </c:pt>
                <c:pt idx="651">
                  <c:v>42269</c:v>
                </c:pt>
                <c:pt idx="652">
                  <c:v>42270</c:v>
                </c:pt>
                <c:pt idx="653">
                  <c:v>42271</c:v>
                </c:pt>
                <c:pt idx="654">
                  <c:v>42272</c:v>
                </c:pt>
                <c:pt idx="655">
                  <c:v>42275</c:v>
                </c:pt>
                <c:pt idx="656">
                  <c:v>42276</c:v>
                </c:pt>
                <c:pt idx="657">
                  <c:v>42277</c:v>
                </c:pt>
                <c:pt idx="658">
                  <c:v>42278</c:v>
                </c:pt>
                <c:pt idx="659">
                  <c:v>42279</c:v>
                </c:pt>
                <c:pt idx="660">
                  <c:v>42282</c:v>
                </c:pt>
                <c:pt idx="661">
                  <c:v>42283</c:v>
                </c:pt>
                <c:pt idx="662">
                  <c:v>42284</c:v>
                </c:pt>
                <c:pt idx="663">
                  <c:v>42285</c:v>
                </c:pt>
                <c:pt idx="664">
                  <c:v>42286</c:v>
                </c:pt>
                <c:pt idx="665">
                  <c:v>42289</c:v>
                </c:pt>
                <c:pt idx="666">
                  <c:v>42290</c:v>
                </c:pt>
                <c:pt idx="667">
                  <c:v>42291</c:v>
                </c:pt>
                <c:pt idx="668">
                  <c:v>42292</c:v>
                </c:pt>
                <c:pt idx="669">
                  <c:v>42293</c:v>
                </c:pt>
                <c:pt idx="670">
                  <c:v>42296</c:v>
                </c:pt>
                <c:pt idx="671">
                  <c:v>42297</c:v>
                </c:pt>
                <c:pt idx="672">
                  <c:v>42298</c:v>
                </c:pt>
                <c:pt idx="673">
                  <c:v>42299</c:v>
                </c:pt>
                <c:pt idx="674">
                  <c:v>42300</c:v>
                </c:pt>
                <c:pt idx="675">
                  <c:v>42303</c:v>
                </c:pt>
                <c:pt idx="676">
                  <c:v>42304</c:v>
                </c:pt>
                <c:pt idx="677">
                  <c:v>42305</c:v>
                </c:pt>
                <c:pt idx="678">
                  <c:v>42306</c:v>
                </c:pt>
                <c:pt idx="679">
                  <c:v>42307</c:v>
                </c:pt>
                <c:pt idx="680">
                  <c:v>42310</c:v>
                </c:pt>
                <c:pt idx="681">
                  <c:v>42311</c:v>
                </c:pt>
                <c:pt idx="682">
                  <c:v>42312</c:v>
                </c:pt>
                <c:pt idx="683">
                  <c:v>42313</c:v>
                </c:pt>
                <c:pt idx="684">
                  <c:v>42314</c:v>
                </c:pt>
                <c:pt idx="685">
                  <c:v>42317</c:v>
                </c:pt>
                <c:pt idx="686">
                  <c:v>42318</c:v>
                </c:pt>
                <c:pt idx="687">
                  <c:v>42319</c:v>
                </c:pt>
                <c:pt idx="688">
                  <c:v>42320</c:v>
                </c:pt>
                <c:pt idx="689">
                  <c:v>42321</c:v>
                </c:pt>
                <c:pt idx="690">
                  <c:v>42324</c:v>
                </c:pt>
                <c:pt idx="691">
                  <c:v>42325</c:v>
                </c:pt>
                <c:pt idx="692">
                  <c:v>42326</c:v>
                </c:pt>
                <c:pt idx="693">
                  <c:v>42327</c:v>
                </c:pt>
                <c:pt idx="694">
                  <c:v>42328</c:v>
                </c:pt>
                <c:pt idx="695">
                  <c:v>42331</c:v>
                </c:pt>
                <c:pt idx="696">
                  <c:v>42332</c:v>
                </c:pt>
                <c:pt idx="697">
                  <c:v>42333</c:v>
                </c:pt>
                <c:pt idx="698">
                  <c:v>42335</c:v>
                </c:pt>
                <c:pt idx="699">
                  <c:v>42338</c:v>
                </c:pt>
                <c:pt idx="700">
                  <c:v>42339</c:v>
                </c:pt>
                <c:pt idx="701">
                  <c:v>42340</c:v>
                </c:pt>
                <c:pt idx="702">
                  <c:v>42341</c:v>
                </c:pt>
                <c:pt idx="703">
                  <c:v>42342</c:v>
                </c:pt>
                <c:pt idx="704">
                  <c:v>42345</c:v>
                </c:pt>
                <c:pt idx="705">
                  <c:v>42346</c:v>
                </c:pt>
                <c:pt idx="706">
                  <c:v>42347</c:v>
                </c:pt>
                <c:pt idx="707">
                  <c:v>42348</c:v>
                </c:pt>
                <c:pt idx="708">
                  <c:v>42349</c:v>
                </c:pt>
                <c:pt idx="709">
                  <c:v>42352</c:v>
                </c:pt>
                <c:pt idx="710">
                  <c:v>42353</c:v>
                </c:pt>
                <c:pt idx="711">
                  <c:v>42354</c:v>
                </c:pt>
                <c:pt idx="712">
                  <c:v>42355</c:v>
                </c:pt>
                <c:pt idx="713">
                  <c:v>42356</c:v>
                </c:pt>
                <c:pt idx="714">
                  <c:v>42359</c:v>
                </c:pt>
                <c:pt idx="715">
                  <c:v>42360</c:v>
                </c:pt>
                <c:pt idx="716">
                  <c:v>42361</c:v>
                </c:pt>
                <c:pt idx="717">
                  <c:v>42362</c:v>
                </c:pt>
                <c:pt idx="718">
                  <c:v>42366</c:v>
                </c:pt>
                <c:pt idx="719">
                  <c:v>42367</c:v>
                </c:pt>
                <c:pt idx="720">
                  <c:v>42368</c:v>
                </c:pt>
                <c:pt idx="721">
                  <c:v>42369</c:v>
                </c:pt>
                <c:pt idx="722">
                  <c:v>42373</c:v>
                </c:pt>
                <c:pt idx="723">
                  <c:v>42374</c:v>
                </c:pt>
                <c:pt idx="724">
                  <c:v>42375</c:v>
                </c:pt>
                <c:pt idx="725">
                  <c:v>42376</c:v>
                </c:pt>
                <c:pt idx="726">
                  <c:v>42377</c:v>
                </c:pt>
                <c:pt idx="727">
                  <c:v>42380</c:v>
                </c:pt>
                <c:pt idx="728">
                  <c:v>42381</c:v>
                </c:pt>
                <c:pt idx="729">
                  <c:v>42382</c:v>
                </c:pt>
                <c:pt idx="730">
                  <c:v>42383</c:v>
                </c:pt>
                <c:pt idx="731">
                  <c:v>42384</c:v>
                </c:pt>
                <c:pt idx="732">
                  <c:v>42388</c:v>
                </c:pt>
                <c:pt idx="733">
                  <c:v>42389</c:v>
                </c:pt>
                <c:pt idx="734">
                  <c:v>42390</c:v>
                </c:pt>
                <c:pt idx="735">
                  <c:v>42391</c:v>
                </c:pt>
                <c:pt idx="736">
                  <c:v>42394</c:v>
                </c:pt>
                <c:pt idx="737">
                  <c:v>42395</c:v>
                </c:pt>
                <c:pt idx="738">
                  <c:v>42396</c:v>
                </c:pt>
                <c:pt idx="739">
                  <c:v>42397</c:v>
                </c:pt>
                <c:pt idx="740">
                  <c:v>42398</c:v>
                </c:pt>
                <c:pt idx="741">
                  <c:v>42401</c:v>
                </c:pt>
                <c:pt idx="742">
                  <c:v>42402</c:v>
                </c:pt>
                <c:pt idx="743">
                  <c:v>42403</c:v>
                </c:pt>
                <c:pt idx="744">
                  <c:v>42404</c:v>
                </c:pt>
                <c:pt idx="745">
                  <c:v>42405</c:v>
                </c:pt>
                <c:pt idx="746">
                  <c:v>42408</c:v>
                </c:pt>
                <c:pt idx="747">
                  <c:v>42409</c:v>
                </c:pt>
                <c:pt idx="748">
                  <c:v>42410</c:v>
                </c:pt>
                <c:pt idx="749">
                  <c:v>42411</c:v>
                </c:pt>
                <c:pt idx="750">
                  <c:v>42412</c:v>
                </c:pt>
                <c:pt idx="751">
                  <c:v>42416</c:v>
                </c:pt>
                <c:pt idx="752">
                  <c:v>42417</c:v>
                </c:pt>
                <c:pt idx="753">
                  <c:v>42418</c:v>
                </c:pt>
                <c:pt idx="754">
                  <c:v>42419</c:v>
                </c:pt>
                <c:pt idx="755">
                  <c:v>42422</c:v>
                </c:pt>
                <c:pt idx="756">
                  <c:v>42423</c:v>
                </c:pt>
                <c:pt idx="757">
                  <c:v>42424</c:v>
                </c:pt>
                <c:pt idx="758">
                  <c:v>42425</c:v>
                </c:pt>
                <c:pt idx="759">
                  <c:v>42426</c:v>
                </c:pt>
                <c:pt idx="760">
                  <c:v>42429</c:v>
                </c:pt>
                <c:pt idx="761">
                  <c:v>42430</c:v>
                </c:pt>
                <c:pt idx="762">
                  <c:v>42431</c:v>
                </c:pt>
                <c:pt idx="763">
                  <c:v>42432</c:v>
                </c:pt>
                <c:pt idx="764">
                  <c:v>42433</c:v>
                </c:pt>
                <c:pt idx="765">
                  <c:v>42436</c:v>
                </c:pt>
                <c:pt idx="766">
                  <c:v>42437</c:v>
                </c:pt>
                <c:pt idx="767">
                  <c:v>42438</c:v>
                </c:pt>
                <c:pt idx="768">
                  <c:v>42439</c:v>
                </c:pt>
                <c:pt idx="769">
                  <c:v>42440</c:v>
                </c:pt>
                <c:pt idx="770">
                  <c:v>42443</c:v>
                </c:pt>
                <c:pt idx="771">
                  <c:v>42444</c:v>
                </c:pt>
                <c:pt idx="772">
                  <c:v>42445</c:v>
                </c:pt>
                <c:pt idx="773">
                  <c:v>42446</c:v>
                </c:pt>
                <c:pt idx="774">
                  <c:v>42447</c:v>
                </c:pt>
                <c:pt idx="775">
                  <c:v>42450</c:v>
                </c:pt>
                <c:pt idx="776">
                  <c:v>42451</c:v>
                </c:pt>
                <c:pt idx="777">
                  <c:v>42452</c:v>
                </c:pt>
                <c:pt idx="778">
                  <c:v>42453</c:v>
                </c:pt>
                <c:pt idx="779">
                  <c:v>42457</c:v>
                </c:pt>
                <c:pt idx="780">
                  <c:v>42458</c:v>
                </c:pt>
                <c:pt idx="781">
                  <c:v>42459</c:v>
                </c:pt>
                <c:pt idx="782">
                  <c:v>42460</c:v>
                </c:pt>
                <c:pt idx="783">
                  <c:v>42461</c:v>
                </c:pt>
                <c:pt idx="784">
                  <c:v>42464</c:v>
                </c:pt>
                <c:pt idx="785">
                  <c:v>42465</c:v>
                </c:pt>
                <c:pt idx="786">
                  <c:v>42466</c:v>
                </c:pt>
                <c:pt idx="787">
                  <c:v>42467</c:v>
                </c:pt>
                <c:pt idx="788">
                  <c:v>42468</c:v>
                </c:pt>
                <c:pt idx="789">
                  <c:v>42471</c:v>
                </c:pt>
                <c:pt idx="790">
                  <c:v>42472</c:v>
                </c:pt>
                <c:pt idx="791">
                  <c:v>42473</c:v>
                </c:pt>
                <c:pt idx="792">
                  <c:v>42474</c:v>
                </c:pt>
                <c:pt idx="793">
                  <c:v>42475</c:v>
                </c:pt>
                <c:pt idx="794">
                  <c:v>42478</c:v>
                </c:pt>
                <c:pt idx="795">
                  <c:v>42479</c:v>
                </c:pt>
                <c:pt idx="796">
                  <c:v>42480</c:v>
                </c:pt>
                <c:pt idx="797">
                  <c:v>42481</c:v>
                </c:pt>
                <c:pt idx="798">
                  <c:v>42482</c:v>
                </c:pt>
                <c:pt idx="799">
                  <c:v>42485</c:v>
                </c:pt>
                <c:pt idx="800">
                  <c:v>42486</c:v>
                </c:pt>
                <c:pt idx="801">
                  <c:v>42487</c:v>
                </c:pt>
                <c:pt idx="802">
                  <c:v>42488</c:v>
                </c:pt>
                <c:pt idx="803">
                  <c:v>42489</c:v>
                </c:pt>
                <c:pt idx="804">
                  <c:v>42492</c:v>
                </c:pt>
                <c:pt idx="805">
                  <c:v>42493</c:v>
                </c:pt>
                <c:pt idx="806">
                  <c:v>42494</c:v>
                </c:pt>
                <c:pt idx="807">
                  <c:v>42495</c:v>
                </c:pt>
                <c:pt idx="808">
                  <c:v>42496</c:v>
                </c:pt>
                <c:pt idx="809">
                  <c:v>42499</c:v>
                </c:pt>
                <c:pt idx="810">
                  <c:v>42500</c:v>
                </c:pt>
                <c:pt idx="811">
                  <c:v>42501</c:v>
                </c:pt>
                <c:pt idx="812">
                  <c:v>42502</c:v>
                </c:pt>
                <c:pt idx="813">
                  <c:v>42503</c:v>
                </c:pt>
                <c:pt idx="814">
                  <c:v>42506</c:v>
                </c:pt>
                <c:pt idx="815">
                  <c:v>42507</c:v>
                </c:pt>
                <c:pt idx="816">
                  <c:v>42508</c:v>
                </c:pt>
                <c:pt idx="817">
                  <c:v>42509</c:v>
                </c:pt>
                <c:pt idx="818">
                  <c:v>42510</c:v>
                </c:pt>
                <c:pt idx="819">
                  <c:v>42513</c:v>
                </c:pt>
                <c:pt idx="820">
                  <c:v>42514</c:v>
                </c:pt>
                <c:pt idx="821">
                  <c:v>42515</c:v>
                </c:pt>
                <c:pt idx="822">
                  <c:v>42516</c:v>
                </c:pt>
                <c:pt idx="823">
                  <c:v>42517</c:v>
                </c:pt>
                <c:pt idx="824">
                  <c:v>42521</c:v>
                </c:pt>
                <c:pt idx="825">
                  <c:v>42522</c:v>
                </c:pt>
                <c:pt idx="826">
                  <c:v>42523</c:v>
                </c:pt>
                <c:pt idx="827">
                  <c:v>42524</c:v>
                </c:pt>
                <c:pt idx="828">
                  <c:v>42527</c:v>
                </c:pt>
                <c:pt idx="829">
                  <c:v>42528</c:v>
                </c:pt>
                <c:pt idx="830">
                  <c:v>42529</c:v>
                </c:pt>
                <c:pt idx="831">
                  <c:v>42530</c:v>
                </c:pt>
                <c:pt idx="832">
                  <c:v>42531</c:v>
                </c:pt>
                <c:pt idx="833">
                  <c:v>42534</c:v>
                </c:pt>
                <c:pt idx="834">
                  <c:v>42535</c:v>
                </c:pt>
                <c:pt idx="835">
                  <c:v>42536</c:v>
                </c:pt>
                <c:pt idx="836">
                  <c:v>42537</c:v>
                </c:pt>
                <c:pt idx="837">
                  <c:v>42538</c:v>
                </c:pt>
                <c:pt idx="838">
                  <c:v>42541</c:v>
                </c:pt>
                <c:pt idx="839">
                  <c:v>42542</c:v>
                </c:pt>
                <c:pt idx="840">
                  <c:v>42543</c:v>
                </c:pt>
                <c:pt idx="841">
                  <c:v>42544</c:v>
                </c:pt>
                <c:pt idx="842">
                  <c:v>42545</c:v>
                </c:pt>
                <c:pt idx="843">
                  <c:v>42548</c:v>
                </c:pt>
                <c:pt idx="844">
                  <c:v>42549</c:v>
                </c:pt>
                <c:pt idx="845">
                  <c:v>42550</c:v>
                </c:pt>
                <c:pt idx="846">
                  <c:v>42551</c:v>
                </c:pt>
                <c:pt idx="847">
                  <c:v>42552</c:v>
                </c:pt>
                <c:pt idx="848">
                  <c:v>42556</c:v>
                </c:pt>
                <c:pt idx="849">
                  <c:v>42557</c:v>
                </c:pt>
                <c:pt idx="850">
                  <c:v>42558</c:v>
                </c:pt>
                <c:pt idx="851">
                  <c:v>42559</c:v>
                </c:pt>
                <c:pt idx="852">
                  <c:v>42562</c:v>
                </c:pt>
                <c:pt idx="853">
                  <c:v>42563</c:v>
                </c:pt>
                <c:pt idx="854">
                  <c:v>42564</c:v>
                </c:pt>
                <c:pt idx="855">
                  <c:v>42565</c:v>
                </c:pt>
                <c:pt idx="856">
                  <c:v>42566</c:v>
                </c:pt>
                <c:pt idx="857">
                  <c:v>42569</c:v>
                </c:pt>
                <c:pt idx="858">
                  <c:v>42570</c:v>
                </c:pt>
                <c:pt idx="859">
                  <c:v>42571</c:v>
                </c:pt>
                <c:pt idx="860">
                  <c:v>42572</c:v>
                </c:pt>
                <c:pt idx="861">
                  <c:v>42573</c:v>
                </c:pt>
                <c:pt idx="862">
                  <c:v>42576</c:v>
                </c:pt>
                <c:pt idx="863">
                  <c:v>42577</c:v>
                </c:pt>
                <c:pt idx="864">
                  <c:v>42578</c:v>
                </c:pt>
                <c:pt idx="865">
                  <c:v>42579</c:v>
                </c:pt>
                <c:pt idx="866">
                  <c:v>42580</c:v>
                </c:pt>
                <c:pt idx="867">
                  <c:v>42583</c:v>
                </c:pt>
                <c:pt idx="868">
                  <c:v>42584</c:v>
                </c:pt>
                <c:pt idx="869">
                  <c:v>42585</c:v>
                </c:pt>
                <c:pt idx="870">
                  <c:v>42586</c:v>
                </c:pt>
                <c:pt idx="871">
                  <c:v>42587</c:v>
                </c:pt>
                <c:pt idx="872">
                  <c:v>42590</c:v>
                </c:pt>
                <c:pt idx="873">
                  <c:v>42591</c:v>
                </c:pt>
                <c:pt idx="874">
                  <c:v>42592</c:v>
                </c:pt>
                <c:pt idx="875">
                  <c:v>42593</c:v>
                </c:pt>
                <c:pt idx="876">
                  <c:v>42594</c:v>
                </c:pt>
                <c:pt idx="877">
                  <c:v>42597</c:v>
                </c:pt>
                <c:pt idx="878">
                  <c:v>42598</c:v>
                </c:pt>
                <c:pt idx="879">
                  <c:v>42599</c:v>
                </c:pt>
                <c:pt idx="880">
                  <c:v>42600</c:v>
                </c:pt>
                <c:pt idx="881">
                  <c:v>42601</c:v>
                </c:pt>
                <c:pt idx="882">
                  <c:v>42604</c:v>
                </c:pt>
                <c:pt idx="883">
                  <c:v>42605</c:v>
                </c:pt>
                <c:pt idx="884">
                  <c:v>42606</c:v>
                </c:pt>
                <c:pt idx="885">
                  <c:v>42607</c:v>
                </c:pt>
                <c:pt idx="886">
                  <c:v>42608</c:v>
                </c:pt>
                <c:pt idx="887">
                  <c:v>42611</c:v>
                </c:pt>
                <c:pt idx="888">
                  <c:v>42612</c:v>
                </c:pt>
                <c:pt idx="889">
                  <c:v>42613</c:v>
                </c:pt>
                <c:pt idx="890">
                  <c:v>42614</c:v>
                </c:pt>
                <c:pt idx="891">
                  <c:v>42615</c:v>
                </c:pt>
                <c:pt idx="892">
                  <c:v>42619</c:v>
                </c:pt>
                <c:pt idx="893">
                  <c:v>42620</c:v>
                </c:pt>
                <c:pt idx="894">
                  <c:v>42621</c:v>
                </c:pt>
                <c:pt idx="895">
                  <c:v>42622</c:v>
                </c:pt>
                <c:pt idx="896">
                  <c:v>42625</c:v>
                </c:pt>
                <c:pt idx="897">
                  <c:v>42626</c:v>
                </c:pt>
                <c:pt idx="898">
                  <c:v>42627</c:v>
                </c:pt>
                <c:pt idx="899">
                  <c:v>42628</c:v>
                </c:pt>
                <c:pt idx="900">
                  <c:v>42629</c:v>
                </c:pt>
                <c:pt idx="901">
                  <c:v>42632</c:v>
                </c:pt>
                <c:pt idx="902">
                  <c:v>42633</c:v>
                </c:pt>
                <c:pt idx="903">
                  <c:v>42634</c:v>
                </c:pt>
                <c:pt idx="904">
                  <c:v>42635</c:v>
                </c:pt>
                <c:pt idx="905">
                  <c:v>42636</c:v>
                </c:pt>
                <c:pt idx="906">
                  <c:v>42639</c:v>
                </c:pt>
                <c:pt idx="907">
                  <c:v>42640</c:v>
                </c:pt>
                <c:pt idx="908">
                  <c:v>42641</c:v>
                </c:pt>
                <c:pt idx="909">
                  <c:v>42642</c:v>
                </c:pt>
                <c:pt idx="910">
                  <c:v>42643</c:v>
                </c:pt>
                <c:pt idx="911">
                  <c:v>42646</c:v>
                </c:pt>
                <c:pt idx="912">
                  <c:v>42647</c:v>
                </c:pt>
                <c:pt idx="913">
                  <c:v>42648</c:v>
                </c:pt>
                <c:pt idx="914">
                  <c:v>42649</c:v>
                </c:pt>
                <c:pt idx="915">
                  <c:v>42650</c:v>
                </c:pt>
                <c:pt idx="916">
                  <c:v>42653</c:v>
                </c:pt>
                <c:pt idx="917">
                  <c:v>42654</c:v>
                </c:pt>
                <c:pt idx="918">
                  <c:v>42655</c:v>
                </c:pt>
                <c:pt idx="919">
                  <c:v>42656</c:v>
                </c:pt>
                <c:pt idx="920">
                  <c:v>42657</c:v>
                </c:pt>
                <c:pt idx="921">
                  <c:v>42660</c:v>
                </c:pt>
                <c:pt idx="922">
                  <c:v>42661</c:v>
                </c:pt>
                <c:pt idx="923">
                  <c:v>42662</c:v>
                </c:pt>
                <c:pt idx="924">
                  <c:v>42663</c:v>
                </c:pt>
                <c:pt idx="925">
                  <c:v>42664</c:v>
                </c:pt>
                <c:pt idx="926">
                  <c:v>42667</c:v>
                </c:pt>
                <c:pt idx="927">
                  <c:v>42668</c:v>
                </c:pt>
                <c:pt idx="928">
                  <c:v>42669</c:v>
                </c:pt>
                <c:pt idx="929">
                  <c:v>42670</c:v>
                </c:pt>
                <c:pt idx="930">
                  <c:v>42671</c:v>
                </c:pt>
                <c:pt idx="931">
                  <c:v>42674</c:v>
                </c:pt>
                <c:pt idx="932">
                  <c:v>42675</c:v>
                </c:pt>
                <c:pt idx="933">
                  <c:v>42676</c:v>
                </c:pt>
                <c:pt idx="934">
                  <c:v>42677</c:v>
                </c:pt>
                <c:pt idx="935">
                  <c:v>42678</c:v>
                </c:pt>
                <c:pt idx="936">
                  <c:v>42681</c:v>
                </c:pt>
                <c:pt idx="937">
                  <c:v>42682</c:v>
                </c:pt>
                <c:pt idx="938">
                  <c:v>42683</c:v>
                </c:pt>
                <c:pt idx="939">
                  <c:v>42684</c:v>
                </c:pt>
                <c:pt idx="940">
                  <c:v>42685</c:v>
                </c:pt>
                <c:pt idx="941">
                  <c:v>42688</c:v>
                </c:pt>
                <c:pt idx="942">
                  <c:v>42689</c:v>
                </c:pt>
                <c:pt idx="943">
                  <c:v>42690</c:v>
                </c:pt>
                <c:pt idx="944">
                  <c:v>42691</c:v>
                </c:pt>
                <c:pt idx="945">
                  <c:v>42692</c:v>
                </c:pt>
                <c:pt idx="946">
                  <c:v>42695</c:v>
                </c:pt>
                <c:pt idx="947">
                  <c:v>42696</c:v>
                </c:pt>
                <c:pt idx="948">
                  <c:v>42697</c:v>
                </c:pt>
                <c:pt idx="949">
                  <c:v>42699</c:v>
                </c:pt>
                <c:pt idx="950">
                  <c:v>42702</c:v>
                </c:pt>
                <c:pt idx="951">
                  <c:v>42703</c:v>
                </c:pt>
                <c:pt idx="952">
                  <c:v>42704</c:v>
                </c:pt>
                <c:pt idx="953">
                  <c:v>42705</c:v>
                </c:pt>
                <c:pt idx="954">
                  <c:v>42706</c:v>
                </c:pt>
                <c:pt idx="955">
                  <c:v>42709</c:v>
                </c:pt>
                <c:pt idx="956">
                  <c:v>42710</c:v>
                </c:pt>
                <c:pt idx="957">
                  <c:v>42711</c:v>
                </c:pt>
                <c:pt idx="958">
                  <c:v>42712</c:v>
                </c:pt>
                <c:pt idx="959">
                  <c:v>42713</c:v>
                </c:pt>
                <c:pt idx="960">
                  <c:v>42716</c:v>
                </c:pt>
                <c:pt idx="961">
                  <c:v>42717</c:v>
                </c:pt>
                <c:pt idx="962">
                  <c:v>42718</c:v>
                </c:pt>
                <c:pt idx="963">
                  <c:v>42719</c:v>
                </c:pt>
                <c:pt idx="964">
                  <c:v>42720</c:v>
                </c:pt>
                <c:pt idx="965">
                  <c:v>42723</c:v>
                </c:pt>
                <c:pt idx="966">
                  <c:v>42724</c:v>
                </c:pt>
                <c:pt idx="967">
                  <c:v>42725</c:v>
                </c:pt>
                <c:pt idx="968">
                  <c:v>42726</c:v>
                </c:pt>
                <c:pt idx="969">
                  <c:v>42727</c:v>
                </c:pt>
                <c:pt idx="970">
                  <c:v>42731</c:v>
                </c:pt>
                <c:pt idx="971">
                  <c:v>42732</c:v>
                </c:pt>
                <c:pt idx="972">
                  <c:v>42733</c:v>
                </c:pt>
                <c:pt idx="973">
                  <c:v>42734</c:v>
                </c:pt>
                <c:pt idx="974">
                  <c:v>42738</c:v>
                </c:pt>
                <c:pt idx="975">
                  <c:v>42739</c:v>
                </c:pt>
                <c:pt idx="976">
                  <c:v>42740</c:v>
                </c:pt>
                <c:pt idx="977">
                  <c:v>42741</c:v>
                </c:pt>
                <c:pt idx="978">
                  <c:v>42744</c:v>
                </c:pt>
                <c:pt idx="979">
                  <c:v>42745</c:v>
                </c:pt>
                <c:pt idx="980">
                  <c:v>42746</c:v>
                </c:pt>
                <c:pt idx="981">
                  <c:v>42747</c:v>
                </c:pt>
                <c:pt idx="982">
                  <c:v>42748</c:v>
                </c:pt>
                <c:pt idx="983">
                  <c:v>42752</c:v>
                </c:pt>
                <c:pt idx="984">
                  <c:v>42753</c:v>
                </c:pt>
                <c:pt idx="985">
                  <c:v>42754</c:v>
                </c:pt>
                <c:pt idx="986">
                  <c:v>42755</c:v>
                </c:pt>
                <c:pt idx="987">
                  <c:v>42758</c:v>
                </c:pt>
                <c:pt idx="988">
                  <c:v>42759</c:v>
                </c:pt>
                <c:pt idx="989">
                  <c:v>42760</c:v>
                </c:pt>
                <c:pt idx="990">
                  <c:v>42761</c:v>
                </c:pt>
                <c:pt idx="991">
                  <c:v>42762</c:v>
                </c:pt>
                <c:pt idx="992">
                  <c:v>42765</c:v>
                </c:pt>
                <c:pt idx="993">
                  <c:v>42766</c:v>
                </c:pt>
                <c:pt idx="994">
                  <c:v>42767</c:v>
                </c:pt>
                <c:pt idx="995">
                  <c:v>42768</c:v>
                </c:pt>
                <c:pt idx="996">
                  <c:v>42769</c:v>
                </c:pt>
                <c:pt idx="997">
                  <c:v>42772</c:v>
                </c:pt>
                <c:pt idx="998">
                  <c:v>42773</c:v>
                </c:pt>
                <c:pt idx="999">
                  <c:v>42774</c:v>
                </c:pt>
                <c:pt idx="1000">
                  <c:v>42775</c:v>
                </c:pt>
                <c:pt idx="1001">
                  <c:v>42776</c:v>
                </c:pt>
                <c:pt idx="1002">
                  <c:v>42779</c:v>
                </c:pt>
                <c:pt idx="1003">
                  <c:v>42780</c:v>
                </c:pt>
                <c:pt idx="1004">
                  <c:v>42781</c:v>
                </c:pt>
                <c:pt idx="1005">
                  <c:v>42782</c:v>
                </c:pt>
                <c:pt idx="1006">
                  <c:v>42783</c:v>
                </c:pt>
                <c:pt idx="1007">
                  <c:v>42787</c:v>
                </c:pt>
                <c:pt idx="1008">
                  <c:v>42788</c:v>
                </c:pt>
                <c:pt idx="1009">
                  <c:v>42789</c:v>
                </c:pt>
                <c:pt idx="1010">
                  <c:v>42790</c:v>
                </c:pt>
                <c:pt idx="1011">
                  <c:v>42793</c:v>
                </c:pt>
                <c:pt idx="1012">
                  <c:v>42794</c:v>
                </c:pt>
                <c:pt idx="1013">
                  <c:v>42795</c:v>
                </c:pt>
                <c:pt idx="1014">
                  <c:v>42796</c:v>
                </c:pt>
                <c:pt idx="1015">
                  <c:v>42797</c:v>
                </c:pt>
                <c:pt idx="1016">
                  <c:v>42800</c:v>
                </c:pt>
                <c:pt idx="1017">
                  <c:v>42801</c:v>
                </c:pt>
                <c:pt idx="1018">
                  <c:v>42802</c:v>
                </c:pt>
                <c:pt idx="1019">
                  <c:v>42803</c:v>
                </c:pt>
                <c:pt idx="1020">
                  <c:v>42804</c:v>
                </c:pt>
                <c:pt idx="1021">
                  <c:v>42807</c:v>
                </c:pt>
                <c:pt idx="1022">
                  <c:v>42808</c:v>
                </c:pt>
                <c:pt idx="1023">
                  <c:v>42809</c:v>
                </c:pt>
                <c:pt idx="1024">
                  <c:v>42810</c:v>
                </c:pt>
                <c:pt idx="1025">
                  <c:v>42811</c:v>
                </c:pt>
                <c:pt idx="1026">
                  <c:v>42814</c:v>
                </c:pt>
                <c:pt idx="1027">
                  <c:v>42815</c:v>
                </c:pt>
                <c:pt idx="1028">
                  <c:v>42816</c:v>
                </c:pt>
                <c:pt idx="1029">
                  <c:v>42817</c:v>
                </c:pt>
                <c:pt idx="1030">
                  <c:v>42818</c:v>
                </c:pt>
                <c:pt idx="1031">
                  <c:v>42821</c:v>
                </c:pt>
                <c:pt idx="1032">
                  <c:v>42822</c:v>
                </c:pt>
                <c:pt idx="1033">
                  <c:v>42823</c:v>
                </c:pt>
                <c:pt idx="1034">
                  <c:v>42824</c:v>
                </c:pt>
                <c:pt idx="1035">
                  <c:v>42825</c:v>
                </c:pt>
                <c:pt idx="1036">
                  <c:v>42828</c:v>
                </c:pt>
                <c:pt idx="1037">
                  <c:v>42829</c:v>
                </c:pt>
                <c:pt idx="1038">
                  <c:v>42830</c:v>
                </c:pt>
                <c:pt idx="1039">
                  <c:v>42831</c:v>
                </c:pt>
                <c:pt idx="1040">
                  <c:v>42832</c:v>
                </c:pt>
                <c:pt idx="1041">
                  <c:v>42835</c:v>
                </c:pt>
                <c:pt idx="1042">
                  <c:v>42836</c:v>
                </c:pt>
                <c:pt idx="1043">
                  <c:v>42837</c:v>
                </c:pt>
                <c:pt idx="1044">
                  <c:v>42838</c:v>
                </c:pt>
                <c:pt idx="1045">
                  <c:v>42842</c:v>
                </c:pt>
                <c:pt idx="1046">
                  <c:v>42843</c:v>
                </c:pt>
                <c:pt idx="1047">
                  <c:v>42844</c:v>
                </c:pt>
                <c:pt idx="1048">
                  <c:v>42845</c:v>
                </c:pt>
                <c:pt idx="1049">
                  <c:v>42846</c:v>
                </c:pt>
                <c:pt idx="1050">
                  <c:v>42849</c:v>
                </c:pt>
                <c:pt idx="1051">
                  <c:v>42850</c:v>
                </c:pt>
                <c:pt idx="1052">
                  <c:v>42851</c:v>
                </c:pt>
                <c:pt idx="1053">
                  <c:v>42852</c:v>
                </c:pt>
                <c:pt idx="1054">
                  <c:v>42853</c:v>
                </c:pt>
                <c:pt idx="1055">
                  <c:v>42856</c:v>
                </c:pt>
                <c:pt idx="1056">
                  <c:v>42857</c:v>
                </c:pt>
                <c:pt idx="1057">
                  <c:v>42858</c:v>
                </c:pt>
                <c:pt idx="1058">
                  <c:v>42859</c:v>
                </c:pt>
                <c:pt idx="1059">
                  <c:v>42860</c:v>
                </c:pt>
                <c:pt idx="1060">
                  <c:v>42863</c:v>
                </c:pt>
                <c:pt idx="1061">
                  <c:v>42864</c:v>
                </c:pt>
                <c:pt idx="1062">
                  <c:v>42865</c:v>
                </c:pt>
                <c:pt idx="1063">
                  <c:v>42866</c:v>
                </c:pt>
                <c:pt idx="1064">
                  <c:v>42867</c:v>
                </c:pt>
                <c:pt idx="1065">
                  <c:v>42870</c:v>
                </c:pt>
                <c:pt idx="1066">
                  <c:v>42871</c:v>
                </c:pt>
                <c:pt idx="1067">
                  <c:v>42872</c:v>
                </c:pt>
                <c:pt idx="1068">
                  <c:v>42873</c:v>
                </c:pt>
                <c:pt idx="1069">
                  <c:v>42874</c:v>
                </c:pt>
                <c:pt idx="1070">
                  <c:v>42877</c:v>
                </c:pt>
                <c:pt idx="1071">
                  <c:v>42878</c:v>
                </c:pt>
                <c:pt idx="1072">
                  <c:v>42879</c:v>
                </c:pt>
                <c:pt idx="1073">
                  <c:v>42880</c:v>
                </c:pt>
                <c:pt idx="1074">
                  <c:v>42881</c:v>
                </c:pt>
                <c:pt idx="1075">
                  <c:v>42885</c:v>
                </c:pt>
                <c:pt idx="1076">
                  <c:v>42886</c:v>
                </c:pt>
                <c:pt idx="1077">
                  <c:v>42887</c:v>
                </c:pt>
                <c:pt idx="1078">
                  <c:v>42888</c:v>
                </c:pt>
                <c:pt idx="1079">
                  <c:v>42891</c:v>
                </c:pt>
                <c:pt idx="1080">
                  <c:v>42892</c:v>
                </c:pt>
                <c:pt idx="1081">
                  <c:v>42893</c:v>
                </c:pt>
                <c:pt idx="1082">
                  <c:v>42894</c:v>
                </c:pt>
                <c:pt idx="1083">
                  <c:v>42895</c:v>
                </c:pt>
                <c:pt idx="1084">
                  <c:v>42898</c:v>
                </c:pt>
                <c:pt idx="1085">
                  <c:v>42899</c:v>
                </c:pt>
                <c:pt idx="1086">
                  <c:v>42900</c:v>
                </c:pt>
                <c:pt idx="1087">
                  <c:v>42901</c:v>
                </c:pt>
                <c:pt idx="1088">
                  <c:v>42902</c:v>
                </c:pt>
                <c:pt idx="1089">
                  <c:v>42905</c:v>
                </c:pt>
                <c:pt idx="1090">
                  <c:v>42906</c:v>
                </c:pt>
                <c:pt idx="1091">
                  <c:v>42907</c:v>
                </c:pt>
                <c:pt idx="1092">
                  <c:v>42908</c:v>
                </c:pt>
                <c:pt idx="1093">
                  <c:v>42909</c:v>
                </c:pt>
                <c:pt idx="1094">
                  <c:v>42912</c:v>
                </c:pt>
                <c:pt idx="1095">
                  <c:v>42913</c:v>
                </c:pt>
                <c:pt idx="1096">
                  <c:v>42914</c:v>
                </c:pt>
                <c:pt idx="1097">
                  <c:v>42915</c:v>
                </c:pt>
                <c:pt idx="1098">
                  <c:v>42916</c:v>
                </c:pt>
                <c:pt idx="1099">
                  <c:v>42919</c:v>
                </c:pt>
                <c:pt idx="1100">
                  <c:v>42921</c:v>
                </c:pt>
                <c:pt idx="1101">
                  <c:v>42922</c:v>
                </c:pt>
                <c:pt idx="1102">
                  <c:v>42923</c:v>
                </c:pt>
                <c:pt idx="1103">
                  <c:v>42926</c:v>
                </c:pt>
                <c:pt idx="1104">
                  <c:v>42927</c:v>
                </c:pt>
                <c:pt idx="1105">
                  <c:v>42928</c:v>
                </c:pt>
                <c:pt idx="1106">
                  <c:v>42929</c:v>
                </c:pt>
                <c:pt idx="1107">
                  <c:v>42930</c:v>
                </c:pt>
                <c:pt idx="1108">
                  <c:v>42933</c:v>
                </c:pt>
                <c:pt idx="1109">
                  <c:v>42934</c:v>
                </c:pt>
                <c:pt idx="1110">
                  <c:v>42935</c:v>
                </c:pt>
                <c:pt idx="1111">
                  <c:v>42936</c:v>
                </c:pt>
                <c:pt idx="1112">
                  <c:v>42937</c:v>
                </c:pt>
                <c:pt idx="1113">
                  <c:v>42940</c:v>
                </c:pt>
                <c:pt idx="1114">
                  <c:v>42941</c:v>
                </c:pt>
                <c:pt idx="1115">
                  <c:v>42942</c:v>
                </c:pt>
                <c:pt idx="1116">
                  <c:v>42943</c:v>
                </c:pt>
                <c:pt idx="1117">
                  <c:v>42944</c:v>
                </c:pt>
                <c:pt idx="1118">
                  <c:v>42947</c:v>
                </c:pt>
                <c:pt idx="1119">
                  <c:v>42948</c:v>
                </c:pt>
                <c:pt idx="1120">
                  <c:v>42949</c:v>
                </c:pt>
                <c:pt idx="1121">
                  <c:v>42950</c:v>
                </c:pt>
                <c:pt idx="1122">
                  <c:v>42951</c:v>
                </c:pt>
                <c:pt idx="1123">
                  <c:v>42954</c:v>
                </c:pt>
                <c:pt idx="1124">
                  <c:v>42955</c:v>
                </c:pt>
                <c:pt idx="1125">
                  <c:v>42956</c:v>
                </c:pt>
                <c:pt idx="1126">
                  <c:v>42957</c:v>
                </c:pt>
                <c:pt idx="1127">
                  <c:v>42958</c:v>
                </c:pt>
                <c:pt idx="1128">
                  <c:v>42961</c:v>
                </c:pt>
                <c:pt idx="1129">
                  <c:v>42962</c:v>
                </c:pt>
                <c:pt idx="1130">
                  <c:v>42963</c:v>
                </c:pt>
                <c:pt idx="1131">
                  <c:v>42964</c:v>
                </c:pt>
                <c:pt idx="1132">
                  <c:v>42965</c:v>
                </c:pt>
                <c:pt idx="1133">
                  <c:v>42968</c:v>
                </c:pt>
                <c:pt idx="1134">
                  <c:v>42969</c:v>
                </c:pt>
                <c:pt idx="1135">
                  <c:v>42970</c:v>
                </c:pt>
                <c:pt idx="1136">
                  <c:v>42971</c:v>
                </c:pt>
                <c:pt idx="1137">
                  <c:v>42972</c:v>
                </c:pt>
                <c:pt idx="1138">
                  <c:v>42975</c:v>
                </c:pt>
                <c:pt idx="1139">
                  <c:v>42976</c:v>
                </c:pt>
                <c:pt idx="1140">
                  <c:v>42977</c:v>
                </c:pt>
                <c:pt idx="1141">
                  <c:v>42978</c:v>
                </c:pt>
                <c:pt idx="1142">
                  <c:v>42979</c:v>
                </c:pt>
                <c:pt idx="1143">
                  <c:v>42983</c:v>
                </c:pt>
                <c:pt idx="1144">
                  <c:v>42984</c:v>
                </c:pt>
                <c:pt idx="1145">
                  <c:v>42985</c:v>
                </c:pt>
                <c:pt idx="1146">
                  <c:v>42986</c:v>
                </c:pt>
                <c:pt idx="1147">
                  <c:v>42989</c:v>
                </c:pt>
                <c:pt idx="1148">
                  <c:v>42990</c:v>
                </c:pt>
                <c:pt idx="1149">
                  <c:v>42991</c:v>
                </c:pt>
                <c:pt idx="1150">
                  <c:v>42992</c:v>
                </c:pt>
                <c:pt idx="1151">
                  <c:v>42993</c:v>
                </c:pt>
                <c:pt idx="1152">
                  <c:v>42996</c:v>
                </c:pt>
                <c:pt idx="1153">
                  <c:v>42997</c:v>
                </c:pt>
                <c:pt idx="1154">
                  <c:v>42998</c:v>
                </c:pt>
                <c:pt idx="1155">
                  <c:v>42999</c:v>
                </c:pt>
                <c:pt idx="1156">
                  <c:v>43000</c:v>
                </c:pt>
                <c:pt idx="1157">
                  <c:v>43003</c:v>
                </c:pt>
                <c:pt idx="1158">
                  <c:v>43004</c:v>
                </c:pt>
                <c:pt idx="1159">
                  <c:v>43005</c:v>
                </c:pt>
                <c:pt idx="1160">
                  <c:v>43006</c:v>
                </c:pt>
                <c:pt idx="1161">
                  <c:v>43007</c:v>
                </c:pt>
                <c:pt idx="1162">
                  <c:v>43010</c:v>
                </c:pt>
                <c:pt idx="1163">
                  <c:v>43011</c:v>
                </c:pt>
                <c:pt idx="1164">
                  <c:v>43012</c:v>
                </c:pt>
                <c:pt idx="1165">
                  <c:v>43013</c:v>
                </c:pt>
                <c:pt idx="1166">
                  <c:v>43014</c:v>
                </c:pt>
                <c:pt idx="1167">
                  <c:v>43017</c:v>
                </c:pt>
                <c:pt idx="1168">
                  <c:v>43018</c:v>
                </c:pt>
                <c:pt idx="1169">
                  <c:v>43019</c:v>
                </c:pt>
                <c:pt idx="1170">
                  <c:v>43020</c:v>
                </c:pt>
                <c:pt idx="1171">
                  <c:v>43021</c:v>
                </c:pt>
                <c:pt idx="1172">
                  <c:v>43024</c:v>
                </c:pt>
                <c:pt idx="1173">
                  <c:v>43025</c:v>
                </c:pt>
                <c:pt idx="1174">
                  <c:v>43026</c:v>
                </c:pt>
                <c:pt idx="1175">
                  <c:v>43027</c:v>
                </c:pt>
                <c:pt idx="1176">
                  <c:v>43028</c:v>
                </c:pt>
                <c:pt idx="1177">
                  <c:v>43031</c:v>
                </c:pt>
                <c:pt idx="1178">
                  <c:v>43032</c:v>
                </c:pt>
                <c:pt idx="1179">
                  <c:v>43033</c:v>
                </c:pt>
                <c:pt idx="1180">
                  <c:v>43034</c:v>
                </c:pt>
                <c:pt idx="1181">
                  <c:v>43035</c:v>
                </c:pt>
                <c:pt idx="1182">
                  <c:v>43038</c:v>
                </c:pt>
                <c:pt idx="1183">
                  <c:v>43039</c:v>
                </c:pt>
                <c:pt idx="1184">
                  <c:v>43040</c:v>
                </c:pt>
                <c:pt idx="1185">
                  <c:v>43041</c:v>
                </c:pt>
                <c:pt idx="1186">
                  <c:v>43042</c:v>
                </c:pt>
                <c:pt idx="1187">
                  <c:v>43045</c:v>
                </c:pt>
                <c:pt idx="1188">
                  <c:v>43046</c:v>
                </c:pt>
                <c:pt idx="1189">
                  <c:v>43047</c:v>
                </c:pt>
                <c:pt idx="1190">
                  <c:v>43048</c:v>
                </c:pt>
                <c:pt idx="1191">
                  <c:v>43049</c:v>
                </c:pt>
                <c:pt idx="1192">
                  <c:v>43052</c:v>
                </c:pt>
                <c:pt idx="1193">
                  <c:v>43053</c:v>
                </c:pt>
                <c:pt idx="1194">
                  <c:v>43054</c:v>
                </c:pt>
                <c:pt idx="1195">
                  <c:v>43055</c:v>
                </c:pt>
                <c:pt idx="1196">
                  <c:v>43056</c:v>
                </c:pt>
                <c:pt idx="1197">
                  <c:v>43059</c:v>
                </c:pt>
                <c:pt idx="1198">
                  <c:v>43060</c:v>
                </c:pt>
                <c:pt idx="1199">
                  <c:v>43061</c:v>
                </c:pt>
                <c:pt idx="1200">
                  <c:v>43063</c:v>
                </c:pt>
                <c:pt idx="1201">
                  <c:v>43066</c:v>
                </c:pt>
                <c:pt idx="1202">
                  <c:v>43067</c:v>
                </c:pt>
                <c:pt idx="1203">
                  <c:v>43068</c:v>
                </c:pt>
                <c:pt idx="1204">
                  <c:v>43069</c:v>
                </c:pt>
                <c:pt idx="1205">
                  <c:v>43070</c:v>
                </c:pt>
                <c:pt idx="1206">
                  <c:v>43073</c:v>
                </c:pt>
                <c:pt idx="1207">
                  <c:v>43074</c:v>
                </c:pt>
                <c:pt idx="1208">
                  <c:v>43075</c:v>
                </c:pt>
                <c:pt idx="1209">
                  <c:v>43076</c:v>
                </c:pt>
                <c:pt idx="1210">
                  <c:v>43077</c:v>
                </c:pt>
                <c:pt idx="1211">
                  <c:v>43080</c:v>
                </c:pt>
                <c:pt idx="1212">
                  <c:v>43081</c:v>
                </c:pt>
                <c:pt idx="1213">
                  <c:v>43082</c:v>
                </c:pt>
                <c:pt idx="1214">
                  <c:v>43083</c:v>
                </c:pt>
                <c:pt idx="1215">
                  <c:v>43084</c:v>
                </c:pt>
                <c:pt idx="1216">
                  <c:v>43087</c:v>
                </c:pt>
                <c:pt idx="1217">
                  <c:v>43088</c:v>
                </c:pt>
                <c:pt idx="1218">
                  <c:v>43089</c:v>
                </c:pt>
                <c:pt idx="1219">
                  <c:v>43090</c:v>
                </c:pt>
              </c:numCache>
            </c:numRef>
          </c:xVal>
          <c:yVal>
            <c:numRef>
              <c:f>Backtest!$E$30:$E$1249</c:f>
              <c:numCache>
                <c:formatCode>0.00%</c:formatCode>
                <c:ptCount val="1220"/>
                <c:pt idx="0">
                  <c:v>2.5652823252067251E-2</c:v>
                </c:pt>
                <c:pt idx="1">
                  <c:v>1.8733453356924019E-2</c:v>
                </c:pt>
                <c:pt idx="2">
                  <c:v>4.16838576841361E-2</c:v>
                </c:pt>
                <c:pt idx="3">
                  <c:v>3.883680024154211E-2</c:v>
                </c:pt>
                <c:pt idx="4">
                  <c:v>2.3784955116232586E-2</c:v>
                </c:pt>
                <c:pt idx="5">
                  <c:v>2.5962597992894344E-2</c:v>
                </c:pt>
                <c:pt idx="6">
                  <c:v>2.9228790404990115E-2</c:v>
                </c:pt>
                <c:pt idx="7">
                  <c:v>2.3008890295865083E-2</c:v>
                </c:pt>
                <c:pt idx="8">
                  <c:v>7.962768393143518E-3</c:v>
                </c:pt>
                <c:pt idx="9">
                  <c:v>4.4533733789926888E-3</c:v>
                </c:pt>
                <c:pt idx="10">
                  <c:v>9.3136933904239376E-3</c:v>
                </c:pt>
                <c:pt idx="11">
                  <c:v>-3.4743590420232714E-3</c:v>
                </c:pt>
                <c:pt idx="12">
                  <c:v>4.3046600560840161E-4</c:v>
                </c:pt>
                <c:pt idx="13">
                  <c:v>-5.0901789345577991E-4</c:v>
                </c:pt>
                <c:pt idx="14">
                  <c:v>5.9327561020998528E-3</c:v>
                </c:pt>
                <c:pt idx="15">
                  <c:v>-2.4311854285269128E-4</c:v>
                </c:pt>
                <c:pt idx="16">
                  <c:v>5.4251178897621937E-3</c:v>
                </c:pt>
                <c:pt idx="17">
                  <c:v>6.4670712764264646E-3</c:v>
                </c:pt>
                <c:pt idx="18">
                  <c:v>1.4051475017872694E-2</c:v>
                </c:pt>
                <c:pt idx="19">
                  <c:v>-3.2258222023060822E-3</c:v>
                </c:pt>
                <c:pt idx="20">
                  <c:v>9.1313804563346798E-3</c:v>
                </c:pt>
                <c:pt idx="21">
                  <c:v>-2.3214085211384215E-3</c:v>
                </c:pt>
                <c:pt idx="22">
                  <c:v>7.3071800388970088E-3</c:v>
                </c:pt>
                <c:pt idx="23">
                  <c:v>3.0902820500807136E-3</c:v>
                </c:pt>
                <c:pt idx="24">
                  <c:v>1.579424839590075E-2</c:v>
                </c:pt>
                <c:pt idx="25">
                  <c:v>1.5291741924804203E-2</c:v>
                </c:pt>
                <c:pt idx="26">
                  <c:v>1.6934560511864132E-2</c:v>
                </c:pt>
                <c:pt idx="27">
                  <c:v>-1.1458498389420957E-2</c:v>
                </c:pt>
                <c:pt idx="28">
                  <c:v>1.334947596184681E-2</c:v>
                </c:pt>
                <c:pt idx="29">
                  <c:v>-5.1221163632689561E-3</c:v>
                </c:pt>
                <c:pt idx="30">
                  <c:v>-7.5415276523250361E-3</c:v>
                </c:pt>
                <c:pt idx="31">
                  <c:v>-5.0154971446876905E-3</c:v>
                </c:pt>
                <c:pt idx="32">
                  <c:v>-3.9027646966466271E-3</c:v>
                </c:pt>
                <c:pt idx="33">
                  <c:v>-5.6528953375744239E-3</c:v>
                </c:pt>
                <c:pt idx="34">
                  <c:v>-9.1925114203107137E-3</c:v>
                </c:pt>
                <c:pt idx="35">
                  <c:v>-2.325098944690988E-3</c:v>
                </c:pt>
                <c:pt idx="36">
                  <c:v>1.9065214256457939E-2</c:v>
                </c:pt>
                <c:pt idx="37">
                  <c:v>1.2019688682434027E-2</c:v>
                </c:pt>
                <c:pt idx="38">
                  <c:v>2.893281949207371E-2</c:v>
                </c:pt>
                <c:pt idx="39">
                  <c:v>2.6304903263459169E-2</c:v>
                </c:pt>
                <c:pt idx="40">
                  <c:v>2.6859918015746258E-2</c:v>
                </c:pt>
                <c:pt idx="41">
                  <c:v>3.2688683669889418E-2</c:v>
                </c:pt>
                <c:pt idx="42">
                  <c:v>2.4229332146987102E-2</c:v>
                </c:pt>
                <c:pt idx="43">
                  <c:v>2.9439631026737547E-2</c:v>
                </c:pt>
                <c:pt idx="44">
                  <c:v>2.9543555114950406E-2</c:v>
                </c:pt>
                <c:pt idx="45">
                  <c:v>2.7693449204908967E-2</c:v>
                </c:pt>
                <c:pt idx="46">
                  <c:v>2.4845477540740152E-2</c:v>
                </c:pt>
                <c:pt idx="47">
                  <c:v>2.240654892347798E-2</c:v>
                </c:pt>
                <c:pt idx="48">
                  <c:v>4.1849088291816043E-2</c:v>
                </c:pt>
                <c:pt idx="49">
                  <c:v>3.7586187462785227E-2</c:v>
                </c:pt>
                <c:pt idx="50">
                  <c:v>2.2084291966648857E-2</c:v>
                </c:pt>
                <c:pt idx="51">
                  <c:v>3.042574285676785E-2</c:v>
                </c:pt>
                <c:pt idx="52">
                  <c:v>2.4501235038236466E-2</c:v>
                </c:pt>
                <c:pt idx="53">
                  <c:v>2.2091601071660496E-2</c:v>
                </c:pt>
                <c:pt idx="54">
                  <c:v>1.7477444910000816E-2</c:v>
                </c:pt>
                <c:pt idx="55">
                  <c:v>1.0236986064500696E-2</c:v>
                </c:pt>
                <c:pt idx="56">
                  <c:v>9.6425798335296169E-3</c:v>
                </c:pt>
                <c:pt idx="57">
                  <c:v>5.8724751452854133E-3</c:v>
                </c:pt>
                <c:pt idx="58">
                  <c:v>-6.3015647582405814E-3</c:v>
                </c:pt>
                <c:pt idx="59">
                  <c:v>2.3843920873075513E-3</c:v>
                </c:pt>
                <c:pt idx="60">
                  <c:v>-2.2273596854390024E-2</c:v>
                </c:pt>
                <c:pt idx="61">
                  <c:v>-1.5647288197332829E-2</c:v>
                </c:pt>
                <c:pt idx="62">
                  <c:v>-2.289424077730174E-2</c:v>
                </c:pt>
                <c:pt idx="63">
                  <c:v>-2.846172174242375E-2</c:v>
                </c:pt>
                <c:pt idx="64">
                  <c:v>-1.7079151877719238E-2</c:v>
                </c:pt>
                <c:pt idx="65">
                  <c:v>-3.7777201398580679E-3</c:v>
                </c:pt>
                <c:pt idx="66">
                  <c:v>-1.0445555670386502E-2</c:v>
                </c:pt>
                <c:pt idx="67">
                  <c:v>-1.3577883329266053E-2</c:v>
                </c:pt>
                <c:pt idx="68">
                  <c:v>-2.5646285237670683E-2</c:v>
                </c:pt>
                <c:pt idx="69">
                  <c:v>3.4403603111192666E-3</c:v>
                </c:pt>
                <c:pt idx="70">
                  <c:v>-8.3804808614515412E-3</c:v>
                </c:pt>
                <c:pt idx="71">
                  <c:v>4.6844429183954608E-3</c:v>
                </c:pt>
                <c:pt idx="72">
                  <c:v>2.6320961504366223E-2</c:v>
                </c:pt>
                <c:pt idx="73">
                  <c:v>3.9182054554334766E-3</c:v>
                </c:pt>
                <c:pt idx="74">
                  <c:v>-3.4160133717993098E-2</c:v>
                </c:pt>
                <c:pt idx="75">
                  <c:v>-3.1147040799494156E-2</c:v>
                </c:pt>
                <c:pt idx="76">
                  <c:v>-3.3161145466372589E-2</c:v>
                </c:pt>
                <c:pt idx="77">
                  <c:v>-1.530391251881935E-2</c:v>
                </c:pt>
                <c:pt idx="78">
                  <c:v>-2.0435191111318446E-2</c:v>
                </c:pt>
                <c:pt idx="79">
                  <c:v>-8.3520989279827242E-3</c:v>
                </c:pt>
                <c:pt idx="80">
                  <c:v>-2.0189763799466642E-2</c:v>
                </c:pt>
                <c:pt idx="81">
                  <c:v>-2.2561527679412365E-2</c:v>
                </c:pt>
                <c:pt idx="82">
                  <c:v>-9.1582830450765412E-3</c:v>
                </c:pt>
                <c:pt idx="83">
                  <c:v>1.6993849597694857E-2</c:v>
                </c:pt>
                <c:pt idx="84">
                  <c:v>2.4477676136744456E-2</c:v>
                </c:pt>
                <c:pt idx="85">
                  <c:v>4.1934850200170772E-2</c:v>
                </c:pt>
                <c:pt idx="86">
                  <c:v>3.9686055663860111E-2</c:v>
                </c:pt>
                <c:pt idx="87">
                  <c:v>3.0322841733199647E-2</c:v>
                </c:pt>
                <c:pt idx="88">
                  <c:v>3.7605363801743709E-2</c:v>
                </c:pt>
                <c:pt idx="89">
                  <c:v>4.4985882559483721E-2</c:v>
                </c:pt>
                <c:pt idx="90">
                  <c:v>4.0970618119915828E-2</c:v>
                </c:pt>
                <c:pt idx="91">
                  <c:v>3.7800019604662075E-2</c:v>
                </c:pt>
                <c:pt idx="92">
                  <c:v>3.9746518189117411E-2</c:v>
                </c:pt>
                <c:pt idx="93">
                  <c:v>3.4616813908763526E-2</c:v>
                </c:pt>
                <c:pt idx="94">
                  <c:v>3.0987764627467072E-2</c:v>
                </c:pt>
                <c:pt idx="95">
                  <c:v>2.5815065166788026E-2</c:v>
                </c:pt>
                <c:pt idx="96">
                  <c:v>2.3779835612614302E-2</c:v>
                </c:pt>
                <c:pt idx="97">
                  <c:v>6.4981193180896173E-3</c:v>
                </c:pt>
                <c:pt idx="98">
                  <c:v>5.9695998452485282E-3</c:v>
                </c:pt>
                <c:pt idx="99">
                  <c:v>5.4236156450452079E-3</c:v>
                </c:pt>
                <c:pt idx="100">
                  <c:v>5.3962369598835654E-3</c:v>
                </c:pt>
                <c:pt idx="101">
                  <c:v>2.9997777130587521E-3</c:v>
                </c:pt>
                <c:pt idx="102">
                  <c:v>-2.1569828676182199E-3</c:v>
                </c:pt>
                <c:pt idx="103">
                  <c:v>8.6968498170056363E-3</c:v>
                </c:pt>
                <c:pt idx="104">
                  <c:v>8.3050017444547472E-3</c:v>
                </c:pt>
                <c:pt idx="105">
                  <c:v>8.6777245263528653E-3</c:v>
                </c:pt>
                <c:pt idx="106">
                  <c:v>6.7567545992350785E-3</c:v>
                </c:pt>
                <c:pt idx="107">
                  <c:v>3.9041867391484967E-4</c:v>
                </c:pt>
                <c:pt idx="108">
                  <c:v>3.4403883849425669E-3</c:v>
                </c:pt>
                <c:pt idx="109">
                  <c:v>3.6070746150410776E-3</c:v>
                </c:pt>
                <c:pt idx="110">
                  <c:v>2.0797417430505551E-3</c:v>
                </c:pt>
                <c:pt idx="111">
                  <c:v>4.9883702996739304E-3</c:v>
                </c:pt>
                <c:pt idx="112">
                  <c:v>-1.2664281053356801E-2</c:v>
                </c:pt>
                <c:pt idx="113">
                  <c:v>-2.8687960572499067E-2</c:v>
                </c:pt>
                <c:pt idx="114">
                  <c:v>-3.0517097351394434E-2</c:v>
                </c:pt>
                <c:pt idx="115">
                  <c:v>-3.0695401923188426E-2</c:v>
                </c:pt>
                <c:pt idx="116">
                  <c:v>-2.3068363121860846E-2</c:v>
                </c:pt>
                <c:pt idx="117">
                  <c:v>-3.2742653639343255E-2</c:v>
                </c:pt>
                <c:pt idx="118">
                  <c:v>-2.0583864229882676E-2</c:v>
                </c:pt>
                <c:pt idx="119">
                  <c:v>-1.5491036640252732E-2</c:v>
                </c:pt>
                <c:pt idx="120">
                  <c:v>-2.2311085774983992E-2</c:v>
                </c:pt>
                <c:pt idx="121">
                  <c:v>-3.3122562199270296E-2</c:v>
                </c:pt>
                <c:pt idx="122">
                  <c:v>-1.5994119234030525E-2</c:v>
                </c:pt>
                <c:pt idx="123">
                  <c:v>-1.0722575107269127E-2</c:v>
                </c:pt>
                <c:pt idx="124">
                  <c:v>-7.9841644741616442E-3</c:v>
                </c:pt>
                <c:pt idx="125">
                  <c:v>-7.6425022452994004E-3</c:v>
                </c:pt>
                <c:pt idx="126">
                  <c:v>6.2380549776292205E-3</c:v>
                </c:pt>
                <c:pt idx="127">
                  <c:v>-1.1352551593738769E-3</c:v>
                </c:pt>
                <c:pt idx="128">
                  <c:v>-5.0200673060024677E-3</c:v>
                </c:pt>
                <c:pt idx="129">
                  <c:v>8.9710542465605107E-3</c:v>
                </c:pt>
                <c:pt idx="130">
                  <c:v>3.2291533892285257E-2</c:v>
                </c:pt>
                <c:pt idx="131">
                  <c:v>3.259529107997125E-2</c:v>
                </c:pt>
                <c:pt idx="132">
                  <c:v>2.7247672571026289E-2</c:v>
                </c:pt>
                <c:pt idx="133">
                  <c:v>3.3138041097013002E-2</c:v>
                </c:pt>
                <c:pt idx="134">
                  <c:v>3.4659474444570813E-2</c:v>
                </c:pt>
                <c:pt idx="135">
                  <c:v>3.0784156325080223E-2</c:v>
                </c:pt>
                <c:pt idx="136">
                  <c:v>4.1679146478163266E-2</c:v>
                </c:pt>
                <c:pt idx="137">
                  <c:v>3.9780062436487268E-2</c:v>
                </c:pt>
                <c:pt idx="138">
                  <c:v>2.2593726120909763E-2</c:v>
                </c:pt>
                <c:pt idx="139">
                  <c:v>1.0544027081391511E-2</c:v>
                </c:pt>
                <c:pt idx="140">
                  <c:v>4.8958706879192945E-3</c:v>
                </c:pt>
                <c:pt idx="141">
                  <c:v>5.5387876429296885E-3</c:v>
                </c:pt>
                <c:pt idx="142">
                  <c:v>6.3071517644400924E-3</c:v>
                </c:pt>
                <c:pt idx="143">
                  <c:v>-3.4519786097776139E-3</c:v>
                </c:pt>
                <c:pt idx="144">
                  <c:v>-1.3708327978880851E-2</c:v>
                </c:pt>
                <c:pt idx="145">
                  <c:v>-1.7845725090276744E-2</c:v>
                </c:pt>
                <c:pt idx="146">
                  <c:v>-1.6667962713989674E-2</c:v>
                </c:pt>
                <c:pt idx="147">
                  <c:v>-1.8444881080140665E-2</c:v>
                </c:pt>
                <c:pt idx="148">
                  <c:v>-6.685655537533669E-3</c:v>
                </c:pt>
                <c:pt idx="149">
                  <c:v>-1.2627881573171088E-2</c:v>
                </c:pt>
                <c:pt idx="150">
                  <c:v>-2.2293406628479596E-2</c:v>
                </c:pt>
                <c:pt idx="151">
                  <c:v>-2.519903064730681E-2</c:v>
                </c:pt>
                <c:pt idx="152">
                  <c:v>4.7871442116573096E-4</c:v>
                </c:pt>
                <c:pt idx="153">
                  <c:v>1.2792789576537919E-2</c:v>
                </c:pt>
                <c:pt idx="154">
                  <c:v>8.8925064471201114E-3</c:v>
                </c:pt>
                <c:pt idx="155">
                  <c:v>2.4706088065537461E-3</c:v>
                </c:pt>
                <c:pt idx="156">
                  <c:v>2.522338537654974E-2</c:v>
                </c:pt>
                <c:pt idx="157">
                  <c:v>2.4916232776358023E-2</c:v>
                </c:pt>
                <c:pt idx="158">
                  <c:v>3.9986386085623646E-2</c:v>
                </c:pt>
                <c:pt idx="159">
                  <c:v>5.248686815722664E-2</c:v>
                </c:pt>
                <c:pt idx="160">
                  <c:v>5.7634242946561519E-2</c:v>
                </c:pt>
                <c:pt idx="161">
                  <c:v>3.1302866369626349E-2</c:v>
                </c:pt>
                <c:pt idx="162">
                  <c:v>2.8289109405502066E-2</c:v>
                </c:pt>
                <c:pt idx="163">
                  <c:v>2.8607882777853661E-2</c:v>
                </c:pt>
                <c:pt idx="164">
                  <c:v>3.7025488411298754E-2</c:v>
                </c:pt>
                <c:pt idx="165">
                  <c:v>2.8861345696323398E-2</c:v>
                </c:pt>
                <c:pt idx="166">
                  <c:v>1.7252182118007917E-2</c:v>
                </c:pt>
                <c:pt idx="167">
                  <c:v>6.8780055815677067E-3</c:v>
                </c:pt>
                <c:pt idx="168">
                  <c:v>9.6854881223122392E-3</c:v>
                </c:pt>
                <c:pt idx="169">
                  <c:v>7.5285710905614407E-3</c:v>
                </c:pt>
                <c:pt idx="170">
                  <c:v>9.4547934512131757E-3</c:v>
                </c:pt>
                <c:pt idx="171">
                  <c:v>1.0458423550458212E-2</c:v>
                </c:pt>
                <c:pt idx="172">
                  <c:v>-7.1972273778792206E-3</c:v>
                </c:pt>
                <c:pt idx="173">
                  <c:v>4.8121653994688662E-3</c:v>
                </c:pt>
                <c:pt idx="174">
                  <c:v>-3.3825455201568688E-5</c:v>
                </c:pt>
                <c:pt idx="175">
                  <c:v>2.4808180381289706E-3</c:v>
                </c:pt>
                <c:pt idx="176">
                  <c:v>1.439034182235816E-2</c:v>
                </c:pt>
                <c:pt idx="177">
                  <c:v>1.631672393000716E-2</c:v>
                </c:pt>
                <c:pt idx="178">
                  <c:v>1.6965671088050225E-2</c:v>
                </c:pt>
                <c:pt idx="179">
                  <c:v>1.6070149181531115E-2</c:v>
                </c:pt>
                <c:pt idx="180">
                  <c:v>9.7686255925807063E-3</c:v>
                </c:pt>
                <c:pt idx="181">
                  <c:v>1.9396825700389506E-2</c:v>
                </c:pt>
                <c:pt idx="182">
                  <c:v>1.4154322586794058E-2</c:v>
                </c:pt>
                <c:pt idx="183">
                  <c:v>1.8380842524183635E-2</c:v>
                </c:pt>
                <c:pt idx="184">
                  <c:v>1.9489907220871253E-2</c:v>
                </c:pt>
                <c:pt idx="185">
                  <c:v>1.1576947766114247E-2</c:v>
                </c:pt>
                <c:pt idx="186">
                  <c:v>9.2333494291949036E-3</c:v>
                </c:pt>
                <c:pt idx="187">
                  <c:v>4.2342049563422069E-3</c:v>
                </c:pt>
                <c:pt idx="188">
                  <c:v>5.2165337167056399E-3</c:v>
                </c:pt>
                <c:pt idx="189">
                  <c:v>4.0636329015117925E-3</c:v>
                </c:pt>
                <c:pt idx="190">
                  <c:v>6.4015258853812006E-3</c:v>
                </c:pt>
                <c:pt idx="191">
                  <c:v>-6.0431960377193648E-3</c:v>
                </c:pt>
                <c:pt idx="192">
                  <c:v>1.8280870568735958E-4</c:v>
                </c:pt>
                <c:pt idx="193">
                  <c:v>3.2624009664534827E-3</c:v>
                </c:pt>
                <c:pt idx="194">
                  <c:v>-7.2117424972568692E-5</c:v>
                </c:pt>
                <c:pt idx="195">
                  <c:v>-1.3935513286079927E-2</c:v>
                </c:pt>
                <c:pt idx="196">
                  <c:v>-1.6927203859038814E-2</c:v>
                </c:pt>
                <c:pt idx="197">
                  <c:v>-1.4305895318763062E-2</c:v>
                </c:pt>
                <c:pt idx="198">
                  <c:v>-4.8077870688977634E-3</c:v>
                </c:pt>
                <c:pt idx="199">
                  <c:v>-6.6092499577542346E-3</c:v>
                </c:pt>
                <c:pt idx="200">
                  <c:v>1.425067202873149E-2</c:v>
                </c:pt>
                <c:pt idx="201">
                  <c:v>2.4953799150995372E-3</c:v>
                </c:pt>
                <c:pt idx="202">
                  <c:v>5.4870838844003414E-3</c:v>
                </c:pt>
                <c:pt idx="203">
                  <c:v>1.3975837697227971E-2</c:v>
                </c:pt>
                <c:pt idx="204">
                  <c:v>2.8268739415098509E-2</c:v>
                </c:pt>
                <c:pt idx="205">
                  <c:v>3.6780732994110603E-2</c:v>
                </c:pt>
                <c:pt idx="206">
                  <c:v>3.6545506953492776E-2</c:v>
                </c:pt>
                <c:pt idx="207">
                  <c:v>3.0066084802097961E-2</c:v>
                </c:pt>
                <c:pt idx="208">
                  <c:v>3.712374701940277E-2</c:v>
                </c:pt>
                <c:pt idx="209">
                  <c:v>1.1711428156612707E-2</c:v>
                </c:pt>
                <c:pt idx="210">
                  <c:v>1.195850479923154E-2</c:v>
                </c:pt>
                <c:pt idx="211">
                  <c:v>4.6364228131573941E-3</c:v>
                </c:pt>
                <c:pt idx="212">
                  <c:v>5.3957390787467766E-3</c:v>
                </c:pt>
                <c:pt idx="213">
                  <c:v>2.2720031091323224E-3</c:v>
                </c:pt>
                <c:pt idx="214">
                  <c:v>-2.1140531893276827E-3</c:v>
                </c:pt>
                <c:pt idx="215">
                  <c:v>5.266186637134353E-4</c:v>
                </c:pt>
                <c:pt idx="216">
                  <c:v>-1.1950077931792367E-2</c:v>
                </c:pt>
                <c:pt idx="217">
                  <c:v>-5.1420579695694952E-3</c:v>
                </c:pt>
                <c:pt idx="218">
                  <c:v>8.9122442470827255E-3</c:v>
                </c:pt>
                <c:pt idx="219">
                  <c:v>7.8972362159925591E-3</c:v>
                </c:pt>
                <c:pt idx="220">
                  <c:v>6.5093825452144111E-3</c:v>
                </c:pt>
                <c:pt idx="221">
                  <c:v>3.2159497921732407E-3</c:v>
                </c:pt>
                <c:pt idx="222">
                  <c:v>4.0028812529254946E-3</c:v>
                </c:pt>
                <c:pt idx="223">
                  <c:v>-5.2746920217200399E-3</c:v>
                </c:pt>
                <c:pt idx="224">
                  <c:v>-2.8675143881248057E-2</c:v>
                </c:pt>
                <c:pt idx="225">
                  <c:v>-2.0907398981981046E-2</c:v>
                </c:pt>
                <c:pt idx="226">
                  <c:v>-2.5545399865719447E-2</c:v>
                </c:pt>
                <c:pt idx="227">
                  <c:v>-4.0959993005444943E-2</c:v>
                </c:pt>
                <c:pt idx="228">
                  <c:v>-2.8407920403408157E-2</c:v>
                </c:pt>
                <c:pt idx="229">
                  <c:v>-3.0991429686483624E-2</c:v>
                </c:pt>
                <c:pt idx="230">
                  <c:v>-5.6857946719455099E-2</c:v>
                </c:pt>
                <c:pt idx="231">
                  <c:v>-4.9820603102112324E-2</c:v>
                </c:pt>
                <c:pt idx="232">
                  <c:v>-4.2921560672315007E-2</c:v>
                </c:pt>
                <c:pt idx="233">
                  <c:v>-9.4620847602145553E-3</c:v>
                </c:pt>
                <c:pt idx="234">
                  <c:v>8.6403304323329246E-3</c:v>
                </c:pt>
                <c:pt idx="235">
                  <c:v>4.086459680172125E-3</c:v>
                </c:pt>
                <c:pt idx="236">
                  <c:v>2.5349539529962505E-2</c:v>
                </c:pt>
                <c:pt idx="237">
                  <c:v>1.3876196768403733E-2</c:v>
                </c:pt>
                <c:pt idx="238">
                  <c:v>2.6155698475487731E-2</c:v>
                </c:pt>
                <c:pt idx="239">
                  <c:v>5.4049992558118737E-2</c:v>
                </c:pt>
                <c:pt idx="240">
                  <c:v>4.7595752630936357E-2</c:v>
                </c:pt>
                <c:pt idx="241">
                  <c:v>4.3080172840443784E-2</c:v>
                </c:pt>
                <c:pt idx="242">
                  <c:v>3.6730460090346202E-2</c:v>
                </c:pt>
                <c:pt idx="243">
                  <c:v>2.159569997638023E-2</c:v>
                </c:pt>
                <c:pt idx="244">
                  <c:v>2.6195150696191393E-2</c:v>
                </c:pt>
                <c:pt idx="245">
                  <c:v>1.3845184301764592E-2</c:v>
                </c:pt>
                <c:pt idx="246">
                  <c:v>1.413618252890915E-2</c:v>
                </c:pt>
                <c:pt idx="247">
                  <c:v>1.3278852180942904E-2</c:v>
                </c:pt>
                <c:pt idx="248">
                  <c:v>1.1259986924382126E-2</c:v>
                </c:pt>
                <c:pt idx="249">
                  <c:v>2.6963171062484087E-3</c:v>
                </c:pt>
                <c:pt idx="250">
                  <c:v>2.439450184098698E-2</c:v>
                </c:pt>
                <c:pt idx="251">
                  <c:v>1.8327807738445938E-2</c:v>
                </c:pt>
                <c:pt idx="252">
                  <c:v>2.1965307372153641E-2</c:v>
                </c:pt>
                <c:pt idx="253">
                  <c:v>1.6335796712100063E-2</c:v>
                </c:pt>
                <c:pt idx="254">
                  <c:v>1.7221033683299986E-2</c:v>
                </c:pt>
                <c:pt idx="255">
                  <c:v>1.2104237033444371E-2</c:v>
                </c:pt>
                <c:pt idx="256">
                  <c:v>7.4734797298133806E-3</c:v>
                </c:pt>
                <c:pt idx="257">
                  <c:v>-7.0754359993593944E-3</c:v>
                </c:pt>
                <c:pt idx="258">
                  <c:v>-2.4953360884895537E-3</c:v>
                </c:pt>
                <c:pt idx="259">
                  <c:v>-8.0799413207380301E-3</c:v>
                </c:pt>
                <c:pt idx="260">
                  <c:v>-8.3290660887328871E-4</c:v>
                </c:pt>
                <c:pt idx="261">
                  <c:v>-8.7003645755868962E-3</c:v>
                </c:pt>
                <c:pt idx="262">
                  <c:v>-3.2159753167758168E-3</c:v>
                </c:pt>
                <c:pt idx="263">
                  <c:v>-5.6896017286412574E-3</c:v>
                </c:pt>
                <c:pt idx="264">
                  <c:v>-5.4710862162530753E-3</c:v>
                </c:pt>
                <c:pt idx="265">
                  <c:v>-1.3819393799931739E-3</c:v>
                </c:pt>
                <c:pt idx="266">
                  <c:v>3.3632154537985141E-3</c:v>
                </c:pt>
                <c:pt idx="267">
                  <c:v>4.2870903078455064E-3</c:v>
                </c:pt>
                <c:pt idx="268">
                  <c:v>-6.5113807999722998E-4</c:v>
                </c:pt>
                <c:pt idx="269">
                  <c:v>4.8051188960094687E-5</c:v>
                </c:pt>
                <c:pt idx="270">
                  <c:v>1.3213264230631983E-2</c:v>
                </c:pt>
                <c:pt idx="271">
                  <c:v>1.0040193634079446E-2</c:v>
                </c:pt>
                <c:pt idx="272">
                  <c:v>1.1850088878895279E-2</c:v>
                </c:pt>
                <c:pt idx="273">
                  <c:v>4.1101272309604911E-3</c:v>
                </c:pt>
                <c:pt idx="274">
                  <c:v>-1.1092456236129538E-2</c:v>
                </c:pt>
                <c:pt idx="275">
                  <c:v>-3.2398151555890231E-4</c:v>
                </c:pt>
                <c:pt idx="276">
                  <c:v>1.2436949544126887E-2</c:v>
                </c:pt>
                <c:pt idx="277">
                  <c:v>-1.3298507591618994E-2</c:v>
                </c:pt>
                <c:pt idx="278">
                  <c:v>-3.0723439069277752E-2</c:v>
                </c:pt>
                <c:pt idx="279">
                  <c:v>-2.9554419083688711E-2</c:v>
                </c:pt>
                <c:pt idx="280">
                  <c:v>-2.5669102992539161E-2</c:v>
                </c:pt>
                <c:pt idx="281">
                  <c:v>-1.4108149825429555E-2</c:v>
                </c:pt>
                <c:pt idx="282">
                  <c:v>-1.2868303729440578E-4</c:v>
                </c:pt>
                <c:pt idx="283">
                  <c:v>1.4447645046421247E-2</c:v>
                </c:pt>
                <c:pt idx="284">
                  <c:v>1.4787895898382494E-2</c:v>
                </c:pt>
                <c:pt idx="285">
                  <c:v>1.7130896692602283E-3</c:v>
                </c:pt>
                <c:pt idx="286">
                  <c:v>2.4534545491610136E-2</c:v>
                </c:pt>
                <c:pt idx="287">
                  <c:v>2.5937260646847995E-2</c:v>
                </c:pt>
                <c:pt idx="288">
                  <c:v>2.0984364003746162E-2</c:v>
                </c:pt>
                <c:pt idx="289">
                  <c:v>1.8999244869232067E-2</c:v>
                </c:pt>
                <c:pt idx="290">
                  <c:v>1.1552926188564405E-2</c:v>
                </c:pt>
                <c:pt idx="291">
                  <c:v>1.0046730977933059E-2</c:v>
                </c:pt>
                <c:pt idx="292">
                  <c:v>4.9293603601452537E-3</c:v>
                </c:pt>
                <c:pt idx="293">
                  <c:v>2.7150387604939494E-3</c:v>
                </c:pt>
                <c:pt idx="294">
                  <c:v>-4.0982256806988736E-3</c:v>
                </c:pt>
                <c:pt idx="295">
                  <c:v>-2.1295883606974752E-4</c:v>
                </c:pt>
                <c:pt idx="296">
                  <c:v>6.5418167389165085E-3</c:v>
                </c:pt>
                <c:pt idx="297">
                  <c:v>4.8293280824431694E-3</c:v>
                </c:pt>
                <c:pt idx="298">
                  <c:v>9.7061239650905809E-3</c:v>
                </c:pt>
                <c:pt idx="299">
                  <c:v>7.1402431405189143E-3</c:v>
                </c:pt>
                <c:pt idx="300">
                  <c:v>2.5714250085299619E-3</c:v>
                </c:pt>
                <c:pt idx="301">
                  <c:v>-5.4851238004434751E-3</c:v>
                </c:pt>
                <c:pt idx="302">
                  <c:v>-3.6146286900901252E-3</c:v>
                </c:pt>
                <c:pt idx="303">
                  <c:v>9.251816865516186E-3</c:v>
                </c:pt>
                <c:pt idx="304">
                  <c:v>-2.8685424885761461E-3</c:v>
                </c:pt>
                <c:pt idx="305">
                  <c:v>6.5893671347143608E-3</c:v>
                </c:pt>
                <c:pt idx="306">
                  <c:v>7.4304884799611393E-3</c:v>
                </c:pt>
                <c:pt idx="307">
                  <c:v>2.0436251619444052E-3</c:v>
                </c:pt>
                <c:pt idx="308">
                  <c:v>7.59190651968299E-3</c:v>
                </c:pt>
                <c:pt idx="309">
                  <c:v>1.1189303339792098E-2</c:v>
                </c:pt>
                <c:pt idx="310">
                  <c:v>2.5947965803395569E-2</c:v>
                </c:pt>
                <c:pt idx="311">
                  <c:v>2.4049983840380013E-2</c:v>
                </c:pt>
                <c:pt idx="312">
                  <c:v>2.0940131161028021E-2</c:v>
                </c:pt>
                <c:pt idx="313">
                  <c:v>2.7080447024201603E-2</c:v>
                </c:pt>
                <c:pt idx="314">
                  <c:v>2.0886983393444733E-2</c:v>
                </c:pt>
                <c:pt idx="315">
                  <c:v>2.503162125642084E-2</c:v>
                </c:pt>
                <c:pt idx="316">
                  <c:v>2.5409311678314825E-2</c:v>
                </c:pt>
                <c:pt idx="317">
                  <c:v>2.0377692709670787E-2</c:v>
                </c:pt>
                <c:pt idx="318">
                  <c:v>2.1246371367049859E-2</c:v>
                </c:pt>
                <c:pt idx="319">
                  <c:v>1.2350301770086204E-2</c:v>
                </c:pt>
                <c:pt idx="320">
                  <c:v>3.3941818707272481E-3</c:v>
                </c:pt>
                <c:pt idx="321">
                  <c:v>5.7962794905823921E-3</c:v>
                </c:pt>
                <c:pt idx="322">
                  <c:v>7.0119235065310842E-3</c:v>
                </c:pt>
                <c:pt idx="323">
                  <c:v>7.2922591949858354E-3</c:v>
                </c:pt>
                <c:pt idx="324">
                  <c:v>8.4774201457899594E-3</c:v>
                </c:pt>
                <c:pt idx="325">
                  <c:v>5.1370001338436654E-3</c:v>
                </c:pt>
                <c:pt idx="326">
                  <c:v>5.9272325039310758E-3</c:v>
                </c:pt>
                <c:pt idx="327">
                  <c:v>6.0407736857501374E-3</c:v>
                </c:pt>
                <c:pt idx="328">
                  <c:v>3.1279780646483561E-3</c:v>
                </c:pt>
                <c:pt idx="329">
                  <c:v>1.5127675028160951E-2</c:v>
                </c:pt>
                <c:pt idx="330">
                  <c:v>1.0818436615296006E-2</c:v>
                </c:pt>
                <c:pt idx="331">
                  <c:v>1.1891126463180694E-2</c:v>
                </c:pt>
                <c:pt idx="332">
                  <c:v>9.348587717772425E-3</c:v>
                </c:pt>
                <c:pt idx="333">
                  <c:v>8.3149176653492789E-3</c:v>
                </c:pt>
                <c:pt idx="334">
                  <c:v>7.696850532140532E-3</c:v>
                </c:pt>
                <c:pt idx="335">
                  <c:v>1.1432836939349518E-2</c:v>
                </c:pt>
                <c:pt idx="336">
                  <c:v>7.6340708525964585E-3</c:v>
                </c:pt>
                <c:pt idx="337">
                  <c:v>7.0164154719886407E-3</c:v>
                </c:pt>
                <c:pt idx="338">
                  <c:v>6.7643744540988853E-3</c:v>
                </c:pt>
                <c:pt idx="339">
                  <c:v>3.8043254289290068E-3</c:v>
                </c:pt>
                <c:pt idx="340">
                  <c:v>3.3651220146594194E-3</c:v>
                </c:pt>
                <c:pt idx="341">
                  <c:v>8.5693093660025605E-3</c:v>
                </c:pt>
                <c:pt idx="342">
                  <c:v>-2.0228551286784269E-5</c:v>
                </c:pt>
                <c:pt idx="343">
                  <c:v>3.5134603004720343E-3</c:v>
                </c:pt>
                <c:pt idx="344">
                  <c:v>-1.3855695623382118E-2</c:v>
                </c:pt>
                <c:pt idx="345">
                  <c:v>2.8815254528779714E-4</c:v>
                </c:pt>
                <c:pt idx="346">
                  <c:v>5.0389679711703734E-3</c:v>
                </c:pt>
                <c:pt idx="347">
                  <c:v>5.4090624357123638E-3</c:v>
                </c:pt>
                <c:pt idx="348">
                  <c:v>1.1301591629972758E-2</c:v>
                </c:pt>
                <c:pt idx="349">
                  <c:v>1.0319786384773428E-2</c:v>
                </c:pt>
                <c:pt idx="350">
                  <c:v>6.2697958194424589E-4</c:v>
                </c:pt>
                <c:pt idx="351">
                  <c:v>2.8490577216906863E-3</c:v>
                </c:pt>
                <c:pt idx="352">
                  <c:v>-5.8812957024909386E-3</c:v>
                </c:pt>
                <c:pt idx="353">
                  <c:v>6.0842209988901221E-3</c:v>
                </c:pt>
                <c:pt idx="354">
                  <c:v>-2.4330320090877239E-2</c:v>
                </c:pt>
                <c:pt idx="355">
                  <c:v>-2.4870590050981967E-2</c:v>
                </c:pt>
                <c:pt idx="356">
                  <c:v>-2.2710886465383055E-2</c:v>
                </c:pt>
                <c:pt idx="357">
                  <c:v>-3.4196466553932929E-2</c:v>
                </c:pt>
                <c:pt idx="358">
                  <c:v>-3.4668864740981291E-2</c:v>
                </c:pt>
                <c:pt idx="359">
                  <c:v>-3.5380034497545371E-2</c:v>
                </c:pt>
                <c:pt idx="360">
                  <c:v>-2.4202724907096067E-2</c:v>
                </c:pt>
                <c:pt idx="361">
                  <c:v>-1.6909031535884515E-2</c:v>
                </c:pt>
                <c:pt idx="362">
                  <c:v>-1.8607924798206391E-2</c:v>
                </c:pt>
                <c:pt idx="363">
                  <c:v>8.2787744369819481E-3</c:v>
                </c:pt>
                <c:pt idx="364">
                  <c:v>1.5478389180728396E-2</c:v>
                </c:pt>
                <c:pt idx="365">
                  <c:v>8.2536998892544823E-3</c:v>
                </c:pt>
                <c:pt idx="366">
                  <c:v>2.6481861826166724E-2</c:v>
                </c:pt>
                <c:pt idx="367">
                  <c:v>3.1454414061428689E-2</c:v>
                </c:pt>
                <c:pt idx="368">
                  <c:v>3.9501277729055796E-2</c:v>
                </c:pt>
                <c:pt idx="369">
                  <c:v>3.0981402030151459E-2</c:v>
                </c:pt>
                <c:pt idx="370">
                  <c:v>2.6231202000857438E-2</c:v>
                </c:pt>
                <c:pt idx="371">
                  <c:v>3.2645538502462774E-2</c:v>
                </c:pt>
                <c:pt idx="372">
                  <c:v>2.7011300349695837E-2</c:v>
                </c:pt>
                <c:pt idx="373">
                  <c:v>2.2724887830975593E-2</c:v>
                </c:pt>
                <c:pt idx="374">
                  <c:v>2.1094931974862636E-2</c:v>
                </c:pt>
                <c:pt idx="375">
                  <c:v>1.5914363469767084E-2</c:v>
                </c:pt>
                <c:pt idx="376">
                  <c:v>1.038195865527264E-2</c:v>
                </c:pt>
                <c:pt idx="377">
                  <c:v>7.1277660075502718E-3</c:v>
                </c:pt>
                <c:pt idx="378">
                  <c:v>2.6466193437100654E-3</c:v>
                </c:pt>
                <c:pt idx="379">
                  <c:v>9.6644423553169344E-3</c:v>
                </c:pt>
                <c:pt idx="380">
                  <c:v>1.8102423394300584E-3</c:v>
                </c:pt>
                <c:pt idx="381">
                  <c:v>-5.8068084685794028E-3</c:v>
                </c:pt>
                <c:pt idx="382">
                  <c:v>-2.217350617791171E-3</c:v>
                </c:pt>
                <c:pt idx="383">
                  <c:v>3.5549686818303882E-4</c:v>
                </c:pt>
                <c:pt idx="384">
                  <c:v>-8.9398229571574332E-3</c:v>
                </c:pt>
                <c:pt idx="385">
                  <c:v>-9.1060123072507822E-3</c:v>
                </c:pt>
                <c:pt idx="386">
                  <c:v>-8.7006082010232825E-4</c:v>
                </c:pt>
                <c:pt idx="387">
                  <c:v>1.9603439094339412E-3</c:v>
                </c:pt>
                <c:pt idx="388">
                  <c:v>1.8163530630400464E-3</c:v>
                </c:pt>
                <c:pt idx="389">
                  <c:v>4.416815438136607E-3</c:v>
                </c:pt>
                <c:pt idx="390">
                  <c:v>2.9377347883042058E-3</c:v>
                </c:pt>
                <c:pt idx="391">
                  <c:v>-6.4949586246807675E-3</c:v>
                </c:pt>
                <c:pt idx="392">
                  <c:v>4.2550110133317802E-4</c:v>
                </c:pt>
                <c:pt idx="393">
                  <c:v>-9.8950069316257917E-3</c:v>
                </c:pt>
                <c:pt idx="394">
                  <c:v>-6.4534182201818693E-4</c:v>
                </c:pt>
                <c:pt idx="395">
                  <c:v>-1.065189983185315E-2</c:v>
                </c:pt>
                <c:pt idx="396">
                  <c:v>-1.4736521663921611E-2</c:v>
                </c:pt>
                <c:pt idx="397">
                  <c:v>-3.2952884934168453E-2</c:v>
                </c:pt>
                <c:pt idx="398">
                  <c:v>-3.2470357943913744E-2</c:v>
                </c:pt>
                <c:pt idx="399">
                  <c:v>-1.3321120302921867E-2</c:v>
                </c:pt>
                <c:pt idx="400">
                  <c:v>-9.0942564291557806E-3</c:v>
                </c:pt>
                <c:pt idx="401">
                  <c:v>-3.2137851295444102E-2</c:v>
                </c:pt>
                <c:pt idx="402">
                  <c:v>1.4740096375948342E-3</c:v>
                </c:pt>
                <c:pt idx="403">
                  <c:v>-2.7943100414903544E-2</c:v>
                </c:pt>
                <c:pt idx="404">
                  <c:v>-3.6910129433213083E-2</c:v>
                </c:pt>
                <c:pt idx="405">
                  <c:v>-5.0725346159329068E-2</c:v>
                </c:pt>
                <c:pt idx="406">
                  <c:v>-3.5810620271702141E-2</c:v>
                </c:pt>
                <c:pt idx="407">
                  <c:v>-4.3949064480763807E-2</c:v>
                </c:pt>
                <c:pt idx="408">
                  <c:v>-5.4907732314055303E-2</c:v>
                </c:pt>
                <c:pt idx="409">
                  <c:v>-4.0539533000400592E-2</c:v>
                </c:pt>
                <c:pt idx="410">
                  <c:v>-1.6196798622209779E-2</c:v>
                </c:pt>
                <c:pt idx="411">
                  <c:v>-1.4122375533124929E-2</c:v>
                </c:pt>
                <c:pt idx="412">
                  <c:v>-5.7062762377925816E-4</c:v>
                </c:pt>
                <c:pt idx="413">
                  <c:v>2.3174758129220475E-2</c:v>
                </c:pt>
                <c:pt idx="414">
                  <c:v>4.6808481814293951E-2</c:v>
                </c:pt>
                <c:pt idx="415">
                  <c:v>4.3728165308683377E-2</c:v>
                </c:pt>
                <c:pt idx="416">
                  <c:v>6.372983066282073E-2</c:v>
                </c:pt>
                <c:pt idx="417">
                  <c:v>6.2198547220195577E-2</c:v>
                </c:pt>
                <c:pt idx="418">
                  <c:v>5.5607530798231997E-2</c:v>
                </c:pt>
                <c:pt idx="419">
                  <c:v>5.816952920397972E-2</c:v>
                </c:pt>
                <c:pt idx="420">
                  <c:v>3.8665229852015509E-2</c:v>
                </c:pt>
                <c:pt idx="421">
                  <c:v>4.3157477294919255E-2</c:v>
                </c:pt>
                <c:pt idx="422">
                  <c:v>3.6613482251235195E-2</c:v>
                </c:pt>
                <c:pt idx="423">
                  <c:v>3.3353195773126634E-2</c:v>
                </c:pt>
                <c:pt idx="424">
                  <c:v>3.5205417687313022E-2</c:v>
                </c:pt>
                <c:pt idx="425">
                  <c:v>2.6452380201190288E-2</c:v>
                </c:pt>
                <c:pt idx="426">
                  <c:v>2.8535147848731728E-2</c:v>
                </c:pt>
                <c:pt idx="427">
                  <c:v>2.162298817451222E-2</c:v>
                </c:pt>
                <c:pt idx="428">
                  <c:v>1.0489578050192299E-2</c:v>
                </c:pt>
                <c:pt idx="429">
                  <c:v>1.0848748084081979E-2</c:v>
                </c:pt>
                <c:pt idx="430">
                  <c:v>1.4417690110055505E-2</c:v>
                </c:pt>
                <c:pt idx="431">
                  <c:v>1.3854228976946836E-2</c:v>
                </c:pt>
                <c:pt idx="432">
                  <c:v>8.5835383445218728E-3</c:v>
                </c:pt>
                <c:pt idx="433">
                  <c:v>1.0199177089892085E-2</c:v>
                </c:pt>
                <c:pt idx="434">
                  <c:v>1.2307062585997874E-2</c:v>
                </c:pt>
                <c:pt idx="435">
                  <c:v>1.4470540689864727E-2</c:v>
                </c:pt>
                <c:pt idx="436">
                  <c:v>1.4021211851314195E-2</c:v>
                </c:pt>
                <c:pt idx="437">
                  <c:v>1.6293560004653689E-2</c:v>
                </c:pt>
                <c:pt idx="438">
                  <c:v>1.3507654390779862E-2</c:v>
                </c:pt>
                <c:pt idx="439">
                  <c:v>5.9197758738564234E-3</c:v>
                </c:pt>
                <c:pt idx="440">
                  <c:v>7.1630933346513931E-3</c:v>
                </c:pt>
                <c:pt idx="441">
                  <c:v>1.2423053839727062E-2</c:v>
                </c:pt>
                <c:pt idx="442">
                  <c:v>9.2953183602369101E-3</c:v>
                </c:pt>
                <c:pt idx="443">
                  <c:v>5.7359372047438512E-3</c:v>
                </c:pt>
                <c:pt idx="444">
                  <c:v>-4.4070144183331189E-3</c:v>
                </c:pt>
                <c:pt idx="445">
                  <c:v>-3.4941750566273803E-3</c:v>
                </c:pt>
                <c:pt idx="446">
                  <c:v>-2.2782348446616876E-2</c:v>
                </c:pt>
                <c:pt idx="447">
                  <c:v>-1.5711250295158043E-2</c:v>
                </c:pt>
                <c:pt idx="448">
                  <c:v>-2.5204926348098514E-2</c:v>
                </c:pt>
                <c:pt idx="449">
                  <c:v>-3.7931879573466366E-2</c:v>
                </c:pt>
                <c:pt idx="450">
                  <c:v>-5.0214813307149553E-2</c:v>
                </c:pt>
                <c:pt idx="451">
                  <c:v>-2.8904168159196702E-2</c:v>
                </c:pt>
                <c:pt idx="452">
                  <c:v>-6.8366251238011853E-3</c:v>
                </c:pt>
                <c:pt idx="453">
                  <c:v>5.0060347672109271E-3</c:v>
                </c:pt>
                <c:pt idx="454">
                  <c:v>9.0471095805617508E-3</c:v>
                </c:pt>
                <c:pt idx="455">
                  <c:v>2.7278069135435009E-2</c:v>
                </c:pt>
                <c:pt idx="456">
                  <c:v>2.2613329153151514E-2</c:v>
                </c:pt>
                <c:pt idx="457">
                  <c:v>4.2263905061725247E-2</c:v>
                </c:pt>
                <c:pt idx="458">
                  <c:v>4.9488094279008341E-2</c:v>
                </c:pt>
                <c:pt idx="459">
                  <c:v>5.3112761624730158E-2</c:v>
                </c:pt>
                <c:pt idx="460">
                  <c:v>2.2600304194527229E-2</c:v>
                </c:pt>
                <c:pt idx="461">
                  <c:v>-1.4710916787982128E-3</c:v>
                </c:pt>
                <c:pt idx="462">
                  <c:v>-2.447794318376437E-2</c:v>
                </c:pt>
                <c:pt idx="463">
                  <c:v>-3.7214420638820161E-2</c:v>
                </c:pt>
                <c:pt idx="464">
                  <c:v>-2.7396523542583338E-2</c:v>
                </c:pt>
                <c:pt idx="465">
                  <c:v>-9.5270487954167878E-3</c:v>
                </c:pt>
                <c:pt idx="466">
                  <c:v>-2.1270481064875477E-2</c:v>
                </c:pt>
                <c:pt idx="467">
                  <c:v>-3.0258501023237207E-2</c:v>
                </c:pt>
                <c:pt idx="468">
                  <c:v>-2.7939794023991101E-2</c:v>
                </c:pt>
                <c:pt idx="469">
                  <c:v>-2.3405438718712337E-2</c:v>
                </c:pt>
                <c:pt idx="470">
                  <c:v>-3.2356320539212537E-2</c:v>
                </c:pt>
                <c:pt idx="471">
                  <c:v>-5.7421387716368193E-4</c:v>
                </c:pt>
                <c:pt idx="472">
                  <c:v>9.9077934533223794E-3</c:v>
                </c:pt>
                <c:pt idx="473">
                  <c:v>3.0655225168206772E-3</c:v>
                </c:pt>
                <c:pt idx="474">
                  <c:v>4.8966694238334251E-4</c:v>
                </c:pt>
                <c:pt idx="475">
                  <c:v>3.4223328075325232E-3</c:v>
                </c:pt>
                <c:pt idx="476">
                  <c:v>1.4114117961064225E-2</c:v>
                </c:pt>
                <c:pt idx="477">
                  <c:v>3.217715874841748E-3</c:v>
                </c:pt>
                <c:pt idx="478">
                  <c:v>-4.5397585224470124E-3</c:v>
                </c:pt>
                <c:pt idx="479">
                  <c:v>1.4240661835748342E-2</c:v>
                </c:pt>
                <c:pt idx="480">
                  <c:v>-1.2171330473955765E-2</c:v>
                </c:pt>
                <c:pt idx="481">
                  <c:v>-8.4091264266217063E-4</c:v>
                </c:pt>
                <c:pt idx="482">
                  <c:v>8.7748607055383142E-3</c:v>
                </c:pt>
                <c:pt idx="483">
                  <c:v>-1.0544158568978924E-2</c:v>
                </c:pt>
                <c:pt idx="484">
                  <c:v>5.2013085422332132E-3</c:v>
                </c:pt>
                <c:pt idx="485">
                  <c:v>-7.8788737942633489E-4</c:v>
                </c:pt>
                <c:pt idx="486">
                  <c:v>8.4341608354899684E-3</c:v>
                </c:pt>
                <c:pt idx="487">
                  <c:v>3.2640643542392878E-2</c:v>
                </c:pt>
                <c:pt idx="488">
                  <c:v>2.3122092187830276E-2</c:v>
                </c:pt>
                <c:pt idx="489">
                  <c:v>4.5797486296620775E-2</c:v>
                </c:pt>
                <c:pt idx="490">
                  <c:v>3.6984775314485907E-2</c:v>
                </c:pt>
                <c:pt idx="491">
                  <c:v>2.4244836948383516E-2</c:v>
                </c:pt>
                <c:pt idx="492">
                  <c:v>2.8095184757070273E-2</c:v>
                </c:pt>
                <c:pt idx="493">
                  <c:v>1.6793751964874763E-2</c:v>
                </c:pt>
                <c:pt idx="494">
                  <c:v>2.6325622544038276E-2</c:v>
                </c:pt>
                <c:pt idx="495">
                  <c:v>3.0278476768186853E-2</c:v>
                </c:pt>
                <c:pt idx="496">
                  <c:v>2.2414469345834173E-2</c:v>
                </c:pt>
                <c:pt idx="497">
                  <c:v>2.1677486610788933E-2</c:v>
                </c:pt>
                <c:pt idx="498">
                  <c:v>1.0602073084081403E-2</c:v>
                </c:pt>
                <c:pt idx="499">
                  <c:v>3.5749308060308107E-3</c:v>
                </c:pt>
                <c:pt idx="500">
                  <c:v>8.0848693247661928E-3</c:v>
                </c:pt>
                <c:pt idx="501">
                  <c:v>3.8503548850048171E-3</c:v>
                </c:pt>
                <c:pt idx="502">
                  <c:v>5.1481562305012187E-4</c:v>
                </c:pt>
                <c:pt idx="503">
                  <c:v>-4.3976618986392426E-3</c:v>
                </c:pt>
                <c:pt idx="504">
                  <c:v>-1.8369632772927236E-2</c:v>
                </c:pt>
                <c:pt idx="505">
                  <c:v>-1.7187942654378095E-2</c:v>
                </c:pt>
                <c:pt idx="506">
                  <c:v>-3.352874691064877E-2</c:v>
                </c:pt>
                <c:pt idx="507">
                  <c:v>-3.3971149072389524E-2</c:v>
                </c:pt>
                <c:pt idx="508">
                  <c:v>-1.8487763897077361E-2</c:v>
                </c:pt>
                <c:pt idx="509">
                  <c:v>-3.0687239451861283E-2</c:v>
                </c:pt>
                <c:pt idx="510">
                  <c:v>-1.2695457511893098E-2</c:v>
                </c:pt>
                <c:pt idx="511">
                  <c:v>-1.1622993936820879E-2</c:v>
                </c:pt>
                <c:pt idx="512">
                  <c:v>-7.3325765482709258E-4</c:v>
                </c:pt>
                <c:pt idx="513">
                  <c:v>8.6576096621475401E-3</c:v>
                </c:pt>
                <c:pt idx="514">
                  <c:v>1.3693329376463673E-2</c:v>
                </c:pt>
                <c:pt idx="515">
                  <c:v>2.9052893863955997E-2</c:v>
                </c:pt>
                <c:pt idx="516">
                  <c:v>2.4814068806424065E-2</c:v>
                </c:pt>
                <c:pt idx="517">
                  <c:v>-2.3745598751419459E-3</c:v>
                </c:pt>
                <c:pt idx="518">
                  <c:v>1.3383463112188639E-3</c:v>
                </c:pt>
                <c:pt idx="519">
                  <c:v>-9.7388015607209558E-3</c:v>
                </c:pt>
                <c:pt idx="520">
                  <c:v>5.7492784023524543E-3</c:v>
                </c:pt>
                <c:pt idx="521">
                  <c:v>-1.5170509143573357E-2</c:v>
                </c:pt>
                <c:pt idx="522">
                  <c:v>-1.4259274844082036E-2</c:v>
                </c:pt>
                <c:pt idx="523">
                  <c:v>-1.9708204444852297E-2</c:v>
                </c:pt>
                <c:pt idx="524">
                  <c:v>-1.1373875207665736E-2</c:v>
                </c:pt>
                <c:pt idx="525">
                  <c:v>-7.2795621253481059E-3</c:v>
                </c:pt>
                <c:pt idx="526">
                  <c:v>1.0065305770935102E-2</c:v>
                </c:pt>
                <c:pt idx="527">
                  <c:v>1.6893212969574165E-2</c:v>
                </c:pt>
                <c:pt idx="528">
                  <c:v>1.9716828766319985E-2</c:v>
                </c:pt>
                <c:pt idx="529">
                  <c:v>2.9626396164756986E-3</c:v>
                </c:pt>
                <c:pt idx="530">
                  <c:v>1.342575765660123E-2</c:v>
                </c:pt>
                <c:pt idx="531">
                  <c:v>2.2534001341513139E-2</c:v>
                </c:pt>
                <c:pt idx="532">
                  <c:v>1.8231801851990359E-2</c:v>
                </c:pt>
                <c:pt idx="533">
                  <c:v>2.6902542014759255E-4</c:v>
                </c:pt>
                <c:pt idx="534">
                  <c:v>1.1525806349018786E-2</c:v>
                </c:pt>
                <c:pt idx="535">
                  <c:v>7.365162525673632E-3</c:v>
                </c:pt>
                <c:pt idx="536">
                  <c:v>7.9921692279175359E-3</c:v>
                </c:pt>
                <c:pt idx="537">
                  <c:v>5.1577332900379609E-3</c:v>
                </c:pt>
                <c:pt idx="538">
                  <c:v>1.1999806595345353E-2</c:v>
                </c:pt>
                <c:pt idx="539">
                  <c:v>6.2214614667687801E-3</c:v>
                </c:pt>
                <c:pt idx="540">
                  <c:v>3.8518768738578044E-3</c:v>
                </c:pt>
                <c:pt idx="541">
                  <c:v>8.8327575694713463E-4</c:v>
                </c:pt>
                <c:pt idx="542">
                  <c:v>2.0784265779554851E-3</c:v>
                </c:pt>
                <c:pt idx="543">
                  <c:v>3.7494547491843623E-3</c:v>
                </c:pt>
                <c:pt idx="544">
                  <c:v>8.167590186659161E-3</c:v>
                </c:pt>
                <c:pt idx="545">
                  <c:v>-8.8149959439527692E-3</c:v>
                </c:pt>
                <c:pt idx="546">
                  <c:v>-1.5635618263035823E-2</c:v>
                </c:pt>
                <c:pt idx="547">
                  <c:v>-1.4119174091141573E-2</c:v>
                </c:pt>
                <c:pt idx="548">
                  <c:v>3.3988870482908064E-3</c:v>
                </c:pt>
                <c:pt idx="549">
                  <c:v>-4.4690741185119658E-3</c:v>
                </c:pt>
                <c:pt idx="550">
                  <c:v>-3.675722512586153E-3</c:v>
                </c:pt>
                <c:pt idx="551">
                  <c:v>6.1998291467332094E-3</c:v>
                </c:pt>
                <c:pt idx="552">
                  <c:v>6.0576573725035282E-3</c:v>
                </c:pt>
                <c:pt idx="553">
                  <c:v>3.8893427509182539E-3</c:v>
                </c:pt>
                <c:pt idx="554">
                  <c:v>1.8840658581365639E-2</c:v>
                </c:pt>
                <c:pt idx="555">
                  <c:v>2.2662758341597707E-2</c:v>
                </c:pt>
                <c:pt idx="556">
                  <c:v>1.7965098476521085E-2</c:v>
                </c:pt>
                <c:pt idx="557">
                  <c:v>6.9320959051038175E-3</c:v>
                </c:pt>
                <c:pt idx="558">
                  <c:v>9.7982677932573394E-3</c:v>
                </c:pt>
                <c:pt idx="559">
                  <c:v>2.4170590823094406E-3</c:v>
                </c:pt>
                <c:pt idx="560">
                  <c:v>1.1842979297059594E-2</c:v>
                </c:pt>
                <c:pt idx="561">
                  <c:v>-1.4618907634953199E-4</c:v>
                </c:pt>
                <c:pt idx="562">
                  <c:v>-7.2528224757688635E-3</c:v>
                </c:pt>
                <c:pt idx="563">
                  <c:v>-8.2387920114558675E-3</c:v>
                </c:pt>
                <c:pt idx="564">
                  <c:v>-8.6043152160192541E-3</c:v>
                </c:pt>
                <c:pt idx="565">
                  <c:v>-5.5567368488521271E-3</c:v>
                </c:pt>
                <c:pt idx="566">
                  <c:v>-1.6552444420163612E-2</c:v>
                </c:pt>
                <c:pt idx="567">
                  <c:v>-1.5753274975063732E-2</c:v>
                </c:pt>
                <c:pt idx="568">
                  <c:v>-1.1913630216153912E-2</c:v>
                </c:pt>
                <c:pt idx="569">
                  <c:v>-2.061628350967162E-2</c:v>
                </c:pt>
                <c:pt idx="570">
                  <c:v>-7.3782279473368004E-3</c:v>
                </c:pt>
                <c:pt idx="571">
                  <c:v>6.9740364522462425E-4</c:v>
                </c:pt>
                <c:pt idx="572">
                  <c:v>-8.3788140862719254E-3</c:v>
                </c:pt>
                <c:pt idx="573">
                  <c:v>-1.2002998553748255E-2</c:v>
                </c:pt>
                <c:pt idx="574">
                  <c:v>-8.445897377036644E-3</c:v>
                </c:pt>
                <c:pt idx="575">
                  <c:v>2.1923488473614325E-3</c:v>
                </c:pt>
                <c:pt idx="576">
                  <c:v>1.3483564328939339E-2</c:v>
                </c:pt>
                <c:pt idx="577">
                  <c:v>1.4661509511756148E-2</c:v>
                </c:pt>
                <c:pt idx="578">
                  <c:v>2.0319612269777514E-2</c:v>
                </c:pt>
                <c:pt idx="579">
                  <c:v>8.9847866160057983E-3</c:v>
                </c:pt>
                <c:pt idx="580">
                  <c:v>-1.3279571879056012E-4</c:v>
                </c:pt>
                <c:pt idx="581">
                  <c:v>3.9080750316463388E-3</c:v>
                </c:pt>
                <c:pt idx="582">
                  <c:v>8.1512082298603322E-3</c:v>
                </c:pt>
                <c:pt idx="583">
                  <c:v>-1.8609491275724675E-2</c:v>
                </c:pt>
                <c:pt idx="584">
                  <c:v>-1.7932213564246329E-2</c:v>
                </c:pt>
                <c:pt idx="585">
                  <c:v>-2.0874117001884511E-2</c:v>
                </c:pt>
                <c:pt idx="586">
                  <c:v>-1.5864572156012752E-2</c:v>
                </c:pt>
                <c:pt idx="587">
                  <c:v>-2.581017285321752E-2</c:v>
                </c:pt>
                <c:pt idx="588">
                  <c:v>-2.0383278502443099E-2</c:v>
                </c:pt>
                <c:pt idx="589">
                  <c:v>-2.9795777629226056E-2</c:v>
                </c:pt>
                <c:pt idx="590">
                  <c:v>-2.4558126023521733E-2</c:v>
                </c:pt>
                <c:pt idx="591">
                  <c:v>-1.1904983877159034E-2</c:v>
                </c:pt>
                <c:pt idx="592">
                  <c:v>2.0187254076263702E-2</c:v>
                </c:pt>
                <c:pt idx="593">
                  <c:v>2.1975565124590569E-2</c:v>
                </c:pt>
                <c:pt idx="594">
                  <c:v>1.4328212042942771E-2</c:v>
                </c:pt>
                <c:pt idx="595">
                  <c:v>2.2619016013779525E-2</c:v>
                </c:pt>
                <c:pt idx="596">
                  <c:v>2.7593820308683414E-2</c:v>
                </c:pt>
                <c:pt idx="597">
                  <c:v>2.2302196061691433E-2</c:v>
                </c:pt>
                <c:pt idx="598">
                  <c:v>3.482436481140793E-2</c:v>
                </c:pt>
                <c:pt idx="599">
                  <c:v>3.0174151897501448E-2</c:v>
                </c:pt>
                <c:pt idx="600">
                  <c:v>1.2218955588521371E-2</c:v>
                </c:pt>
                <c:pt idx="601">
                  <c:v>-9.547333871276804E-3</c:v>
                </c:pt>
                <c:pt idx="602">
                  <c:v>-1.9782361558292574E-2</c:v>
                </c:pt>
                <c:pt idx="603">
                  <c:v>-6.7370315780853418E-3</c:v>
                </c:pt>
                <c:pt idx="604">
                  <c:v>-7.4276223993068055E-3</c:v>
                </c:pt>
                <c:pt idx="605">
                  <c:v>-8.5048270881774024E-3</c:v>
                </c:pt>
                <c:pt idx="606">
                  <c:v>-1.1549867212295775E-2</c:v>
                </c:pt>
                <c:pt idx="607">
                  <c:v>-1.0039765165238041E-2</c:v>
                </c:pt>
                <c:pt idx="608">
                  <c:v>-9.9014392617809508E-3</c:v>
                </c:pt>
                <c:pt idx="609">
                  <c:v>-1.0993906402183347E-3</c:v>
                </c:pt>
                <c:pt idx="610">
                  <c:v>1.8784342785415616E-3</c:v>
                </c:pt>
                <c:pt idx="611">
                  <c:v>4.7911657499815708E-3</c:v>
                </c:pt>
                <c:pt idx="612">
                  <c:v>5.207928127923896E-3</c:v>
                </c:pt>
                <c:pt idx="613">
                  <c:v>-1.1687279652436636E-2</c:v>
                </c:pt>
                <c:pt idx="614">
                  <c:v>-1.0766042922768459E-2</c:v>
                </c:pt>
                <c:pt idx="615">
                  <c:v>-9.7679648330639135E-3</c:v>
                </c:pt>
                <c:pt idx="616">
                  <c:v>-3.1029387643989252E-3</c:v>
                </c:pt>
                <c:pt idx="617">
                  <c:v>4.3471920904786599E-3</c:v>
                </c:pt>
                <c:pt idx="618">
                  <c:v>-1.391629001570423E-3</c:v>
                </c:pt>
                <c:pt idx="619">
                  <c:v>-1.8975698939707455E-3</c:v>
                </c:pt>
                <c:pt idx="620">
                  <c:v>-2.0344507151220853E-2</c:v>
                </c:pt>
                <c:pt idx="621">
                  <c:v>-6.5440585240254798E-2</c:v>
                </c:pt>
                <c:pt idx="622">
                  <c:v>-9.6048964708726509E-2</c:v>
                </c:pt>
                <c:pt idx="623">
                  <c:v>-0.11061281856568335</c:v>
                </c:pt>
                <c:pt idx="624">
                  <c:v>-7.1045493073850358E-2</c:v>
                </c:pt>
                <c:pt idx="625">
                  <c:v>-5.0942570837324425E-2</c:v>
                </c:pt>
                <c:pt idx="626">
                  <c:v>-5.5531911195025714E-2</c:v>
                </c:pt>
                <c:pt idx="627">
                  <c:v>-6.1330006970724077E-2</c:v>
                </c:pt>
                <c:pt idx="628">
                  <c:v>-8.3063520071300509E-2</c:v>
                </c:pt>
                <c:pt idx="629">
                  <c:v>-4.3609888563285515E-2</c:v>
                </c:pt>
                <c:pt idx="630">
                  <c:v>-1.0076530510171856E-2</c:v>
                </c:pt>
                <c:pt idx="631">
                  <c:v>1.4686605321898628E-2</c:v>
                </c:pt>
                <c:pt idx="632">
                  <c:v>5.307449223708418E-2</c:v>
                </c:pt>
                <c:pt idx="633">
                  <c:v>7.8815678350240947E-4</c:v>
                </c:pt>
                <c:pt idx="634">
                  <c:v>-1.7955022049901334E-2</c:v>
                </c:pt>
                <c:pt idx="635">
                  <c:v>-1.4086566673613188E-2</c:v>
                </c:pt>
                <c:pt idx="636">
                  <c:v>-9.7575296778162814E-3</c:v>
                </c:pt>
                <c:pt idx="637">
                  <c:v>3.3014807969110022E-2</c:v>
                </c:pt>
                <c:pt idx="638">
                  <c:v>2.3554877770779092E-2</c:v>
                </c:pt>
                <c:pt idx="639">
                  <c:v>1.9826417098381927E-2</c:v>
                </c:pt>
                <c:pt idx="640">
                  <c:v>1.897849473855321E-2</c:v>
                </c:pt>
                <c:pt idx="641">
                  <c:v>-1.2397498764996622E-3</c:v>
                </c:pt>
                <c:pt idx="642">
                  <c:v>3.6035554257857552E-4</c:v>
                </c:pt>
                <c:pt idx="643">
                  <c:v>-6.9544638905894504E-3</c:v>
                </c:pt>
                <c:pt idx="644">
                  <c:v>-1.4800122568726346E-2</c:v>
                </c:pt>
                <c:pt idx="645">
                  <c:v>-1.1167982692916684E-2</c:v>
                </c:pt>
                <c:pt idx="646">
                  <c:v>-4.9918881573941601E-2</c:v>
                </c:pt>
                <c:pt idx="647">
                  <c:v>-5.7354528642828854E-2</c:v>
                </c:pt>
                <c:pt idx="648">
                  <c:v>-3.5894285556731589E-2</c:v>
                </c:pt>
                <c:pt idx="649">
                  <c:v>-1.762611585438666E-2</c:v>
                </c:pt>
                <c:pt idx="650">
                  <c:v>-7.9677152041115213E-3</c:v>
                </c:pt>
                <c:pt idx="651">
                  <c:v>2.2551808872000884E-2</c:v>
                </c:pt>
                <c:pt idx="652">
                  <c:v>2.1007863457044387E-2</c:v>
                </c:pt>
                <c:pt idx="653">
                  <c:v>3.2380035373067939E-2</c:v>
                </c:pt>
                <c:pt idx="654">
                  <c:v>4.1625717275480485E-2</c:v>
                </c:pt>
                <c:pt idx="655">
                  <c:v>6.8351776873657039E-2</c:v>
                </c:pt>
                <c:pt idx="656">
                  <c:v>6.8394347448235082E-2</c:v>
                </c:pt>
                <c:pt idx="657">
                  <c:v>4.2649625170803201E-2</c:v>
                </c:pt>
                <c:pt idx="658">
                  <c:v>3.595025566138621E-2</c:v>
                </c:pt>
                <c:pt idx="659">
                  <c:v>3.6480013970061287E-2</c:v>
                </c:pt>
                <c:pt idx="660">
                  <c:v>2.2915481559385928E-2</c:v>
                </c:pt>
                <c:pt idx="661">
                  <c:v>2.6780679990840703E-2</c:v>
                </c:pt>
                <c:pt idx="662">
                  <c:v>1.7355059451596468E-2</c:v>
                </c:pt>
                <c:pt idx="663">
                  <c:v>2.7328297928924015E-3</c:v>
                </c:pt>
                <c:pt idx="664">
                  <c:v>1.8498828529465002E-2</c:v>
                </c:pt>
                <c:pt idx="665">
                  <c:v>2.8194117884837482E-2</c:v>
                </c:pt>
                <c:pt idx="666">
                  <c:v>3.3128009146757897E-2</c:v>
                </c:pt>
                <c:pt idx="667">
                  <c:v>3.5298054139081998E-2</c:v>
                </c:pt>
                <c:pt idx="668">
                  <c:v>3.2324991292289565E-2</c:v>
                </c:pt>
                <c:pt idx="669">
                  <c:v>2.731505432034833E-2</c:v>
                </c:pt>
                <c:pt idx="670">
                  <c:v>2.2223063452948239E-2</c:v>
                </c:pt>
                <c:pt idx="671">
                  <c:v>3.5449040813050794E-2</c:v>
                </c:pt>
                <c:pt idx="672">
                  <c:v>4.4015842969984419E-2</c:v>
                </c:pt>
                <c:pt idx="673">
                  <c:v>2.3973328925197705E-2</c:v>
                </c:pt>
                <c:pt idx="674">
                  <c:v>1.1870585457393562E-2</c:v>
                </c:pt>
                <c:pt idx="675">
                  <c:v>1.3437836086294175E-2</c:v>
                </c:pt>
                <c:pt idx="676">
                  <c:v>6.1239312859209328E-3</c:v>
                </c:pt>
                <c:pt idx="677">
                  <c:v>-4.1371018062615096E-3</c:v>
                </c:pt>
                <c:pt idx="678">
                  <c:v>-6.9205336729868264E-3</c:v>
                </c:pt>
                <c:pt idx="679">
                  <c:v>-1.618821502555208E-2</c:v>
                </c:pt>
                <c:pt idx="680">
                  <c:v>-3.9262732257093341E-2</c:v>
                </c:pt>
                <c:pt idx="681">
                  <c:v>-2.7193782443583763E-2</c:v>
                </c:pt>
                <c:pt idx="682">
                  <c:v>-2.498239274531204E-2</c:v>
                </c:pt>
                <c:pt idx="683">
                  <c:v>-7.8163729514032238E-3</c:v>
                </c:pt>
                <c:pt idx="684">
                  <c:v>-8.5924312999659004E-3</c:v>
                </c:pt>
                <c:pt idx="685">
                  <c:v>5.0818147873923723E-3</c:v>
                </c:pt>
                <c:pt idx="686">
                  <c:v>2.3367355820966369E-3</c:v>
                </c:pt>
                <c:pt idx="687">
                  <c:v>6.791293140755948E-3</c:v>
                </c:pt>
                <c:pt idx="688">
                  <c:v>2.0751315425620503E-2</c:v>
                </c:pt>
                <c:pt idx="689">
                  <c:v>3.2615397481171184E-2</c:v>
                </c:pt>
                <c:pt idx="690">
                  <c:v>1.3170294863556828E-2</c:v>
                </c:pt>
                <c:pt idx="691">
                  <c:v>2.513451097055585E-2</c:v>
                </c:pt>
                <c:pt idx="692">
                  <c:v>-1.955311660667711E-3</c:v>
                </c:pt>
                <c:pt idx="693">
                  <c:v>-1.5309397927405669E-2</c:v>
                </c:pt>
                <c:pt idx="694">
                  <c:v>1.2055028811100658E-3</c:v>
                </c:pt>
                <c:pt idx="695">
                  <c:v>-4.5729172089883979E-3</c:v>
                </c:pt>
                <c:pt idx="696">
                  <c:v>-1.2305219703040396E-2</c:v>
                </c:pt>
                <c:pt idx="697">
                  <c:v>-1.9945165272300731E-2</c:v>
                </c:pt>
                <c:pt idx="698">
                  <c:v>-1.8289750312283939E-2</c:v>
                </c:pt>
                <c:pt idx="699">
                  <c:v>-3.3251817907574033E-2</c:v>
                </c:pt>
                <c:pt idx="700">
                  <c:v>-3.9131469074680333E-2</c:v>
                </c:pt>
                <c:pt idx="701">
                  <c:v>-1.7512296239864091E-2</c:v>
                </c:pt>
                <c:pt idx="702">
                  <c:v>1.1376165973825765E-2</c:v>
                </c:pt>
                <c:pt idx="703">
                  <c:v>-2.4096466577632213E-2</c:v>
                </c:pt>
                <c:pt idx="704">
                  <c:v>-3.5039917732017402E-2</c:v>
                </c:pt>
                <c:pt idx="705">
                  <c:v>-2.0780558895853469E-2</c:v>
                </c:pt>
                <c:pt idx="706">
                  <c:v>-4.2333764778932472E-3</c:v>
                </c:pt>
                <c:pt idx="707">
                  <c:v>5.8593634663675863E-3</c:v>
                </c:pt>
                <c:pt idx="708">
                  <c:v>2.3873315564700289E-2</c:v>
                </c:pt>
                <c:pt idx="709">
                  <c:v>1.6948091300733117E-2</c:v>
                </c:pt>
                <c:pt idx="710">
                  <c:v>1.6959175051871465E-2</c:v>
                </c:pt>
                <c:pt idx="711">
                  <c:v>-4.6948592987351755E-3</c:v>
                </c:pt>
                <c:pt idx="712">
                  <c:v>1.0034319558460633E-3</c:v>
                </c:pt>
                <c:pt idx="713">
                  <c:v>3.5388853611020578E-3</c:v>
                </c:pt>
                <c:pt idx="714">
                  <c:v>-2.1992168158602005E-3</c:v>
                </c:pt>
                <c:pt idx="715">
                  <c:v>-2.4179475673750544E-2</c:v>
                </c:pt>
                <c:pt idx="716">
                  <c:v>-6.0506888570057746E-2</c:v>
                </c:pt>
                <c:pt idx="717">
                  <c:v>-6.9804510775533707E-2</c:v>
                </c:pt>
                <c:pt idx="718">
                  <c:v>-6.6770665954236891E-2</c:v>
                </c:pt>
                <c:pt idx="719">
                  <c:v>-6.957181568582653E-2</c:v>
                </c:pt>
                <c:pt idx="720">
                  <c:v>-8.7610792284637612E-2</c:v>
                </c:pt>
                <c:pt idx="721">
                  <c:v>-6.159624606393678E-2</c:v>
                </c:pt>
                <c:pt idx="722">
                  <c:v>-6.800997719635446E-2</c:v>
                </c:pt>
                <c:pt idx="723">
                  <c:v>-6.9488501268539699E-2</c:v>
                </c:pt>
                <c:pt idx="724">
                  <c:v>-6.804910437892582E-2</c:v>
                </c:pt>
                <c:pt idx="725">
                  <c:v>-3.8881299294336598E-2</c:v>
                </c:pt>
                <c:pt idx="726">
                  <c:v>-7.9030348110779962E-3</c:v>
                </c:pt>
                <c:pt idx="727">
                  <c:v>-2.4517488274605134E-2</c:v>
                </c:pt>
                <c:pt idx="728">
                  <c:v>-1.8244764591991636E-2</c:v>
                </c:pt>
                <c:pt idx="729">
                  <c:v>-3.885311661294486E-3</c:v>
                </c:pt>
                <c:pt idx="730">
                  <c:v>-1.4930022223040127E-2</c:v>
                </c:pt>
                <c:pt idx="731">
                  <c:v>3.1364401657145304E-2</c:v>
                </c:pt>
                <c:pt idx="732">
                  <c:v>3.0389386805381322E-2</c:v>
                </c:pt>
                <c:pt idx="733">
                  <c:v>2.3231183896965723E-2</c:v>
                </c:pt>
                <c:pt idx="734">
                  <c:v>2.3028815379356082E-2</c:v>
                </c:pt>
                <c:pt idx="735">
                  <c:v>4.4736569468985903E-3</c:v>
                </c:pt>
                <c:pt idx="736">
                  <c:v>1.5810438365147579E-3</c:v>
                </c:pt>
                <c:pt idx="737">
                  <c:v>-2.6719252318212205E-2</c:v>
                </c:pt>
                <c:pt idx="738">
                  <c:v>-1.6460170258673947E-2</c:v>
                </c:pt>
                <c:pt idx="739">
                  <c:v>-2.2162489236210579E-2</c:v>
                </c:pt>
                <c:pt idx="740">
                  <c:v>-5.8998587464964183E-2</c:v>
                </c:pt>
                <c:pt idx="741">
                  <c:v>-3.9225237722900722E-2</c:v>
                </c:pt>
                <c:pt idx="742">
                  <c:v>-3.9225309162068209E-3</c:v>
                </c:pt>
                <c:pt idx="743">
                  <c:v>7.443959565915103E-3</c:v>
                </c:pt>
                <c:pt idx="744">
                  <c:v>1.2417592054667678E-3</c:v>
                </c:pt>
                <c:pt idx="745">
                  <c:v>1.9869883892579238E-2</c:v>
                </c:pt>
                <c:pt idx="746">
                  <c:v>4.8475673380121445E-2</c:v>
                </c:pt>
                <c:pt idx="747">
                  <c:v>3.6606936447142066E-2</c:v>
                </c:pt>
                <c:pt idx="748">
                  <c:v>4.1225864681205537E-2</c:v>
                </c:pt>
                <c:pt idx="749">
                  <c:v>6.4887678403840784E-2</c:v>
                </c:pt>
                <c:pt idx="750">
                  <c:v>4.3685798172825745E-2</c:v>
                </c:pt>
                <c:pt idx="751">
                  <c:v>1.9149928878393375E-2</c:v>
                </c:pt>
                <c:pt idx="752">
                  <c:v>2.6392204227433609E-2</c:v>
                </c:pt>
                <c:pt idx="753">
                  <c:v>3.515478579514443E-2</c:v>
                </c:pt>
                <c:pt idx="754">
                  <c:v>3.86734534023562E-2</c:v>
                </c:pt>
                <c:pt idx="755">
                  <c:v>2.7623162104949157E-2</c:v>
                </c:pt>
                <c:pt idx="756">
                  <c:v>4.1040362466894742E-2</c:v>
                </c:pt>
                <c:pt idx="757">
                  <c:v>2.5306646532503228E-2</c:v>
                </c:pt>
                <c:pt idx="758">
                  <c:v>1.9061952761399197E-2</c:v>
                </c:pt>
                <c:pt idx="759">
                  <c:v>2.1089610448683915E-2</c:v>
                </c:pt>
                <c:pt idx="760">
                  <c:v>4.5506287404324414E-2</c:v>
                </c:pt>
                <c:pt idx="761">
                  <c:v>2.0656133309169555E-2</c:v>
                </c:pt>
                <c:pt idx="762">
                  <c:v>1.473155277888775E-2</c:v>
                </c:pt>
                <c:pt idx="763">
                  <c:v>1.6823646464598892E-2</c:v>
                </c:pt>
                <c:pt idx="764">
                  <c:v>2.0096789518336936E-2</c:v>
                </c:pt>
                <c:pt idx="765">
                  <c:v>2.3608133585181993E-2</c:v>
                </c:pt>
                <c:pt idx="766">
                  <c:v>3.5896981772689622E-2</c:v>
                </c:pt>
                <c:pt idx="767">
                  <c:v>2.9979536009995991E-2</c:v>
                </c:pt>
                <c:pt idx="768">
                  <c:v>2.3417233892152497E-2</c:v>
                </c:pt>
                <c:pt idx="769">
                  <c:v>6.7765463493054019E-3</c:v>
                </c:pt>
                <c:pt idx="770">
                  <c:v>8.5834217629353997E-3</c:v>
                </c:pt>
                <c:pt idx="771">
                  <c:v>1.9200064811849403E-2</c:v>
                </c:pt>
                <c:pt idx="772">
                  <c:v>1.7956216723255272E-2</c:v>
                </c:pt>
                <c:pt idx="773">
                  <c:v>9.3407913229121842E-3</c:v>
                </c:pt>
                <c:pt idx="774">
                  <c:v>1.1255783258093566E-2</c:v>
                </c:pt>
                <c:pt idx="775">
                  <c:v>7.0572113133813693E-3</c:v>
                </c:pt>
                <c:pt idx="776">
                  <c:v>-2.2613141819480004E-3</c:v>
                </c:pt>
                <c:pt idx="777">
                  <c:v>1.4597993254231759E-2</c:v>
                </c:pt>
                <c:pt idx="778">
                  <c:v>2.9280612587536128E-3</c:v>
                </c:pt>
                <c:pt idx="779">
                  <c:v>5.1656569816019892E-3</c:v>
                </c:pt>
                <c:pt idx="780">
                  <c:v>-6.355901308911437E-3</c:v>
                </c:pt>
                <c:pt idx="781">
                  <c:v>-1.0810269649906648E-3</c:v>
                </c:pt>
                <c:pt idx="782">
                  <c:v>1.0950885109734359E-2</c:v>
                </c:pt>
                <c:pt idx="783">
                  <c:v>4.8128383001395875E-3</c:v>
                </c:pt>
                <c:pt idx="784">
                  <c:v>7.0415484531296492E-3</c:v>
                </c:pt>
                <c:pt idx="785">
                  <c:v>2.375757282023739E-2</c:v>
                </c:pt>
                <c:pt idx="786">
                  <c:v>1.6384512900343987E-2</c:v>
                </c:pt>
                <c:pt idx="787">
                  <c:v>2.9193841709341778E-2</c:v>
                </c:pt>
                <c:pt idx="788">
                  <c:v>2.1203575896595234E-2</c:v>
                </c:pt>
                <c:pt idx="789">
                  <c:v>2.3994980847096312E-2</c:v>
                </c:pt>
                <c:pt idx="790">
                  <c:v>1.2565537115999377E-2</c:v>
                </c:pt>
                <c:pt idx="791">
                  <c:v>4.4464675534118311E-3</c:v>
                </c:pt>
                <c:pt idx="792">
                  <c:v>5.9215493556909939E-3</c:v>
                </c:pt>
                <c:pt idx="793">
                  <c:v>-2.3673166872049713E-3</c:v>
                </c:pt>
                <c:pt idx="794">
                  <c:v>-1.3962991921552172E-2</c:v>
                </c:pt>
                <c:pt idx="795">
                  <c:v>-9.2631230673270431E-3</c:v>
                </c:pt>
                <c:pt idx="796">
                  <c:v>-1.8738877523168346E-2</c:v>
                </c:pt>
                <c:pt idx="797">
                  <c:v>-1.9485897311271594E-2</c:v>
                </c:pt>
                <c:pt idx="798">
                  <c:v>-1.9772792565117873E-2</c:v>
                </c:pt>
                <c:pt idx="799">
                  <c:v>-1.4789492306986738E-2</c:v>
                </c:pt>
                <c:pt idx="800">
                  <c:v>-1.5907279523792422E-2</c:v>
                </c:pt>
                <c:pt idx="801">
                  <c:v>-5.1489079178709809E-3</c:v>
                </c:pt>
                <c:pt idx="802">
                  <c:v>-5.4827952660771824E-3</c:v>
                </c:pt>
                <c:pt idx="803">
                  <c:v>-5.7632542565800877E-4</c:v>
                </c:pt>
                <c:pt idx="804">
                  <c:v>-1.6870366341484064E-2</c:v>
                </c:pt>
                <c:pt idx="805">
                  <c:v>1.5931098189074357E-3</c:v>
                </c:pt>
                <c:pt idx="806">
                  <c:v>-1.9081709437871234E-3</c:v>
                </c:pt>
                <c:pt idx="807">
                  <c:v>-1.4639767207390159E-3</c:v>
                </c:pt>
                <c:pt idx="808">
                  <c:v>-8.3471819985227024E-3</c:v>
                </c:pt>
                <c:pt idx="809">
                  <c:v>-3.0989358253854528E-3</c:v>
                </c:pt>
                <c:pt idx="810">
                  <c:v>-1.7592937884666274E-2</c:v>
                </c:pt>
                <c:pt idx="811">
                  <c:v>5.6032229255158833E-3</c:v>
                </c:pt>
                <c:pt idx="812">
                  <c:v>1.2723231854144134E-2</c:v>
                </c:pt>
                <c:pt idx="813">
                  <c:v>2.1027200127722488E-2</c:v>
                </c:pt>
                <c:pt idx="814">
                  <c:v>1.5555918587767885E-2</c:v>
                </c:pt>
                <c:pt idx="815">
                  <c:v>2.4006013160384577E-2</c:v>
                </c:pt>
                <c:pt idx="816">
                  <c:v>2.4935254123629524E-2</c:v>
                </c:pt>
                <c:pt idx="817">
                  <c:v>3.1469545072074896E-2</c:v>
                </c:pt>
                <c:pt idx="818">
                  <c:v>2.2552023735040002E-2</c:v>
                </c:pt>
                <c:pt idx="819">
                  <c:v>2.9524988536741962E-2</c:v>
                </c:pt>
                <c:pt idx="820">
                  <c:v>1.7224966546373018E-2</c:v>
                </c:pt>
                <c:pt idx="821">
                  <c:v>1.3578538915071098E-2</c:v>
                </c:pt>
                <c:pt idx="822">
                  <c:v>1.2069769039642587E-2</c:v>
                </c:pt>
                <c:pt idx="823">
                  <c:v>-1.4254582889070197E-3</c:v>
                </c:pt>
                <c:pt idx="824">
                  <c:v>-8.5679878156707783E-3</c:v>
                </c:pt>
                <c:pt idx="825">
                  <c:v>-1.1502891932557036E-2</c:v>
                </c:pt>
                <c:pt idx="826">
                  <c:v>-1.616599716105846E-2</c:v>
                </c:pt>
                <c:pt idx="827">
                  <c:v>-1.012184190410194E-2</c:v>
                </c:pt>
                <c:pt idx="828">
                  <c:v>-1.8270454170778088E-2</c:v>
                </c:pt>
                <c:pt idx="829">
                  <c:v>-1.3767687305509832E-2</c:v>
                </c:pt>
                <c:pt idx="830">
                  <c:v>-1.4363398660562092E-2</c:v>
                </c:pt>
                <c:pt idx="831">
                  <c:v>-1.4297091843999394E-2</c:v>
                </c:pt>
                <c:pt idx="832">
                  <c:v>8.1960075003565686E-3</c:v>
                </c:pt>
                <c:pt idx="833">
                  <c:v>-2.023648680051077E-2</c:v>
                </c:pt>
                <c:pt idx="834">
                  <c:v>-3.6698227814722317E-2</c:v>
                </c:pt>
                <c:pt idx="835">
                  <c:v>-1.7241697200497594E-2</c:v>
                </c:pt>
                <c:pt idx="836">
                  <c:v>-3.480547089386144E-3</c:v>
                </c:pt>
                <c:pt idx="837">
                  <c:v>1.3256599521199239E-2</c:v>
                </c:pt>
                <c:pt idx="838">
                  <c:v>9.411923298413229E-3</c:v>
                </c:pt>
                <c:pt idx="839">
                  <c:v>-1.6749596281065109E-4</c:v>
                </c:pt>
                <c:pt idx="840">
                  <c:v>6.824119704360164E-3</c:v>
                </c:pt>
                <c:pt idx="841">
                  <c:v>-7.3234051073030812E-3</c:v>
                </c:pt>
                <c:pt idx="842">
                  <c:v>4.4395574184875414E-2</c:v>
                </c:pt>
                <c:pt idx="843">
                  <c:v>6.6060640061838663E-2</c:v>
                </c:pt>
                <c:pt idx="844">
                  <c:v>5.543136089280714E-2</c:v>
                </c:pt>
                <c:pt idx="845">
                  <c:v>3.867687642935775E-2</c:v>
                </c:pt>
                <c:pt idx="846">
                  <c:v>3.0448436341993242E-2</c:v>
                </c:pt>
                <c:pt idx="847">
                  <c:v>2.7572350761399033E-2</c:v>
                </c:pt>
                <c:pt idx="848">
                  <c:v>3.6822841707953032E-2</c:v>
                </c:pt>
                <c:pt idx="849">
                  <c:v>3.0047950122904937E-2</c:v>
                </c:pt>
                <c:pt idx="850">
                  <c:v>3.51811166189289E-2</c:v>
                </c:pt>
                <c:pt idx="851">
                  <c:v>1.6423860035968463E-2</c:v>
                </c:pt>
                <c:pt idx="852">
                  <c:v>1.7564667209041193E-2</c:v>
                </c:pt>
                <c:pt idx="853">
                  <c:v>7.5638058348893788E-3</c:v>
                </c:pt>
                <c:pt idx="854">
                  <c:v>7.7517797315289723E-3</c:v>
                </c:pt>
                <c:pt idx="855">
                  <c:v>1.3070959266177472E-3</c:v>
                </c:pt>
                <c:pt idx="856">
                  <c:v>3.8413957879023996E-3</c:v>
                </c:pt>
                <c:pt idx="857">
                  <c:v>3.0919137515213338E-3</c:v>
                </c:pt>
                <c:pt idx="858">
                  <c:v>3.2575243285752607E-3</c:v>
                </c:pt>
                <c:pt idx="859">
                  <c:v>-7.3856253407871874E-3</c:v>
                </c:pt>
                <c:pt idx="860">
                  <c:v>-6.3751250146277139E-4</c:v>
                </c:pt>
                <c:pt idx="861">
                  <c:v>-4.9685897683750145E-3</c:v>
                </c:pt>
                <c:pt idx="862">
                  <c:v>6.6141262547116664E-3</c:v>
                </c:pt>
                <c:pt idx="863">
                  <c:v>5.383816699950114E-3</c:v>
                </c:pt>
                <c:pt idx="864">
                  <c:v>6.9727955558150914E-3</c:v>
                </c:pt>
                <c:pt idx="865">
                  <c:v>2.4990777990244557E-3</c:v>
                </c:pt>
                <c:pt idx="866">
                  <c:v>5.5925128920099728E-3</c:v>
                </c:pt>
                <c:pt idx="867">
                  <c:v>6.0667438676403652E-3</c:v>
                </c:pt>
                <c:pt idx="868">
                  <c:v>1.5237700927196491E-2</c:v>
                </c:pt>
                <c:pt idx="869">
                  <c:v>6.6145158850356624E-3</c:v>
                </c:pt>
                <c:pt idx="870">
                  <c:v>8.2688128566777083E-3</c:v>
                </c:pt>
                <c:pt idx="871">
                  <c:v>1.8993174278661535E-3</c:v>
                </c:pt>
                <c:pt idx="872">
                  <c:v>1.3655845711123479E-3</c:v>
                </c:pt>
                <c:pt idx="873">
                  <c:v>4.123852812440243E-4</c:v>
                </c:pt>
                <c:pt idx="874">
                  <c:v>5.2310491729299696E-3</c:v>
                </c:pt>
                <c:pt idx="875">
                  <c:v>-4.7464212978838797E-3</c:v>
                </c:pt>
                <c:pt idx="876">
                  <c:v>-5.316218091507556E-3</c:v>
                </c:pt>
                <c:pt idx="877">
                  <c:v>-9.6852985545621134E-3</c:v>
                </c:pt>
                <c:pt idx="878">
                  <c:v>1.023272206263732E-3</c:v>
                </c:pt>
                <c:pt idx="879">
                  <c:v>-2.7991656730312294E-3</c:v>
                </c:pt>
                <c:pt idx="880">
                  <c:v>-7.375058546274218E-3</c:v>
                </c:pt>
                <c:pt idx="881">
                  <c:v>-5.9751341818930917E-3</c:v>
                </c:pt>
                <c:pt idx="882">
                  <c:v>-1.2194109993682496E-3</c:v>
                </c:pt>
                <c:pt idx="883">
                  <c:v>-1.9203545661280024E-4</c:v>
                </c:pt>
                <c:pt idx="884">
                  <c:v>4.9156240586785537E-3</c:v>
                </c:pt>
                <c:pt idx="885">
                  <c:v>4.0562960682821178E-3</c:v>
                </c:pt>
                <c:pt idx="886">
                  <c:v>-1.9191381826244119E-2</c:v>
                </c:pt>
                <c:pt idx="887">
                  <c:v>-9.8354233561648262E-3</c:v>
                </c:pt>
                <c:pt idx="888">
                  <c:v>-2.2821579805769425E-2</c:v>
                </c:pt>
                <c:pt idx="889">
                  <c:v>-2.1030738106882281E-2</c:v>
                </c:pt>
                <c:pt idx="890">
                  <c:v>-1.0930836264223412E-2</c:v>
                </c:pt>
                <c:pt idx="891">
                  <c:v>-1.8902505798421176E-2</c:v>
                </c:pt>
                <c:pt idx="892">
                  <c:v>-2.1898351439413547E-2</c:v>
                </c:pt>
                <c:pt idx="893">
                  <c:v>-2.1452861984054813E-2</c:v>
                </c:pt>
                <c:pt idx="894">
                  <c:v>-8.3693737829877487E-3</c:v>
                </c:pt>
                <c:pt idx="895">
                  <c:v>2.2937120685106425E-2</c:v>
                </c:pt>
                <c:pt idx="896">
                  <c:v>2.6134403590896598E-3</c:v>
                </c:pt>
                <c:pt idx="897">
                  <c:v>8.9303386179029245E-3</c:v>
                </c:pt>
                <c:pt idx="898">
                  <c:v>1.5941683189092802E-2</c:v>
                </c:pt>
                <c:pt idx="899">
                  <c:v>1.1165743201919249E-2</c:v>
                </c:pt>
                <c:pt idx="900">
                  <c:v>5.5800436012052295E-3</c:v>
                </c:pt>
                <c:pt idx="901">
                  <c:v>1.3535039588603057E-2</c:v>
                </c:pt>
                <c:pt idx="902">
                  <c:v>9.9699224299420013E-3</c:v>
                </c:pt>
                <c:pt idx="903">
                  <c:v>-5.855959523301358E-3</c:v>
                </c:pt>
                <c:pt idx="904">
                  <c:v>-8.0472255695454679E-3</c:v>
                </c:pt>
                <c:pt idx="905">
                  <c:v>-1.8124879705088877E-3</c:v>
                </c:pt>
                <c:pt idx="906">
                  <c:v>3.5535740321888205E-3</c:v>
                </c:pt>
                <c:pt idx="907">
                  <c:v>1.7254092362779248E-3</c:v>
                </c:pt>
                <c:pt idx="908">
                  <c:v>-1.6081744981213196E-2</c:v>
                </c:pt>
                <c:pt idx="909">
                  <c:v>-5.5706848308737077E-3</c:v>
                </c:pt>
                <c:pt idx="910">
                  <c:v>-1.6611154047558682E-2</c:v>
                </c:pt>
                <c:pt idx="911">
                  <c:v>-1.3143546711555652E-2</c:v>
                </c:pt>
                <c:pt idx="912">
                  <c:v>-1.1218282787811722E-2</c:v>
                </c:pt>
                <c:pt idx="913">
                  <c:v>-9.3642631445950315E-3</c:v>
                </c:pt>
                <c:pt idx="914">
                  <c:v>-7.6561354656346711E-3</c:v>
                </c:pt>
                <c:pt idx="915">
                  <c:v>-5.7740187494175442E-3</c:v>
                </c:pt>
                <c:pt idx="916">
                  <c:v>-1.0453494367327891E-2</c:v>
                </c:pt>
                <c:pt idx="917">
                  <c:v>6.8096781396602465E-3</c:v>
                </c:pt>
                <c:pt idx="918">
                  <c:v>1.8587880882504273E-3</c:v>
                </c:pt>
                <c:pt idx="919">
                  <c:v>3.2209368857091169E-3</c:v>
                </c:pt>
                <c:pt idx="920">
                  <c:v>2.8156923660103605E-5</c:v>
                </c:pt>
                <c:pt idx="921">
                  <c:v>-4.2365346023086762E-5</c:v>
                </c:pt>
                <c:pt idx="922">
                  <c:v>-6.3061551068218742E-3</c:v>
                </c:pt>
                <c:pt idx="923">
                  <c:v>-1.5305745878837764E-2</c:v>
                </c:pt>
                <c:pt idx="924">
                  <c:v>-2.0475959615362548E-2</c:v>
                </c:pt>
                <c:pt idx="925">
                  <c:v>-2.4825027254381158E-2</c:v>
                </c:pt>
                <c:pt idx="926">
                  <c:v>-3.1231141941766672E-2</c:v>
                </c:pt>
                <c:pt idx="927">
                  <c:v>-5.4459847070982437E-3</c:v>
                </c:pt>
                <c:pt idx="928">
                  <c:v>6.0821362196973253E-5</c:v>
                </c:pt>
                <c:pt idx="929">
                  <c:v>1.40681372636078E-2</c:v>
                </c:pt>
                <c:pt idx="930">
                  <c:v>1.9130122816855465E-2</c:v>
                </c:pt>
                <c:pt idx="931">
                  <c:v>1.7853478600353825E-2</c:v>
                </c:pt>
                <c:pt idx="932">
                  <c:v>2.4547987949634958E-2</c:v>
                </c:pt>
                <c:pt idx="933">
                  <c:v>3.854782803230853E-2</c:v>
                </c:pt>
                <c:pt idx="934">
                  <c:v>4.1397524011164602E-2</c:v>
                </c:pt>
                <c:pt idx="935">
                  <c:v>4.7730513520227939E-2</c:v>
                </c:pt>
                <c:pt idx="936">
                  <c:v>2.336066230583133E-2</c:v>
                </c:pt>
                <c:pt idx="937">
                  <c:v>2.7029486330619398E-2</c:v>
                </c:pt>
                <c:pt idx="938">
                  <c:v>1.8176457288188359E-2</c:v>
                </c:pt>
                <c:pt idx="939">
                  <c:v>1.7035310372677106E-2</c:v>
                </c:pt>
                <c:pt idx="940">
                  <c:v>2.23409842176947E-2</c:v>
                </c:pt>
                <c:pt idx="941">
                  <c:v>1.718810439968221E-2</c:v>
                </c:pt>
                <c:pt idx="942">
                  <c:v>1.1069551273502724E-2</c:v>
                </c:pt>
                <c:pt idx="943">
                  <c:v>9.9961378551933194E-3</c:v>
                </c:pt>
                <c:pt idx="944">
                  <c:v>1.808945184537126E-3</c:v>
                </c:pt>
                <c:pt idx="945">
                  <c:v>4.5955243206248931E-3</c:v>
                </c:pt>
                <c:pt idx="946">
                  <c:v>2.96624896222144E-3</c:v>
                </c:pt>
                <c:pt idx="947">
                  <c:v>4.2082424351643213E-3</c:v>
                </c:pt>
                <c:pt idx="948">
                  <c:v>1.6477903069169686E-2</c:v>
                </c:pt>
                <c:pt idx="949">
                  <c:v>1.4728172117734539E-2</c:v>
                </c:pt>
                <c:pt idx="950">
                  <c:v>2.5917979975383205E-2</c:v>
                </c:pt>
                <c:pt idx="951">
                  <c:v>2.3445495675050412E-2</c:v>
                </c:pt>
                <c:pt idx="952">
                  <c:v>3.262090930006472E-2</c:v>
                </c:pt>
                <c:pt idx="953">
                  <c:v>2.7992336784343125E-2</c:v>
                </c:pt>
                <c:pt idx="954">
                  <c:v>3.1471116773684082E-2</c:v>
                </c:pt>
                <c:pt idx="955">
                  <c:v>2.3914532961291111E-2</c:v>
                </c:pt>
                <c:pt idx="956">
                  <c:v>2.248262147580412E-2</c:v>
                </c:pt>
                <c:pt idx="957">
                  <c:v>1.3036175001404084E-2</c:v>
                </c:pt>
                <c:pt idx="958">
                  <c:v>8.4187746495220199E-3</c:v>
                </c:pt>
                <c:pt idx="959">
                  <c:v>6.3264471367306078E-4</c:v>
                </c:pt>
                <c:pt idx="960">
                  <c:v>3.0216593250200355E-3</c:v>
                </c:pt>
                <c:pt idx="961">
                  <c:v>-1.2509749644106125E-3</c:v>
                </c:pt>
                <c:pt idx="962">
                  <c:v>-1.4923199769705908E-3</c:v>
                </c:pt>
                <c:pt idx="963">
                  <c:v>-5.6613753482589188E-3</c:v>
                </c:pt>
                <c:pt idx="964">
                  <c:v>-8.5570534262577654E-3</c:v>
                </c:pt>
                <c:pt idx="965">
                  <c:v>-2.0794594157797579E-3</c:v>
                </c:pt>
                <c:pt idx="966">
                  <c:v>-4.4082254483216679E-6</c:v>
                </c:pt>
                <c:pt idx="967">
                  <c:v>1.6850098413106896E-3</c:v>
                </c:pt>
                <c:pt idx="968">
                  <c:v>7.0605101694300506E-3</c:v>
                </c:pt>
                <c:pt idx="969">
                  <c:v>2.2546722724026747E-3</c:v>
                </c:pt>
                <c:pt idx="970">
                  <c:v>8.8232576054616339E-6</c:v>
                </c:pt>
                <c:pt idx="971">
                  <c:v>1.1226106377121757E-2</c:v>
                </c:pt>
                <c:pt idx="972">
                  <c:v>9.3723416456318581E-3</c:v>
                </c:pt>
                <c:pt idx="973">
                  <c:v>1.5868308262065371E-2</c:v>
                </c:pt>
                <c:pt idx="974">
                  <c:v>4.4456270527722152E-3</c:v>
                </c:pt>
                <c:pt idx="975">
                  <c:v>5.0186369634168729E-4</c:v>
                </c:pt>
                <c:pt idx="976">
                  <c:v>-2.3430066906534263E-3</c:v>
                </c:pt>
                <c:pt idx="977">
                  <c:v>-2.4932112457427403E-3</c:v>
                </c:pt>
                <c:pt idx="978">
                  <c:v>-1.63205572935035E-3</c:v>
                </c:pt>
                <c:pt idx="979">
                  <c:v>4.9110847178724512E-3</c:v>
                </c:pt>
                <c:pt idx="980">
                  <c:v>1.0079495207215159E-2</c:v>
                </c:pt>
                <c:pt idx="981">
                  <c:v>1.1490952924722374E-2</c:v>
                </c:pt>
                <c:pt idx="982">
                  <c:v>8.7759813419200743E-3</c:v>
                </c:pt>
                <c:pt idx="983">
                  <c:v>5.7202223278209332E-3</c:v>
                </c:pt>
                <c:pt idx="984">
                  <c:v>3.0677203187369764E-3</c:v>
                </c:pt>
                <c:pt idx="985">
                  <c:v>6.9818774540059223E-3</c:v>
                </c:pt>
                <c:pt idx="986">
                  <c:v>4.1914399483846121E-3</c:v>
                </c:pt>
                <c:pt idx="987">
                  <c:v>1.4123686607443326E-2</c:v>
                </c:pt>
                <c:pt idx="988">
                  <c:v>5.4629487693063014E-3</c:v>
                </c:pt>
                <c:pt idx="989">
                  <c:v>-2.3043008705683743E-3</c:v>
                </c:pt>
                <c:pt idx="990">
                  <c:v>-8.7556391576526743E-4</c:v>
                </c:pt>
                <c:pt idx="991">
                  <c:v>5.7273395077336387E-3</c:v>
                </c:pt>
                <c:pt idx="992">
                  <c:v>1.5314720029169832E-2</c:v>
                </c:pt>
                <c:pt idx="993">
                  <c:v>2.1437155004365695E-2</c:v>
                </c:pt>
                <c:pt idx="994">
                  <c:v>2.5138163000771516E-2</c:v>
                </c:pt>
                <c:pt idx="995">
                  <c:v>2.9547904805976528E-2</c:v>
                </c:pt>
                <c:pt idx="996">
                  <c:v>2.144491657265454E-2</c:v>
                </c:pt>
                <c:pt idx="997">
                  <c:v>2.5239663117807055E-2</c:v>
                </c:pt>
                <c:pt idx="998">
                  <c:v>3.1042710031533895E-2</c:v>
                </c:pt>
                <c:pt idx="999">
                  <c:v>2.9266841395769929E-2</c:v>
                </c:pt>
                <c:pt idx="1000">
                  <c:v>2.3949677090744935E-2</c:v>
                </c:pt>
                <c:pt idx="1001">
                  <c:v>2.1882220145445472E-2</c:v>
                </c:pt>
                <c:pt idx="1002">
                  <c:v>1.7667551931383835E-2</c:v>
                </c:pt>
                <c:pt idx="1003">
                  <c:v>1.1086518852475693E-2</c:v>
                </c:pt>
                <c:pt idx="1004">
                  <c:v>1.9687841064592683E-2</c:v>
                </c:pt>
                <c:pt idx="1005">
                  <c:v>1.467521559395135E-2</c:v>
                </c:pt>
                <c:pt idx="1006">
                  <c:v>1.3501816677090724E-2</c:v>
                </c:pt>
                <c:pt idx="1007">
                  <c:v>4.1893440173763914E-3</c:v>
                </c:pt>
                <c:pt idx="1008">
                  <c:v>2.3545045005521821E-3</c:v>
                </c:pt>
                <c:pt idx="1009">
                  <c:v>-3.512231352287922E-4</c:v>
                </c:pt>
                <c:pt idx="1010">
                  <c:v>-1.0438975097465974E-3</c:v>
                </c:pt>
                <c:pt idx="1011">
                  <c:v>1.2019771987486284E-3</c:v>
                </c:pt>
                <c:pt idx="1012">
                  <c:v>4.1502487348252489E-3</c:v>
                </c:pt>
                <c:pt idx="1013">
                  <c:v>-1.2815711375132471E-2</c:v>
                </c:pt>
                <c:pt idx="1014">
                  <c:v>1.4012848661863445E-3</c:v>
                </c:pt>
                <c:pt idx="1015">
                  <c:v>-7.3050018989893753E-4</c:v>
                </c:pt>
                <c:pt idx="1016">
                  <c:v>1.2369429809908575E-3</c:v>
                </c:pt>
                <c:pt idx="1017">
                  <c:v>2.1426529206840074E-3</c:v>
                </c:pt>
                <c:pt idx="1018">
                  <c:v>-8.0561132539582886E-3</c:v>
                </c:pt>
                <c:pt idx="1019">
                  <c:v>-6.9675864115122726E-3</c:v>
                </c:pt>
                <c:pt idx="1020">
                  <c:v>-1.1291758386541523E-2</c:v>
                </c:pt>
                <c:pt idx="1021">
                  <c:v>-1.2502676426469003E-2</c:v>
                </c:pt>
                <c:pt idx="1022">
                  <c:v>-1.0138034586992514E-2</c:v>
                </c:pt>
                <c:pt idx="1023">
                  <c:v>-1.1252605252054734E-2</c:v>
                </c:pt>
                <c:pt idx="1024">
                  <c:v>-8.539833997735927E-3</c:v>
                </c:pt>
                <c:pt idx="1025">
                  <c:v>-4.2938436509209693E-3</c:v>
                </c:pt>
                <c:pt idx="1026">
                  <c:v>-4.5395216797922263E-3</c:v>
                </c:pt>
                <c:pt idx="1027">
                  <c:v>6.3025974481185796E-3</c:v>
                </c:pt>
                <c:pt idx="1028">
                  <c:v>4.9738608557705448E-3</c:v>
                </c:pt>
                <c:pt idx="1029">
                  <c:v>2.9751560625457729E-3</c:v>
                </c:pt>
                <c:pt idx="1030">
                  <c:v>5.7471587704707016E-3</c:v>
                </c:pt>
                <c:pt idx="1031">
                  <c:v>5.9397937195655101E-3</c:v>
                </c:pt>
                <c:pt idx="1032">
                  <c:v>-5.9806479506366924E-4</c:v>
                </c:pt>
                <c:pt idx="1033">
                  <c:v>-3.1177096023590088E-3</c:v>
                </c:pt>
                <c:pt idx="1034">
                  <c:v>-9.8155577458106675E-3</c:v>
                </c:pt>
                <c:pt idx="1035">
                  <c:v>-1.4395984278499351E-2</c:v>
                </c:pt>
                <c:pt idx="1036">
                  <c:v>-4.1760430265217257E-3</c:v>
                </c:pt>
                <c:pt idx="1037">
                  <c:v>-7.6430121275308915E-3</c:v>
                </c:pt>
                <c:pt idx="1038">
                  <c:v>-6.3013004592634798E-3</c:v>
                </c:pt>
                <c:pt idx="1039">
                  <c:v>-7.0010037068757248E-4</c:v>
                </c:pt>
                <c:pt idx="1040">
                  <c:v>-2.9123163071379425E-3</c:v>
                </c:pt>
                <c:pt idx="1041">
                  <c:v>7.1819701932387646E-3</c:v>
                </c:pt>
                <c:pt idx="1042">
                  <c:v>1.4689092744843027E-2</c:v>
                </c:pt>
                <c:pt idx="1043">
                  <c:v>1.7970308513388003E-2</c:v>
                </c:pt>
                <c:pt idx="1044">
                  <c:v>2.5361096298768669E-2</c:v>
                </c:pt>
                <c:pt idx="1045">
                  <c:v>1.4869650694276227E-2</c:v>
                </c:pt>
                <c:pt idx="1046">
                  <c:v>1.9508045659979364E-2</c:v>
                </c:pt>
                <c:pt idx="1047">
                  <c:v>2.2414214520363546E-2</c:v>
                </c:pt>
                <c:pt idx="1048">
                  <c:v>1.361319479483351E-2</c:v>
                </c:pt>
                <c:pt idx="1049">
                  <c:v>1.7234816526870159E-2</c:v>
                </c:pt>
                <c:pt idx="1050">
                  <c:v>1.0533439095838126E-2</c:v>
                </c:pt>
                <c:pt idx="1051">
                  <c:v>4.4986702920203469E-3</c:v>
                </c:pt>
                <c:pt idx="1052">
                  <c:v>3.9587170802910165E-3</c:v>
                </c:pt>
                <c:pt idx="1053">
                  <c:v>4.5359125552065912E-3</c:v>
                </c:pt>
                <c:pt idx="1054">
                  <c:v>4.2857406731087039E-3</c:v>
                </c:pt>
                <c:pt idx="1055">
                  <c:v>1.0754135115590454E-3</c:v>
                </c:pt>
                <c:pt idx="1056">
                  <c:v>4.6522121183284462E-3</c:v>
                </c:pt>
                <c:pt idx="1057">
                  <c:v>5.2372486525961289E-3</c:v>
                </c:pt>
                <c:pt idx="1058">
                  <c:v>-1.3690153102066163E-2</c:v>
                </c:pt>
                <c:pt idx="1059">
                  <c:v>-1.4090473408666763E-2</c:v>
                </c:pt>
                <c:pt idx="1060">
                  <c:v>-7.3832158988697289E-3</c:v>
                </c:pt>
                <c:pt idx="1061">
                  <c:v>-1.2105776274622454E-3</c:v>
                </c:pt>
                <c:pt idx="1062">
                  <c:v>-5.0435534220082861E-4</c:v>
                </c:pt>
                <c:pt idx="1063">
                  <c:v>4.1468302076257679E-3</c:v>
                </c:pt>
                <c:pt idx="1064">
                  <c:v>1.0058477240243004E-2</c:v>
                </c:pt>
                <c:pt idx="1065">
                  <c:v>5.6038367283971638E-3</c:v>
                </c:pt>
                <c:pt idx="1066">
                  <c:v>5.0856189376155356E-3</c:v>
                </c:pt>
                <c:pt idx="1067">
                  <c:v>2.2971012783394237E-2</c:v>
                </c:pt>
                <c:pt idx="1068">
                  <c:v>2.6833569585495144E-2</c:v>
                </c:pt>
                <c:pt idx="1069">
                  <c:v>2.378974100312381E-2</c:v>
                </c:pt>
                <c:pt idx="1070">
                  <c:v>1.7424470462523239E-2</c:v>
                </c:pt>
                <c:pt idx="1071">
                  <c:v>1.2805376575060297E-2</c:v>
                </c:pt>
                <c:pt idx="1072">
                  <c:v>1.18863716683305E-2</c:v>
                </c:pt>
                <c:pt idx="1073">
                  <c:v>7.7214287872154714E-3</c:v>
                </c:pt>
                <c:pt idx="1074">
                  <c:v>6.5805933541202601E-3</c:v>
                </c:pt>
                <c:pt idx="1075">
                  <c:v>6.8067014813999946E-3</c:v>
                </c:pt>
                <c:pt idx="1076">
                  <c:v>1.1768134795194519E-2</c:v>
                </c:pt>
                <c:pt idx="1077">
                  <c:v>3.2292120595291819E-3</c:v>
                </c:pt>
                <c:pt idx="1078">
                  <c:v>-2.7137720664185648E-3</c:v>
                </c:pt>
                <c:pt idx="1079">
                  <c:v>-1.211766231349749E-3</c:v>
                </c:pt>
                <c:pt idx="1080">
                  <c:v>9.8837260010613964E-3</c:v>
                </c:pt>
                <c:pt idx="1081">
                  <c:v>1.5975363856479991E-3</c:v>
                </c:pt>
                <c:pt idx="1082">
                  <c:v>7.4755330438589906E-4</c:v>
                </c:pt>
                <c:pt idx="1083">
                  <c:v>1.1220011529055427E-3</c:v>
                </c:pt>
                <c:pt idx="1084">
                  <c:v>3.6609422776283625E-3</c:v>
                </c:pt>
                <c:pt idx="1085">
                  <c:v>-5.2466481090616772E-4</c:v>
                </c:pt>
                <c:pt idx="1086">
                  <c:v>-7.6339241068335362E-3</c:v>
                </c:pt>
                <c:pt idx="1087">
                  <c:v>3.3776871181890227E-3</c:v>
                </c:pt>
                <c:pt idx="1088">
                  <c:v>-5.5431286136228934E-3</c:v>
                </c:pt>
                <c:pt idx="1089">
                  <c:v>-1.2323654350496434E-2</c:v>
                </c:pt>
                <c:pt idx="1090">
                  <c:v>-3.2963256355019485E-3</c:v>
                </c:pt>
                <c:pt idx="1091">
                  <c:v>-1.2612874767320525E-3</c:v>
                </c:pt>
                <c:pt idx="1092">
                  <c:v>-1.0218388958678081E-2</c:v>
                </c:pt>
                <c:pt idx="1093">
                  <c:v>-5.3953748667761323E-3</c:v>
                </c:pt>
                <c:pt idx="1094">
                  <c:v>-4.783790485302683E-3</c:v>
                </c:pt>
                <c:pt idx="1095">
                  <c:v>2.5388085290044857E-3</c:v>
                </c:pt>
                <c:pt idx="1096">
                  <c:v>1.0483581966186629E-3</c:v>
                </c:pt>
                <c:pt idx="1097">
                  <c:v>1.1558404367750222E-2</c:v>
                </c:pt>
                <c:pt idx="1098">
                  <c:v>1.4688963142658022E-2</c:v>
                </c:pt>
                <c:pt idx="1099">
                  <c:v>1.2327880766129534E-2</c:v>
                </c:pt>
                <c:pt idx="1100">
                  <c:v>1.1473335207129804E-2</c:v>
                </c:pt>
                <c:pt idx="1101">
                  <c:v>2.6244580825278772E-2</c:v>
                </c:pt>
                <c:pt idx="1102">
                  <c:v>1.9708196999912119E-2</c:v>
                </c:pt>
                <c:pt idx="1103">
                  <c:v>1.8412921611538183E-2</c:v>
                </c:pt>
                <c:pt idx="1104">
                  <c:v>1.8131607933649613E-2</c:v>
                </c:pt>
                <c:pt idx="1105">
                  <c:v>1.3771464503305943E-2</c:v>
                </c:pt>
                <c:pt idx="1106">
                  <c:v>1.2181258960877865E-2</c:v>
                </c:pt>
                <c:pt idx="1107">
                  <c:v>6.5454810127479309E-3</c:v>
                </c:pt>
                <c:pt idx="1108">
                  <c:v>5.2563796789454522E-3</c:v>
                </c:pt>
                <c:pt idx="1109">
                  <c:v>3.9302904198047139E-3</c:v>
                </c:pt>
                <c:pt idx="1110">
                  <c:v>1.0181529270037607E-3</c:v>
                </c:pt>
                <c:pt idx="1111">
                  <c:v>1.6643511580527166E-3</c:v>
                </c:pt>
                <c:pt idx="1112">
                  <c:v>-1.5375129108563483E-4</c:v>
                </c:pt>
                <c:pt idx="1113">
                  <c:v>2.7978711346428133E-3</c:v>
                </c:pt>
                <c:pt idx="1114">
                  <c:v>1.5248081454309053E-3</c:v>
                </c:pt>
                <c:pt idx="1115">
                  <c:v>-1.175167870340774E-3</c:v>
                </c:pt>
                <c:pt idx="1116">
                  <c:v>-5.6568098764101589E-4</c:v>
                </c:pt>
                <c:pt idx="1117">
                  <c:v>-1.3803883962657113E-2</c:v>
                </c:pt>
                <c:pt idx="1118">
                  <c:v>-1.1800716103473783E-2</c:v>
                </c:pt>
                <c:pt idx="1119">
                  <c:v>-4.2531855100379342E-3</c:v>
                </c:pt>
                <c:pt idx="1120">
                  <c:v>-5.2446451759336644E-3</c:v>
                </c:pt>
                <c:pt idx="1121">
                  <c:v>-1.6395079182216787E-3</c:v>
                </c:pt>
                <c:pt idx="1122">
                  <c:v>-1.9084171549346815E-2</c:v>
                </c:pt>
                <c:pt idx="1123">
                  <c:v>-2.2567069886950439E-2</c:v>
                </c:pt>
                <c:pt idx="1124">
                  <c:v>-1.8987742184664657E-2</c:v>
                </c:pt>
                <c:pt idx="1125">
                  <c:v>-8.7323720975117109E-3</c:v>
                </c:pt>
                <c:pt idx="1126">
                  <c:v>2.3882762132885005E-3</c:v>
                </c:pt>
                <c:pt idx="1127">
                  <c:v>-9.6309734170453142E-4</c:v>
                </c:pt>
                <c:pt idx="1128">
                  <c:v>-9.285277161746602E-3</c:v>
                </c:pt>
                <c:pt idx="1129">
                  <c:v>-8.2993913122790443E-3</c:v>
                </c:pt>
                <c:pt idx="1130">
                  <c:v>-8.8760199076964898E-3</c:v>
                </c:pt>
                <c:pt idx="1131">
                  <c:v>1.1285854074421169E-2</c:v>
                </c:pt>
                <c:pt idx="1132">
                  <c:v>1.8827581162494552E-2</c:v>
                </c:pt>
                <c:pt idx="1133">
                  <c:v>1.9646183846814071E-2</c:v>
                </c:pt>
                <c:pt idx="1134">
                  <c:v>2.17502993172339E-3</c:v>
                </c:pt>
                <c:pt idx="1135">
                  <c:v>8.7584425134368451E-3</c:v>
                </c:pt>
                <c:pt idx="1136">
                  <c:v>1.0656607233223848E-2</c:v>
                </c:pt>
                <c:pt idx="1137">
                  <c:v>7.4951754787533752E-3</c:v>
                </c:pt>
                <c:pt idx="1138">
                  <c:v>1.7789197053286566E-2</c:v>
                </c:pt>
                <c:pt idx="1139">
                  <c:v>2.030503270180448E-2</c:v>
                </c:pt>
                <c:pt idx="1140">
                  <c:v>1.6457335300295452E-2</c:v>
                </c:pt>
                <c:pt idx="1141">
                  <c:v>9.651338048253388E-3</c:v>
                </c:pt>
                <c:pt idx="1142">
                  <c:v>9.5162372312481962E-3</c:v>
                </c:pt>
                <c:pt idx="1143">
                  <c:v>1.8550557754664083E-2</c:v>
                </c:pt>
                <c:pt idx="1144">
                  <c:v>1.6536294981207733E-2</c:v>
                </c:pt>
                <c:pt idx="1145">
                  <c:v>1.7348893607267997E-2</c:v>
                </c:pt>
                <c:pt idx="1146">
                  <c:v>1.5788288028164021E-2</c:v>
                </c:pt>
                <c:pt idx="1147">
                  <c:v>5.654897122920585E-3</c:v>
                </c:pt>
                <c:pt idx="1148">
                  <c:v>7.2071683938194661E-5</c:v>
                </c:pt>
                <c:pt idx="1149">
                  <c:v>-6.1259846335079014E-4</c:v>
                </c:pt>
                <c:pt idx="1150">
                  <c:v>4.5655477208125005E-3</c:v>
                </c:pt>
                <c:pt idx="1151">
                  <c:v>3.9239611027208484E-3</c:v>
                </c:pt>
                <c:pt idx="1152">
                  <c:v>6.1673618001895896E-3</c:v>
                </c:pt>
                <c:pt idx="1153">
                  <c:v>8.9243011687384424E-3</c:v>
                </c:pt>
                <c:pt idx="1154">
                  <c:v>1.0446665632215253E-2</c:v>
                </c:pt>
                <c:pt idx="1155">
                  <c:v>1.4743174966296804E-2</c:v>
                </c:pt>
                <c:pt idx="1156">
                  <c:v>1.9726494972783507E-2</c:v>
                </c:pt>
                <c:pt idx="1157">
                  <c:v>2.0876806761635332E-2</c:v>
                </c:pt>
                <c:pt idx="1158">
                  <c:v>1.8998578544941202E-2</c:v>
                </c:pt>
                <c:pt idx="1159">
                  <c:v>1.7241476191770511E-2</c:v>
                </c:pt>
                <c:pt idx="1160">
                  <c:v>1.7839468048594521E-2</c:v>
                </c:pt>
                <c:pt idx="1161">
                  <c:v>1.2453028421649583E-2</c:v>
                </c:pt>
                <c:pt idx="1162">
                  <c:v>9.4642314115455355E-3</c:v>
                </c:pt>
                <c:pt idx="1163">
                  <c:v>9.0569428503598746E-3</c:v>
                </c:pt>
                <c:pt idx="1164">
                  <c:v>8.4833518079351564E-3</c:v>
                </c:pt>
                <c:pt idx="1165">
                  <c:v>3.5945075927772052E-3</c:v>
                </c:pt>
                <c:pt idx="1166">
                  <c:v>4.9966628239023385E-3</c:v>
                </c:pt>
                <c:pt idx="1167">
                  <c:v>1.1906522902220639E-2</c:v>
                </c:pt>
                <c:pt idx="1168">
                  <c:v>5.6064074021216709E-3</c:v>
                </c:pt>
                <c:pt idx="1169">
                  <c:v>5.4211258598710621E-3</c:v>
                </c:pt>
                <c:pt idx="1170">
                  <c:v>2.4353468529503155E-3</c:v>
                </c:pt>
                <c:pt idx="1171">
                  <c:v>2.8277641907982578E-3</c:v>
                </c:pt>
                <c:pt idx="1172">
                  <c:v>9.1191515172527916E-3</c:v>
                </c:pt>
                <c:pt idx="1173">
                  <c:v>5.2492216555113189E-3</c:v>
                </c:pt>
                <c:pt idx="1174">
                  <c:v>5.4511749641122202E-3</c:v>
                </c:pt>
                <c:pt idx="1175">
                  <c:v>6.7140746597778925E-3</c:v>
                </c:pt>
                <c:pt idx="1176">
                  <c:v>1.8002266511139412E-3</c:v>
                </c:pt>
                <c:pt idx="1177">
                  <c:v>8.8729114064660282E-3</c:v>
                </c:pt>
                <c:pt idx="1178">
                  <c:v>8.5267541910496805E-3</c:v>
                </c:pt>
                <c:pt idx="1179">
                  <c:v>1.301158937112031E-2</c:v>
                </c:pt>
                <c:pt idx="1180">
                  <c:v>1.3184063961833692E-2</c:v>
                </c:pt>
                <c:pt idx="1181">
                  <c:v>1.3744725028988275E-3</c:v>
                </c:pt>
                <c:pt idx="1182">
                  <c:v>3.6740029520389056E-3</c:v>
                </c:pt>
                <c:pt idx="1183">
                  <c:v>3.7131407628128972E-3</c:v>
                </c:pt>
                <c:pt idx="1184">
                  <c:v>-1.8998376582496232E-4</c:v>
                </c:pt>
                <c:pt idx="1185">
                  <c:v>-5.9209305748214773E-3</c:v>
                </c:pt>
                <c:pt idx="1186">
                  <c:v>-8.5056679091333133E-4</c:v>
                </c:pt>
                <c:pt idx="1187">
                  <c:v>-4.7504277145492824E-3</c:v>
                </c:pt>
                <c:pt idx="1188">
                  <c:v>-3.2864370810747993E-3</c:v>
                </c:pt>
                <c:pt idx="1189">
                  <c:v>1.7907876795844678E-3</c:v>
                </c:pt>
                <c:pt idx="1190">
                  <c:v>4.8092265265355285E-3</c:v>
                </c:pt>
                <c:pt idx="1191">
                  <c:v>7.7612577378809878E-3</c:v>
                </c:pt>
                <c:pt idx="1192">
                  <c:v>6.3937752640479519E-3</c:v>
                </c:pt>
                <c:pt idx="1193">
                  <c:v>1.8506388064302087E-2</c:v>
                </c:pt>
                <c:pt idx="1194">
                  <c:v>2.3678092810981165E-2</c:v>
                </c:pt>
                <c:pt idx="1195">
                  <c:v>2.3673026544184839E-2</c:v>
                </c:pt>
                <c:pt idx="1196">
                  <c:v>2.4275860776713048E-2</c:v>
                </c:pt>
                <c:pt idx="1197">
                  <c:v>2.1948280042276946E-2</c:v>
                </c:pt>
                <c:pt idx="1198">
                  <c:v>1.1682050931424531E-2</c:v>
                </c:pt>
                <c:pt idx="1199">
                  <c:v>1.2318481713077711E-2</c:v>
                </c:pt>
                <c:pt idx="1200">
                  <c:v>1.3192563992750258E-2</c:v>
                </c:pt>
                <c:pt idx="1201">
                  <c:v>1.9068097792813172E-2</c:v>
                </c:pt>
                <c:pt idx="1202">
                  <c:v>1.2464607701445979E-2</c:v>
                </c:pt>
                <c:pt idx="1203">
                  <c:v>1.4381625349140554E-2</c:v>
                </c:pt>
                <c:pt idx="1204">
                  <c:v>5.7509699139890961E-3</c:v>
                </c:pt>
                <c:pt idx="1205">
                  <c:v>3.6983849187459884E-3</c:v>
                </c:pt>
                <c:pt idx="1206">
                  <c:v>1.3685409207895528E-2</c:v>
                </c:pt>
                <c:pt idx="1207">
                  <c:v>2.2780278103719513E-2</c:v>
                </c:pt>
                <c:pt idx="1208">
                  <c:v>1.9658892067553949E-2</c:v>
                </c:pt>
                <c:pt idx="1209">
                  <c:v>1.5902589229200122E-2</c:v>
                </c:pt>
                <c:pt idx="1210">
                  <c:v>1.2395073894713116E-2</c:v>
                </c:pt>
                <c:pt idx="1211">
                  <c:v>8.739960397642417E-3</c:v>
                </c:pt>
                <c:pt idx="1212">
                  <c:v>6.1332610049773025E-3</c:v>
                </c:pt>
                <c:pt idx="1213">
                  <c:v>7.3969579280294467E-3</c:v>
                </c:pt>
                <c:pt idx="1214">
                  <c:v>1.3308444749065304E-2</c:v>
                </c:pt>
                <c:pt idx="1215">
                  <c:v>-8.2250115180942994E-4</c:v>
                </c:pt>
                <c:pt idx="1216">
                  <c:v>2.0980989879608564E-3</c:v>
                </c:pt>
                <c:pt idx="1217">
                  <c:v>1.1712030122686274E-2</c:v>
                </c:pt>
                <c:pt idx="1218">
                  <c:v>1.6560808926519784E-2</c:v>
                </c:pt>
                <c:pt idx="1219">
                  <c:v>2.1586267897042571E-2</c:v>
                </c:pt>
              </c:numCache>
            </c:numRef>
          </c:yVal>
          <c:smooth val="1"/>
          <c:extLst>
            <c:ext xmlns:c16="http://schemas.microsoft.com/office/drawing/2014/chart" uri="{C3380CC4-5D6E-409C-BE32-E72D297353CC}">
              <c16:uniqueId val="{00000000-2A26-AF4D-A7EE-CAE86345C927}"/>
            </c:ext>
          </c:extLst>
        </c:ser>
        <c:ser>
          <c:idx val="1"/>
          <c:order val="1"/>
          <c:tx>
            <c:v>10D VaR</c:v>
          </c:tx>
          <c:spPr>
            <a:ln w="19050" cap="rnd">
              <a:solidFill>
                <a:srgbClr val="C00000"/>
              </a:solidFill>
              <a:round/>
            </a:ln>
            <a:effectLst/>
          </c:spPr>
          <c:marker>
            <c:symbol val="circle"/>
            <c:size val="5"/>
            <c:spPr>
              <a:solidFill>
                <a:schemeClr val="accent2"/>
              </a:solidFill>
              <a:ln w="9525">
                <a:solidFill>
                  <a:schemeClr val="accent2"/>
                </a:solidFill>
              </a:ln>
              <a:effectLst/>
            </c:spPr>
          </c:marker>
          <c:xVal>
            <c:numRef>
              <c:f>Backtest!$A$30:$A$1249</c:f>
              <c:numCache>
                <c:formatCode>m/d/yy</c:formatCode>
                <c:ptCount val="1220"/>
                <c:pt idx="0">
                  <c:v>41326</c:v>
                </c:pt>
                <c:pt idx="1">
                  <c:v>41327</c:v>
                </c:pt>
                <c:pt idx="2">
                  <c:v>41330</c:v>
                </c:pt>
                <c:pt idx="3">
                  <c:v>41331</c:v>
                </c:pt>
                <c:pt idx="4">
                  <c:v>41332</c:v>
                </c:pt>
                <c:pt idx="5">
                  <c:v>41333</c:v>
                </c:pt>
                <c:pt idx="6">
                  <c:v>41334</c:v>
                </c:pt>
                <c:pt idx="7">
                  <c:v>41337</c:v>
                </c:pt>
                <c:pt idx="8">
                  <c:v>41338</c:v>
                </c:pt>
                <c:pt idx="9">
                  <c:v>41339</c:v>
                </c:pt>
                <c:pt idx="10">
                  <c:v>41340</c:v>
                </c:pt>
                <c:pt idx="11">
                  <c:v>41341</c:v>
                </c:pt>
                <c:pt idx="12">
                  <c:v>41344</c:v>
                </c:pt>
                <c:pt idx="13">
                  <c:v>41345</c:v>
                </c:pt>
                <c:pt idx="14">
                  <c:v>41346</c:v>
                </c:pt>
                <c:pt idx="15">
                  <c:v>41347</c:v>
                </c:pt>
                <c:pt idx="16">
                  <c:v>41348</c:v>
                </c:pt>
                <c:pt idx="17">
                  <c:v>41351</c:v>
                </c:pt>
                <c:pt idx="18">
                  <c:v>41352</c:v>
                </c:pt>
                <c:pt idx="19">
                  <c:v>41353</c:v>
                </c:pt>
                <c:pt idx="20">
                  <c:v>41354</c:v>
                </c:pt>
                <c:pt idx="21">
                  <c:v>41355</c:v>
                </c:pt>
                <c:pt idx="22">
                  <c:v>41358</c:v>
                </c:pt>
                <c:pt idx="23">
                  <c:v>41359</c:v>
                </c:pt>
                <c:pt idx="24">
                  <c:v>41360</c:v>
                </c:pt>
                <c:pt idx="25">
                  <c:v>41361</c:v>
                </c:pt>
                <c:pt idx="26">
                  <c:v>41365</c:v>
                </c:pt>
                <c:pt idx="27">
                  <c:v>41366</c:v>
                </c:pt>
                <c:pt idx="28">
                  <c:v>41367</c:v>
                </c:pt>
                <c:pt idx="29">
                  <c:v>41368</c:v>
                </c:pt>
                <c:pt idx="30">
                  <c:v>41369</c:v>
                </c:pt>
                <c:pt idx="31">
                  <c:v>41372</c:v>
                </c:pt>
                <c:pt idx="32">
                  <c:v>41373</c:v>
                </c:pt>
                <c:pt idx="33">
                  <c:v>41374</c:v>
                </c:pt>
                <c:pt idx="34">
                  <c:v>41375</c:v>
                </c:pt>
                <c:pt idx="35">
                  <c:v>41376</c:v>
                </c:pt>
                <c:pt idx="36">
                  <c:v>41379</c:v>
                </c:pt>
                <c:pt idx="37">
                  <c:v>41380</c:v>
                </c:pt>
                <c:pt idx="38">
                  <c:v>41381</c:v>
                </c:pt>
                <c:pt idx="39">
                  <c:v>41382</c:v>
                </c:pt>
                <c:pt idx="40">
                  <c:v>41383</c:v>
                </c:pt>
                <c:pt idx="41">
                  <c:v>41386</c:v>
                </c:pt>
                <c:pt idx="42">
                  <c:v>41387</c:v>
                </c:pt>
                <c:pt idx="43">
                  <c:v>41388</c:v>
                </c:pt>
                <c:pt idx="44">
                  <c:v>41389</c:v>
                </c:pt>
                <c:pt idx="45">
                  <c:v>41390</c:v>
                </c:pt>
                <c:pt idx="46">
                  <c:v>41393</c:v>
                </c:pt>
                <c:pt idx="47">
                  <c:v>41394</c:v>
                </c:pt>
                <c:pt idx="48">
                  <c:v>41395</c:v>
                </c:pt>
                <c:pt idx="49">
                  <c:v>41396</c:v>
                </c:pt>
                <c:pt idx="50">
                  <c:v>41397</c:v>
                </c:pt>
                <c:pt idx="51">
                  <c:v>41400</c:v>
                </c:pt>
                <c:pt idx="52">
                  <c:v>41401</c:v>
                </c:pt>
                <c:pt idx="53">
                  <c:v>41402</c:v>
                </c:pt>
                <c:pt idx="54">
                  <c:v>41403</c:v>
                </c:pt>
                <c:pt idx="55">
                  <c:v>41404</c:v>
                </c:pt>
                <c:pt idx="56">
                  <c:v>41407</c:v>
                </c:pt>
                <c:pt idx="57">
                  <c:v>41408</c:v>
                </c:pt>
                <c:pt idx="58">
                  <c:v>41409</c:v>
                </c:pt>
                <c:pt idx="59">
                  <c:v>41410</c:v>
                </c:pt>
                <c:pt idx="60">
                  <c:v>41411</c:v>
                </c:pt>
                <c:pt idx="61">
                  <c:v>41414</c:v>
                </c:pt>
                <c:pt idx="62">
                  <c:v>41415</c:v>
                </c:pt>
                <c:pt idx="63">
                  <c:v>41416</c:v>
                </c:pt>
                <c:pt idx="64">
                  <c:v>41417</c:v>
                </c:pt>
                <c:pt idx="65">
                  <c:v>41418</c:v>
                </c:pt>
                <c:pt idx="66">
                  <c:v>41422</c:v>
                </c:pt>
                <c:pt idx="67">
                  <c:v>41423</c:v>
                </c:pt>
                <c:pt idx="68">
                  <c:v>41424</c:v>
                </c:pt>
                <c:pt idx="69">
                  <c:v>41425</c:v>
                </c:pt>
                <c:pt idx="70">
                  <c:v>41428</c:v>
                </c:pt>
                <c:pt idx="71">
                  <c:v>41429</c:v>
                </c:pt>
                <c:pt idx="72">
                  <c:v>41430</c:v>
                </c:pt>
                <c:pt idx="73">
                  <c:v>41431</c:v>
                </c:pt>
                <c:pt idx="74">
                  <c:v>41432</c:v>
                </c:pt>
                <c:pt idx="75">
                  <c:v>41435</c:v>
                </c:pt>
                <c:pt idx="76">
                  <c:v>41436</c:v>
                </c:pt>
                <c:pt idx="77">
                  <c:v>41437</c:v>
                </c:pt>
                <c:pt idx="78">
                  <c:v>41438</c:v>
                </c:pt>
                <c:pt idx="79">
                  <c:v>41439</c:v>
                </c:pt>
                <c:pt idx="80">
                  <c:v>41442</c:v>
                </c:pt>
                <c:pt idx="81">
                  <c:v>41443</c:v>
                </c:pt>
                <c:pt idx="82">
                  <c:v>41444</c:v>
                </c:pt>
                <c:pt idx="83">
                  <c:v>41445</c:v>
                </c:pt>
                <c:pt idx="84">
                  <c:v>41446</c:v>
                </c:pt>
                <c:pt idx="85">
                  <c:v>41449</c:v>
                </c:pt>
                <c:pt idx="86">
                  <c:v>41450</c:v>
                </c:pt>
                <c:pt idx="87">
                  <c:v>41451</c:v>
                </c:pt>
                <c:pt idx="88">
                  <c:v>41452</c:v>
                </c:pt>
                <c:pt idx="89">
                  <c:v>41453</c:v>
                </c:pt>
                <c:pt idx="90">
                  <c:v>41456</c:v>
                </c:pt>
                <c:pt idx="91">
                  <c:v>41457</c:v>
                </c:pt>
                <c:pt idx="92">
                  <c:v>41458</c:v>
                </c:pt>
                <c:pt idx="93">
                  <c:v>41460</c:v>
                </c:pt>
                <c:pt idx="94">
                  <c:v>41463</c:v>
                </c:pt>
                <c:pt idx="95">
                  <c:v>41464</c:v>
                </c:pt>
                <c:pt idx="96">
                  <c:v>41465</c:v>
                </c:pt>
                <c:pt idx="97">
                  <c:v>41466</c:v>
                </c:pt>
                <c:pt idx="98">
                  <c:v>41467</c:v>
                </c:pt>
                <c:pt idx="99">
                  <c:v>41470</c:v>
                </c:pt>
                <c:pt idx="100">
                  <c:v>41471</c:v>
                </c:pt>
                <c:pt idx="101">
                  <c:v>41472</c:v>
                </c:pt>
                <c:pt idx="102">
                  <c:v>41473</c:v>
                </c:pt>
                <c:pt idx="103">
                  <c:v>41474</c:v>
                </c:pt>
                <c:pt idx="104">
                  <c:v>41477</c:v>
                </c:pt>
                <c:pt idx="105">
                  <c:v>41478</c:v>
                </c:pt>
                <c:pt idx="106">
                  <c:v>41479</c:v>
                </c:pt>
                <c:pt idx="107">
                  <c:v>41480</c:v>
                </c:pt>
                <c:pt idx="108">
                  <c:v>41481</c:v>
                </c:pt>
                <c:pt idx="109">
                  <c:v>41484</c:v>
                </c:pt>
                <c:pt idx="110">
                  <c:v>41485</c:v>
                </c:pt>
                <c:pt idx="111">
                  <c:v>41486</c:v>
                </c:pt>
                <c:pt idx="112">
                  <c:v>41487</c:v>
                </c:pt>
                <c:pt idx="113">
                  <c:v>41488</c:v>
                </c:pt>
                <c:pt idx="114">
                  <c:v>41491</c:v>
                </c:pt>
                <c:pt idx="115">
                  <c:v>41492</c:v>
                </c:pt>
                <c:pt idx="116">
                  <c:v>41493</c:v>
                </c:pt>
                <c:pt idx="117">
                  <c:v>41494</c:v>
                </c:pt>
                <c:pt idx="118">
                  <c:v>41495</c:v>
                </c:pt>
                <c:pt idx="119">
                  <c:v>41498</c:v>
                </c:pt>
                <c:pt idx="120">
                  <c:v>41499</c:v>
                </c:pt>
                <c:pt idx="121">
                  <c:v>41500</c:v>
                </c:pt>
                <c:pt idx="122">
                  <c:v>41501</c:v>
                </c:pt>
                <c:pt idx="123">
                  <c:v>41502</c:v>
                </c:pt>
                <c:pt idx="124">
                  <c:v>41505</c:v>
                </c:pt>
                <c:pt idx="125">
                  <c:v>41506</c:v>
                </c:pt>
                <c:pt idx="126">
                  <c:v>41507</c:v>
                </c:pt>
                <c:pt idx="127">
                  <c:v>41508</c:v>
                </c:pt>
                <c:pt idx="128">
                  <c:v>41509</c:v>
                </c:pt>
                <c:pt idx="129">
                  <c:v>41512</c:v>
                </c:pt>
                <c:pt idx="130">
                  <c:v>41513</c:v>
                </c:pt>
                <c:pt idx="131">
                  <c:v>41514</c:v>
                </c:pt>
                <c:pt idx="132">
                  <c:v>41515</c:v>
                </c:pt>
                <c:pt idx="133">
                  <c:v>41516</c:v>
                </c:pt>
                <c:pt idx="134">
                  <c:v>41520</c:v>
                </c:pt>
                <c:pt idx="135">
                  <c:v>41521</c:v>
                </c:pt>
                <c:pt idx="136">
                  <c:v>41522</c:v>
                </c:pt>
                <c:pt idx="137">
                  <c:v>41523</c:v>
                </c:pt>
                <c:pt idx="138">
                  <c:v>41526</c:v>
                </c:pt>
                <c:pt idx="139">
                  <c:v>41527</c:v>
                </c:pt>
                <c:pt idx="140">
                  <c:v>41528</c:v>
                </c:pt>
                <c:pt idx="141">
                  <c:v>41529</c:v>
                </c:pt>
                <c:pt idx="142">
                  <c:v>41530</c:v>
                </c:pt>
                <c:pt idx="143">
                  <c:v>41533</c:v>
                </c:pt>
                <c:pt idx="144">
                  <c:v>41534</c:v>
                </c:pt>
                <c:pt idx="145">
                  <c:v>41535</c:v>
                </c:pt>
                <c:pt idx="146">
                  <c:v>41536</c:v>
                </c:pt>
                <c:pt idx="147">
                  <c:v>41537</c:v>
                </c:pt>
                <c:pt idx="148">
                  <c:v>41540</c:v>
                </c:pt>
                <c:pt idx="149">
                  <c:v>41541</c:v>
                </c:pt>
                <c:pt idx="150">
                  <c:v>41542</c:v>
                </c:pt>
                <c:pt idx="151">
                  <c:v>41543</c:v>
                </c:pt>
                <c:pt idx="152">
                  <c:v>41544</c:v>
                </c:pt>
                <c:pt idx="153">
                  <c:v>41547</c:v>
                </c:pt>
                <c:pt idx="154">
                  <c:v>41548</c:v>
                </c:pt>
                <c:pt idx="155">
                  <c:v>41549</c:v>
                </c:pt>
                <c:pt idx="156">
                  <c:v>41550</c:v>
                </c:pt>
                <c:pt idx="157">
                  <c:v>41551</c:v>
                </c:pt>
                <c:pt idx="158">
                  <c:v>41554</c:v>
                </c:pt>
                <c:pt idx="159">
                  <c:v>41555</c:v>
                </c:pt>
                <c:pt idx="160">
                  <c:v>41556</c:v>
                </c:pt>
                <c:pt idx="161">
                  <c:v>41557</c:v>
                </c:pt>
                <c:pt idx="162">
                  <c:v>41558</c:v>
                </c:pt>
                <c:pt idx="163">
                  <c:v>41561</c:v>
                </c:pt>
                <c:pt idx="164">
                  <c:v>41562</c:v>
                </c:pt>
                <c:pt idx="165">
                  <c:v>41563</c:v>
                </c:pt>
                <c:pt idx="166">
                  <c:v>41564</c:v>
                </c:pt>
                <c:pt idx="167">
                  <c:v>41565</c:v>
                </c:pt>
                <c:pt idx="168">
                  <c:v>41568</c:v>
                </c:pt>
                <c:pt idx="169">
                  <c:v>41569</c:v>
                </c:pt>
                <c:pt idx="170">
                  <c:v>41570</c:v>
                </c:pt>
                <c:pt idx="171">
                  <c:v>41571</c:v>
                </c:pt>
                <c:pt idx="172">
                  <c:v>41572</c:v>
                </c:pt>
                <c:pt idx="173">
                  <c:v>41575</c:v>
                </c:pt>
                <c:pt idx="174">
                  <c:v>41576</c:v>
                </c:pt>
                <c:pt idx="175">
                  <c:v>41577</c:v>
                </c:pt>
                <c:pt idx="176">
                  <c:v>41578</c:v>
                </c:pt>
                <c:pt idx="177">
                  <c:v>41579</c:v>
                </c:pt>
                <c:pt idx="178">
                  <c:v>41582</c:v>
                </c:pt>
                <c:pt idx="179">
                  <c:v>41583</c:v>
                </c:pt>
                <c:pt idx="180">
                  <c:v>41584</c:v>
                </c:pt>
                <c:pt idx="181">
                  <c:v>41585</c:v>
                </c:pt>
                <c:pt idx="182">
                  <c:v>41586</c:v>
                </c:pt>
                <c:pt idx="183">
                  <c:v>41589</c:v>
                </c:pt>
                <c:pt idx="184">
                  <c:v>41590</c:v>
                </c:pt>
                <c:pt idx="185">
                  <c:v>41591</c:v>
                </c:pt>
                <c:pt idx="186">
                  <c:v>41592</c:v>
                </c:pt>
                <c:pt idx="187">
                  <c:v>41593</c:v>
                </c:pt>
                <c:pt idx="188">
                  <c:v>41596</c:v>
                </c:pt>
                <c:pt idx="189">
                  <c:v>41597</c:v>
                </c:pt>
                <c:pt idx="190">
                  <c:v>41598</c:v>
                </c:pt>
                <c:pt idx="191">
                  <c:v>41599</c:v>
                </c:pt>
                <c:pt idx="192">
                  <c:v>41600</c:v>
                </c:pt>
                <c:pt idx="193">
                  <c:v>41603</c:v>
                </c:pt>
                <c:pt idx="194">
                  <c:v>41604</c:v>
                </c:pt>
                <c:pt idx="195">
                  <c:v>41605</c:v>
                </c:pt>
                <c:pt idx="196">
                  <c:v>41607</c:v>
                </c:pt>
                <c:pt idx="197">
                  <c:v>41610</c:v>
                </c:pt>
                <c:pt idx="198">
                  <c:v>41611</c:v>
                </c:pt>
                <c:pt idx="199">
                  <c:v>41612</c:v>
                </c:pt>
                <c:pt idx="200">
                  <c:v>41613</c:v>
                </c:pt>
                <c:pt idx="201">
                  <c:v>41614</c:v>
                </c:pt>
                <c:pt idx="202">
                  <c:v>41617</c:v>
                </c:pt>
                <c:pt idx="203">
                  <c:v>41618</c:v>
                </c:pt>
                <c:pt idx="204">
                  <c:v>41619</c:v>
                </c:pt>
                <c:pt idx="205">
                  <c:v>41620</c:v>
                </c:pt>
                <c:pt idx="206">
                  <c:v>41621</c:v>
                </c:pt>
                <c:pt idx="207">
                  <c:v>41624</c:v>
                </c:pt>
                <c:pt idx="208">
                  <c:v>41625</c:v>
                </c:pt>
                <c:pt idx="209">
                  <c:v>41626</c:v>
                </c:pt>
                <c:pt idx="210">
                  <c:v>41627</c:v>
                </c:pt>
                <c:pt idx="211">
                  <c:v>41628</c:v>
                </c:pt>
                <c:pt idx="212">
                  <c:v>41631</c:v>
                </c:pt>
                <c:pt idx="213">
                  <c:v>41632</c:v>
                </c:pt>
                <c:pt idx="214">
                  <c:v>41634</c:v>
                </c:pt>
                <c:pt idx="215">
                  <c:v>41635</c:v>
                </c:pt>
                <c:pt idx="216">
                  <c:v>41638</c:v>
                </c:pt>
                <c:pt idx="217">
                  <c:v>41639</c:v>
                </c:pt>
                <c:pt idx="218">
                  <c:v>41641</c:v>
                </c:pt>
                <c:pt idx="219">
                  <c:v>41642</c:v>
                </c:pt>
                <c:pt idx="220">
                  <c:v>41645</c:v>
                </c:pt>
                <c:pt idx="221">
                  <c:v>41646</c:v>
                </c:pt>
                <c:pt idx="222">
                  <c:v>41647</c:v>
                </c:pt>
                <c:pt idx="223">
                  <c:v>41648</c:v>
                </c:pt>
                <c:pt idx="224">
                  <c:v>41649</c:v>
                </c:pt>
                <c:pt idx="225">
                  <c:v>41652</c:v>
                </c:pt>
                <c:pt idx="226">
                  <c:v>41653</c:v>
                </c:pt>
                <c:pt idx="227">
                  <c:v>41654</c:v>
                </c:pt>
                <c:pt idx="228">
                  <c:v>41655</c:v>
                </c:pt>
                <c:pt idx="229">
                  <c:v>41656</c:v>
                </c:pt>
                <c:pt idx="230">
                  <c:v>41660</c:v>
                </c:pt>
                <c:pt idx="231">
                  <c:v>41661</c:v>
                </c:pt>
                <c:pt idx="232">
                  <c:v>41662</c:v>
                </c:pt>
                <c:pt idx="233">
                  <c:v>41663</c:v>
                </c:pt>
                <c:pt idx="234">
                  <c:v>41666</c:v>
                </c:pt>
                <c:pt idx="235">
                  <c:v>41667</c:v>
                </c:pt>
                <c:pt idx="236">
                  <c:v>41668</c:v>
                </c:pt>
                <c:pt idx="237">
                  <c:v>41669</c:v>
                </c:pt>
                <c:pt idx="238">
                  <c:v>41670</c:v>
                </c:pt>
                <c:pt idx="239">
                  <c:v>41673</c:v>
                </c:pt>
                <c:pt idx="240">
                  <c:v>41674</c:v>
                </c:pt>
                <c:pt idx="241">
                  <c:v>41675</c:v>
                </c:pt>
                <c:pt idx="242">
                  <c:v>41676</c:v>
                </c:pt>
                <c:pt idx="243">
                  <c:v>41677</c:v>
                </c:pt>
                <c:pt idx="244">
                  <c:v>41680</c:v>
                </c:pt>
                <c:pt idx="245">
                  <c:v>41681</c:v>
                </c:pt>
                <c:pt idx="246">
                  <c:v>41682</c:v>
                </c:pt>
                <c:pt idx="247">
                  <c:v>41683</c:v>
                </c:pt>
                <c:pt idx="248">
                  <c:v>41684</c:v>
                </c:pt>
                <c:pt idx="249">
                  <c:v>41688</c:v>
                </c:pt>
                <c:pt idx="250">
                  <c:v>41689</c:v>
                </c:pt>
                <c:pt idx="251">
                  <c:v>41690</c:v>
                </c:pt>
                <c:pt idx="252">
                  <c:v>41691</c:v>
                </c:pt>
                <c:pt idx="253">
                  <c:v>41694</c:v>
                </c:pt>
                <c:pt idx="254">
                  <c:v>41695</c:v>
                </c:pt>
                <c:pt idx="255">
                  <c:v>41696</c:v>
                </c:pt>
                <c:pt idx="256">
                  <c:v>41697</c:v>
                </c:pt>
                <c:pt idx="257">
                  <c:v>41698</c:v>
                </c:pt>
                <c:pt idx="258">
                  <c:v>41701</c:v>
                </c:pt>
                <c:pt idx="259">
                  <c:v>41702</c:v>
                </c:pt>
                <c:pt idx="260">
                  <c:v>41703</c:v>
                </c:pt>
                <c:pt idx="261">
                  <c:v>41704</c:v>
                </c:pt>
                <c:pt idx="262">
                  <c:v>41705</c:v>
                </c:pt>
                <c:pt idx="263">
                  <c:v>41708</c:v>
                </c:pt>
                <c:pt idx="264">
                  <c:v>41709</c:v>
                </c:pt>
                <c:pt idx="265">
                  <c:v>41710</c:v>
                </c:pt>
                <c:pt idx="266">
                  <c:v>41711</c:v>
                </c:pt>
                <c:pt idx="267">
                  <c:v>41712</c:v>
                </c:pt>
                <c:pt idx="268">
                  <c:v>41715</c:v>
                </c:pt>
                <c:pt idx="269">
                  <c:v>41716</c:v>
                </c:pt>
                <c:pt idx="270">
                  <c:v>41717</c:v>
                </c:pt>
                <c:pt idx="271">
                  <c:v>41718</c:v>
                </c:pt>
                <c:pt idx="272">
                  <c:v>41719</c:v>
                </c:pt>
                <c:pt idx="273">
                  <c:v>41722</c:v>
                </c:pt>
                <c:pt idx="274">
                  <c:v>41723</c:v>
                </c:pt>
                <c:pt idx="275">
                  <c:v>41724</c:v>
                </c:pt>
                <c:pt idx="276">
                  <c:v>41725</c:v>
                </c:pt>
                <c:pt idx="277">
                  <c:v>41726</c:v>
                </c:pt>
                <c:pt idx="278">
                  <c:v>41729</c:v>
                </c:pt>
                <c:pt idx="279">
                  <c:v>41730</c:v>
                </c:pt>
                <c:pt idx="280">
                  <c:v>41731</c:v>
                </c:pt>
                <c:pt idx="281">
                  <c:v>41732</c:v>
                </c:pt>
                <c:pt idx="282">
                  <c:v>41733</c:v>
                </c:pt>
                <c:pt idx="283">
                  <c:v>41736</c:v>
                </c:pt>
                <c:pt idx="284">
                  <c:v>41737</c:v>
                </c:pt>
                <c:pt idx="285">
                  <c:v>41738</c:v>
                </c:pt>
                <c:pt idx="286">
                  <c:v>41739</c:v>
                </c:pt>
                <c:pt idx="287">
                  <c:v>41740</c:v>
                </c:pt>
                <c:pt idx="288">
                  <c:v>41743</c:v>
                </c:pt>
                <c:pt idx="289">
                  <c:v>41744</c:v>
                </c:pt>
                <c:pt idx="290">
                  <c:v>41745</c:v>
                </c:pt>
                <c:pt idx="291">
                  <c:v>41746</c:v>
                </c:pt>
                <c:pt idx="292">
                  <c:v>41750</c:v>
                </c:pt>
                <c:pt idx="293">
                  <c:v>41751</c:v>
                </c:pt>
                <c:pt idx="294">
                  <c:v>41752</c:v>
                </c:pt>
                <c:pt idx="295">
                  <c:v>41753</c:v>
                </c:pt>
                <c:pt idx="296">
                  <c:v>41754</c:v>
                </c:pt>
                <c:pt idx="297">
                  <c:v>41757</c:v>
                </c:pt>
                <c:pt idx="298">
                  <c:v>41758</c:v>
                </c:pt>
                <c:pt idx="299">
                  <c:v>41759</c:v>
                </c:pt>
                <c:pt idx="300">
                  <c:v>41760</c:v>
                </c:pt>
                <c:pt idx="301">
                  <c:v>41761</c:v>
                </c:pt>
                <c:pt idx="302">
                  <c:v>41764</c:v>
                </c:pt>
                <c:pt idx="303">
                  <c:v>41765</c:v>
                </c:pt>
                <c:pt idx="304">
                  <c:v>41766</c:v>
                </c:pt>
                <c:pt idx="305">
                  <c:v>41767</c:v>
                </c:pt>
                <c:pt idx="306">
                  <c:v>41768</c:v>
                </c:pt>
                <c:pt idx="307">
                  <c:v>41771</c:v>
                </c:pt>
                <c:pt idx="308">
                  <c:v>41772</c:v>
                </c:pt>
                <c:pt idx="309">
                  <c:v>41773</c:v>
                </c:pt>
                <c:pt idx="310">
                  <c:v>41774</c:v>
                </c:pt>
                <c:pt idx="311">
                  <c:v>41775</c:v>
                </c:pt>
                <c:pt idx="312">
                  <c:v>41778</c:v>
                </c:pt>
                <c:pt idx="313">
                  <c:v>41779</c:v>
                </c:pt>
                <c:pt idx="314">
                  <c:v>41780</c:v>
                </c:pt>
                <c:pt idx="315">
                  <c:v>41781</c:v>
                </c:pt>
                <c:pt idx="316">
                  <c:v>41782</c:v>
                </c:pt>
                <c:pt idx="317">
                  <c:v>41786</c:v>
                </c:pt>
                <c:pt idx="318">
                  <c:v>41787</c:v>
                </c:pt>
                <c:pt idx="319">
                  <c:v>41788</c:v>
                </c:pt>
                <c:pt idx="320">
                  <c:v>41789</c:v>
                </c:pt>
                <c:pt idx="321">
                  <c:v>41792</c:v>
                </c:pt>
                <c:pt idx="322">
                  <c:v>41793</c:v>
                </c:pt>
                <c:pt idx="323">
                  <c:v>41794</c:v>
                </c:pt>
                <c:pt idx="324">
                  <c:v>41795</c:v>
                </c:pt>
                <c:pt idx="325">
                  <c:v>41796</c:v>
                </c:pt>
                <c:pt idx="326">
                  <c:v>41799</c:v>
                </c:pt>
                <c:pt idx="327">
                  <c:v>41800</c:v>
                </c:pt>
                <c:pt idx="328">
                  <c:v>41801</c:v>
                </c:pt>
                <c:pt idx="329">
                  <c:v>41802</c:v>
                </c:pt>
                <c:pt idx="330">
                  <c:v>41803</c:v>
                </c:pt>
                <c:pt idx="331">
                  <c:v>41806</c:v>
                </c:pt>
                <c:pt idx="332">
                  <c:v>41807</c:v>
                </c:pt>
                <c:pt idx="333">
                  <c:v>41808</c:v>
                </c:pt>
                <c:pt idx="334">
                  <c:v>41809</c:v>
                </c:pt>
                <c:pt idx="335">
                  <c:v>41810</c:v>
                </c:pt>
                <c:pt idx="336">
                  <c:v>41813</c:v>
                </c:pt>
                <c:pt idx="337">
                  <c:v>41814</c:v>
                </c:pt>
                <c:pt idx="338">
                  <c:v>41815</c:v>
                </c:pt>
                <c:pt idx="339">
                  <c:v>41816</c:v>
                </c:pt>
                <c:pt idx="340">
                  <c:v>41817</c:v>
                </c:pt>
                <c:pt idx="341">
                  <c:v>41820</c:v>
                </c:pt>
                <c:pt idx="342">
                  <c:v>41821</c:v>
                </c:pt>
                <c:pt idx="343">
                  <c:v>41822</c:v>
                </c:pt>
                <c:pt idx="344">
                  <c:v>41823</c:v>
                </c:pt>
                <c:pt idx="345">
                  <c:v>41827</c:v>
                </c:pt>
                <c:pt idx="346">
                  <c:v>41828</c:v>
                </c:pt>
                <c:pt idx="347">
                  <c:v>41829</c:v>
                </c:pt>
                <c:pt idx="348">
                  <c:v>41830</c:v>
                </c:pt>
                <c:pt idx="349">
                  <c:v>41831</c:v>
                </c:pt>
                <c:pt idx="350">
                  <c:v>41834</c:v>
                </c:pt>
                <c:pt idx="351">
                  <c:v>41835</c:v>
                </c:pt>
                <c:pt idx="352">
                  <c:v>41836</c:v>
                </c:pt>
                <c:pt idx="353">
                  <c:v>41837</c:v>
                </c:pt>
                <c:pt idx="354">
                  <c:v>41838</c:v>
                </c:pt>
                <c:pt idx="355">
                  <c:v>41841</c:v>
                </c:pt>
                <c:pt idx="356">
                  <c:v>41842</c:v>
                </c:pt>
                <c:pt idx="357">
                  <c:v>41843</c:v>
                </c:pt>
                <c:pt idx="358">
                  <c:v>41844</c:v>
                </c:pt>
                <c:pt idx="359">
                  <c:v>41845</c:v>
                </c:pt>
                <c:pt idx="360">
                  <c:v>41848</c:v>
                </c:pt>
                <c:pt idx="361">
                  <c:v>41849</c:v>
                </c:pt>
                <c:pt idx="362">
                  <c:v>41850</c:v>
                </c:pt>
                <c:pt idx="363">
                  <c:v>41851</c:v>
                </c:pt>
                <c:pt idx="364">
                  <c:v>41852</c:v>
                </c:pt>
                <c:pt idx="365">
                  <c:v>41855</c:v>
                </c:pt>
                <c:pt idx="366">
                  <c:v>41856</c:v>
                </c:pt>
                <c:pt idx="367">
                  <c:v>41857</c:v>
                </c:pt>
                <c:pt idx="368">
                  <c:v>41858</c:v>
                </c:pt>
                <c:pt idx="369">
                  <c:v>41859</c:v>
                </c:pt>
                <c:pt idx="370">
                  <c:v>41862</c:v>
                </c:pt>
                <c:pt idx="371">
                  <c:v>41863</c:v>
                </c:pt>
                <c:pt idx="372">
                  <c:v>41864</c:v>
                </c:pt>
                <c:pt idx="373">
                  <c:v>41865</c:v>
                </c:pt>
                <c:pt idx="374">
                  <c:v>41866</c:v>
                </c:pt>
                <c:pt idx="375">
                  <c:v>41869</c:v>
                </c:pt>
                <c:pt idx="376">
                  <c:v>41870</c:v>
                </c:pt>
                <c:pt idx="377">
                  <c:v>41871</c:v>
                </c:pt>
                <c:pt idx="378">
                  <c:v>41872</c:v>
                </c:pt>
                <c:pt idx="379">
                  <c:v>41873</c:v>
                </c:pt>
                <c:pt idx="380">
                  <c:v>41876</c:v>
                </c:pt>
                <c:pt idx="381">
                  <c:v>41877</c:v>
                </c:pt>
                <c:pt idx="382">
                  <c:v>41878</c:v>
                </c:pt>
                <c:pt idx="383">
                  <c:v>41879</c:v>
                </c:pt>
                <c:pt idx="384">
                  <c:v>41880</c:v>
                </c:pt>
                <c:pt idx="385">
                  <c:v>41884</c:v>
                </c:pt>
                <c:pt idx="386">
                  <c:v>41885</c:v>
                </c:pt>
                <c:pt idx="387">
                  <c:v>41886</c:v>
                </c:pt>
                <c:pt idx="388">
                  <c:v>41887</c:v>
                </c:pt>
                <c:pt idx="389">
                  <c:v>41890</c:v>
                </c:pt>
                <c:pt idx="390">
                  <c:v>41891</c:v>
                </c:pt>
                <c:pt idx="391">
                  <c:v>41892</c:v>
                </c:pt>
                <c:pt idx="392">
                  <c:v>41893</c:v>
                </c:pt>
                <c:pt idx="393">
                  <c:v>41894</c:v>
                </c:pt>
                <c:pt idx="394">
                  <c:v>41897</c:v>
                </c:pt>
                <c:pt idx="395">
                  <c:v>41898</c:v>
                </c:pt>
                <c:pt idx="396">
                  <c:v>41899</c:v>
                </c:pt>
                <c:pt idx="397">
                  <c:v>41900</c:v>
                </c:pt>
                <c:pt idx="398">
                  <c:v>41901</c:v>
                </c:pt>
                <c:pt idx="399">
                  <c:v>41904</c:v>
                </c:pt>
                <c:pt idx="400">
                  <c:v>41905</c:v>
                </c:pt>
                <c:pt idx="401">
                  <c:v>41906</c:v>
                </c:pt>
                <c:pt idx="402">
                  <c:v>41907</c:v>
                </c:pt>
                <c:pt idx="403">
                  <c:v>41908</c:v>
                </c:pt>
                <c:pt idx="404">
                  <c:v>41911</c:v>
                </c:pt>
                <c:pt idx="405">
                  <c:v>41912</c:v>
                </c:pt>
                <c:pt idx="406">
                  <c:v>41913</c:v>
                </c:pt>
                <c:pt idx="407">
                  <c:v>41914</c:v>
                </c:pt>
                <c:pt idx="408">
                  <c:v>41915</c:v>
                </c:pt>
                <c:pt idx="409">
                  <c:v>41918</c:v>
                </c:pt>
                <c:pt idx="410">
                  <c:v>41919</c:v>
                </c:pt>
                <c:pt idx="411">
                  <c:v>41920</c:v>
                </c:pt>
                <c:pt idx="412">
                  <c:v>41921</c:v>
                </c:pt>
                <c:pt idx="413">
                  <c:v>41922</c:v>
                </c:pt>
                <c:pt idx="414">
                  <c:v>41925</c:v>
                </c:pt>
                <c:pt idx="415">
                  <c:v>41926</c:v>
                </c:pt>
                <c:pt idx="416">
                  <c:v>41927</c:v>
                </c:pt>
                <c:pt idx="417">
                  <c:v>41928</c:v>
                </c:pt>
                <c:pt idx="418">
                  <c:v>41929</c:v>
                </c:pt>
                <c:pt idx="419">
                  <c:v>41932</c:v>
                </c:pt>
                <c:pt idx="420">
                  <c:v>41933</c:v>
                </c:pt>
                <c:pt idx="421">
                  <c:v>41934</c:v>
                </c:pt>
                <c:pt idx="422">
                  <c:v>41935</c:v>
                </c:pt>
                <c:pt idx="423">
                  <c:v>41936</c:v>
                </c:pt>
                <c:pt idx="424">
                  <c:v>41939</c:v>
                </c:pt>
                <c:pt idx="425">
                  <c:v>41940</c:v>
                </c:pt>
                <c:pt idx="426">
                  <c:v>41941</c:v>
                </c:pt>
                <c:pt idx="427">
                  <c:v>41942</c:v>
                </c:pt>
                <c:pt idx="428">
                  <c:v>41943</c:v>
                </c:pt>
                <c:pt idx="429">
                  <c:v>41946</c:v>
                </c:pt>
                <c:pt idx="430">
                  <c:v>41947</c:v>
                </c:pt>
                <c:pt idx="431">
                  <c:v>41948</c:v>
                </c:pt>
                <c:pt idx="432">
                  <c:v>41949</c:v>
                </c:pt>
                <c:pt idx="433">
                  <c:v>41950</c:v>
                </c:pt>
                <c:pt idx="434">
                  <c:v>41953</c:v>
                </c:pt>
                <c:pt idx="435">
                  <c:v>41954</c:v>
                </c:pt>
                <c:pt idx="436">
                  <c:v>41955</c:v>
                </c:pt>
                <c:pt idx="437">
                  <c:v>41956</c:v>
                </c:pt>
                <c:pt idx="438">
                  <c:v>41957</c:v>
                </c:pt>
                <c:pt idx="439">
                  <c:v>41960</c:v>
                </c:pt>
                <c:pt idx="440">
                  <c:v>41961</c:v>
                </c:pt>
                <c:pt idx="441">
                  <c:v>41962</c:v>
                </c:pt>
                <c:pt idx="442">
                  <c:v>41963</c:v>
                </c:pt>
                <c:pt idx="443">
                  <c:v>41964</c:v>
                </c:pt>
                <c:pt idx="444">
                  <c:v>41967</c:v>
                </c:pt>
                <c:pt idx="445">
                  <c:v>41968</c:v>
                </c:pt>
                <c:pt idx="446">
                  <c:v>41969</c:v>
                </c:pt>
                <c:pt idx="447">
                  <c:v>41971</c:v>
                </c:pt>
                <c:pt idx="448">
                  <c:v>41974</c:v>
                </c:pt>
                <c:pt idx="449">
                  <c:v>41975</c:v>
                </c:pt>
                <c:pt idx="450">
                  <c:v>41976</c:v>
                </c:pt>
                <c:pt idx="451">
                  <c:v>41977</c:v>
                </c:pt>
                <c:pt idx="452">
                  <c:v>41978</c:v>
                </c:pt>
                <c:pt idx="453">
                  <c:v>41981</c:v>
                </c:pt>
                <c:pt idx="454">
                  <c:v>41982</c:v>
                </c:pt>
                <c:pt idx="455">
                  <c:v>41983</c:v>
                </c:pt>
                <c:pt idx="456">
                  <c:v>41984</c:v>
                </c:pt>
                <c:pt idx="457">
                  <c:v>41985</c:v>
                </c:pt>
                <c:pt idx="458">
                  <c:v>41988</c:v>
                </c:pt>
                <c:pt idx="459">
                  <c:v>41989</c:v>
                </c:pt>
                <c:pt idx="460">
                  <c:v>41990</c:v>
                </c:pt>
                <c:pt idx="461">
                  <c:v>41991</c:v>
                </c:pt>
                <c:pt idx="462">
                  <c:v>41992</c:v>
                </c:pt>
                <c:pt idx="463">
                  <c:v>41995</c:v>
                </c:pt>
                <c:pt idx="464">
                  <c:v>41996</c:v>
                </c:pt>
                <c:pt idx="465">
                  <c:v>41997</c:v>
                </c:pt>
                <c:pt idx="466">
                  <c:v>41999</c:v>
                </c:pt>
                <c:pt idx="467">
                  <c:v>42002</c:v>
                </c:pt>
                <c:pt idx="468">
                  <c:v>42003</c:v>
                </c:pt>
                <c:pt idx="469">
                  <c:v>42004</c:v>
                </c:pt>
                <c:pt idx="470">
                  <c:v>42006</c:v>
                </c:pt>
                <c:pt idx="471">
                  <c:v>42009</c:v>
                </c:pt>
                <c:pt idx="472">
                  <c:v>42010</c:v>
                </c:pt>
                <c:pt idx="473">
                  <c:v>42011</c:v>
                </c:pt>
                <c:pt idx="474">
                  <c:v>42012</c:v>
                </c:pt>
                <c:pt idx="475">
                  <c:v>42013</c:v>
                </c:pt>
                <c:pt idx="476">
                  <c:v>42016</c:v>
                </c:pt>
                <c:pt idx="477">
                  <c:v>42017</c:v>
                </c:pt>
                <c:pt idx="478">
                  <c:v>42018</c:v>
                </c:pt>
                <c:pt idx="479">
                  <c:v>42019</c:v>
                </c:pt>
                <c:pt idx="480">
                  <c:v>42020</c:v>
                </c:pt>
                <c:pt idx="481">
                  <c:v>42024</c:v>
                </c:pt>
                <c:pt idx="482">
                  <c:v>42025</c:v>
                </c:pt>
                <c:pt idx="483">
                  <c:v>42026</c:v>
                </c:pt>
                <c:pt idx="484">
                  <c:v>42027</c:v>
                </c:pt>
                <c:pt idx="485">
                  <c:v>42030</c:v>
                </c:pt>
                <c:pt idx="486">
                  <c:v>42031</c:v>
                </c:pt>
                <c:pt idx="487">
                  <c:v>42032</c:v>
                </c:pt>
                <c:pt idx="488">
                  <c:v>42033</c:v>
                </c:pt>
                <c:pt idx="489">
                  <c:v>42034</c:v>
                </c:pt>
                <c:pt idx="490">
                  <c:v>42037</c:v>
                </c:pt>
                <c:pt idx="491">
                  <c:v>42038</c:v>
                </c:pt>
                <c:pt idx="492">
                  <c:v>42039</c:v>
                </c:pt>
                <c:pt idx="493">
                  <c:v>42040</c:v>
                </c:pt>
                <c:pt idx="494">
                  <c:v>42041</c:v>
                </c:pt>
                <c:pt idx="495">
                  <c:v>42044</c:v>
                </c:pt>
                <c:pt idx="496">
                  <c:v>42045</c:v>
                </c:pt>
                <c:pt idx="497">
                  <c:v>42046</c:v>
                </c:pt>
                <c:pt idx="498">
                  <c:v>42047</c:v>
                </c:pt>
                <c:pt idx="499">
                  <c:v>42048</c:v>
                </c:pt>
                <c:pt idx="500">
                  <c:v>42052</c:v>
                </c:pt>
                <c:pt idx="501">
                  <c:v>42053</c:v>
                </c:pt>
                <c:pt idx="502">
                  <c:v>42054</c:v>
                </c:pt>
                <c:pt idx="503">
                  <c:v>42055</c:v>
                </c:pt>
                <c:pt idx="504">
                  <c:v>42058</c:v>
                </c:pt>
                <c:pt idx="505">
                  <c:v>42059</c:v>
                </c:pt>
                <c:pt idx="506">
                  <c:v>42060</c:v>
                </c:pt>
                <c:pt idx="507">
                  <c:v>42061</c:v>
                </c:pt>
                <c:pt idx="508">
                  <c:v>42062</c:v>
                </c:pt>
                <c:pt idx="509">
                  <c:v>42065</c:v>
                </c:pt>
                <c:pt idx="510">
                  <c:v>42066</c:v>
                </c:pt>
                <c:pt idx="511">
                  <c:v>42067</c:v>
                </c:pt>
                <c:pt idx="512">
                  <c:v>42068</c:v>
                </c:pt>
                <c:pt idx="513">
                  <c:v>42069</c:v>
                </c:pt>
                <c:pt idx="514">
                  <c:v>42072</c:v>
                </c:pt>
                <c:pt idx="515">
                  <c:v>42073</c:v>
                </c:pt>
                <c:pt idx="516">
                  <c:v>42074</c:v>
                </c:pt>
                <c:pt idx="517">
                  <c:v>42075</c:v>
                </c:pt>
                <c:pt idx="518">
                  <c:v>42076</c:v>
                </c:pt>
                <c:pt idx="519">
                  <c:v>42079</c:v>
                </c:pt>
                <c:pt idx="520">
                  <c:v>42080</c:v>
                </c:pt>
                <c:pt idx="521">
                  <c:v>42081</c:v>
                </c:pt>
                <c:pt idx="522">
                  <c:v>42082</c:v>
                </c:pt>
                <c:pt idx="523">
                  <c:v>42083</c:v>
                </c:pt>
                <c:pt idx="524">
                  <c:v>42086</c:v>
                </c:pt>
                <c:pt idx="525">
                  <c:v>42087</c:v>
                </c:pt>
                <c:pt idx="526">
                  <c:v>42088</c:v>
                </c:pt>
                <c:pt idx="527">
                  <c:v>42089</c:v>
                </c:pt>
                <c:pt idx="528">
                  <c:v>42090</c:v>
                </c:pt>
                <c:pt idx="529">
                  <c:v>42093</c:v>
                </c:pt>
                <c:pt idx="530">
                  <c:v>42094</c:v>
                </c:pt>
                <c:pt idx="531">
                  <c:v>42095</c:v>
                </c:pt>
                <c:pt idx="532">
                  <c:v>42096</c:v>
                </c:pt>
                <c:pt idx="533">
                  <c:v>42100</c:v>
                </c:pt>
                <c:pt idx="534">
                  <c:v>42101</c:v>
                </c:pt>
                <c:pt idx="535">
                  <c:v>42102</c:v>
                </c:pt>
                <c:pt idx="536">
                  <c:v>42103</c:v>
                </c:pt>
                <c:pt idx="537">
                  <c:v>42104</c:v>
                </c:pt>
                <c:pt idx="538">
                  <c:v>42107</c:v>
                </c:pt>
                <c:pt idx="539">
                  <c:v>42108</c:v>
                </c:pt>
                <c:pt idx="540">
                  <c:v>42109</c:v>
                </c:pt>
                <c:pt idx="541">
                  <c:v>42110</c:v>
                </c:pt>
                <c:pt idx="542">
                  <c:v>42111</c:v>
                </c:pt>
                <c:pt idx="543">
                  <c:v>42114</c:v>
                </c:pt>
                <c:pt idx="544">
                  <c:v>42115</c:v>
                </c:pt>
                <c:pt idx="545">
                  <c:v>42116</c:v>
                </c:pt>
                <c:pt idx="546">
                  <c:v>42117</c:v>
                </c:pt>
                <c:pt idx="547">
                  <c:v>42118</c:v>
                </c:pt>
                <c:pt idx="548">
                  <c:v>42121</c:v>
                </c:pt>
                <c:pt idx="549">
                  <c:v>42122</c:v>
                </c:pt>
                <c:pt idx="550">
                  <c:v>42123</c:v>
                </c:pt>
                <c:pt idx="551">
                  <c:v>42124</c:v>
                </c:pt>
                <c:pt idx="552">
                  <c:v>42125</c:v>
                </c:pt>
                <c:pt idx="553">
                  <c:v>42128</c:v>
                </c:pt>
                <c:pt idx="554">
                  <c:v>42129</c:v>
                </c:pt>
                <c:pt idx="555">
                  <c:v>42130</c:v>
                </c:pt>
                <c:pt idx="556">
                  <c:v>42131</c:v>
                </c:pt>
                <c:pt idx="557">
                  <c:v>42132</c:v>
                </c:pt>
                <c:pt idx="558">
                  <c:v>42135</c:v>
                </c:pt>
                <c:pt idx="559">
                  <c:v>42136</c:v>
                </c:pt>
                <c:pt idx="560">
                  <c:v>42137</c:v>
                </c:pt>
                <c:pt idx="561">
                  <c:v>42138</c:v>
                </c:pt>
                <c:pt idx="562">
                  <c:v>42139</c:v>
                </c:pt>
                <c:pt idx="563">
                  <c:v>42142</c:v>
                </c:pt>
                <c:pt idx="564">
                  <c:v>42143</c:v>
                </c:pt>
                <c:pt idx="565">
                  <c:v>42144</c:v>
                </c:pt>
                <c:pt idx="566">
                  <c:v>42145</c:v>
                </c:pt>
                <c:pt idx="567">
                  <c:v>42146</c:v>
                </c:pt>
                <c:pt idx="568">
                  <c:v>42150</c:v>
                </c:pt>
                <c:pt idx="569">
                  <c:v>42151</c:v>
                </c:pt>
                <c:pt idx="570">
                  <c:v>42152</c:v>
                </c:pt>
                <c:pt idx="571">
                  <c:v>42153</c:v>
                </c:pt>
                <c:pt idx="572">
                  <c:v>42156</c:v>
                </c:pt>
                <c:pt idx="573">
                  <c:v>42157</c:v>
                </c:pt>
                <c:pt idx="574">
                  <c:v>42158</c:v>
                </c:pt>
                <c:pt idx="575">
                  <c:v>42159</c:v>
                </c:pt>
                <c:pt idx="576">
                  <c:v>42160</c:v>
                </c:pt>
                <c:pt idx="577">
                  <c:v>42163</c:v>
                </c:pt>
                <c:pt idx="578">
                  <c:v>42164</c:v>
                </c:pt>
                <c:pt idx="579">
                  <c:v>42165</c:v>
                </c:pt>
                <c:pt idx="580">
                  <c:v>42166</c:v>
                </c:pt>
                <c:pt idx="581">
                  <c:v>42167</c:v>
                </c:pt>
                <c:pt idx="582">
                  <c:v>42170</c:v>
                </c:pt>
                <c:pt idx="583">
                  <c:v>42171</c:v>
                </c:pt>
                <c:pt idx="584">
                  <c:v>42172</c:v>
                </c:pt>
                <c:pt idx="585">
                  <c:v>42173</c:v>
                </c:pt>
                <c:pt idx="586">
                  <c:v>42174</c:v>
                </c:pt>
                <c:pt idx="587">
                  <c:v>42177</c:v>
                </c:pt>
                <c:pt idx="588">
                  <c:v>42178</c:v>
                </c:pt>
                <c:pt idx="589">
                  <c:v>42179</c:v>
                </c:pt>
                <c:pt idx="590">
                  <c:v>42180</c:v>
                </c:pt>
                <c:pt idx="591">
                  <c:v>42181</c:v>
                </c:pt>
                <c:pt idx="592">
                  <c:v>42184</c:v>
                </c:pt>
                <c:pt idx="593">
                  <c:v>42185</c:v>
                </c:pt>
                <c:pt idx="594">
                  <c:v>42186</c:v>
                </c:pt>
                <c:pt idx="595">
                  <c:v>42187</c:v>
                </c:pt>
                <c:pt idx="596">
                  <c:v>42191</c:v>
                </c:pt>
                <c:pt idx="597">
                  <c:v>42192</c:v>
                </c:pt>
                <c:pt idx="598">
                  <c:v>42193</c:v>
                </c:pt>
                <c:pt idx="599">
                  <c:v>42194</c:v>
                </c:pt>
                <c:pt idx="600">
                  <c:v>42195</c:v>
                </c:pt>
                <c:pt idx="601">
                  <c:v>42198</c:v>
                </c:pt>
                <c:pt idx="602">
                  <c:v>42199</c:v>
                </c:pt>
                <c:pt idx="603">
                  <c:v>42200</c:v>
                </c:pt>
                <c:pt idx="604">
                  <c:v>42201</c:v>
                </c:pt>
                <c:pt idx="605">
                  <c:v>42202</c:v>
                </c:pt>
                <c:pt idx="606">
                  <c:v>42205</c:v>
                </c:pt>
                <c:pt idx="607">
                  <c:v>42206</c:v>
                </c:pt>
                <c:pt idx="608">
                  <c:v>42207</c:v>
                </c:pt>
                <c:pt idx="609">
                  <c:v>42208</c:v>
                </c:pt>
                <c:pt idx="610">
                  <c:v>42209</c:v>
                </c:pt>
                <c:pt idx="611">
                  <c:v>42212</c:v>
                </c:pt>
                <c:pt idx="612">
                  <c:v>42213</c:v>
                </c:pt>
                <c:pt idx="613">
                  <c:v>42214</c:v>
                </c:pt>
                <c:pt idx="614">
                  <c:v>42215</c:v>
                </c:pt>
                <c:pt idx="615">
                  <c:v>42216</c:v>
                </c:pt>
                <c:pt idx="616">
                  <c:v>42219</c:v>
                </c:pt>
                <c:pt idx="617">
                  <c:v>42220</c:v>
                </c:pt>
                <c:pt idx="618">
                  <c:v>42221</c:v>
                </c:pt>
                <c:pt idx="619">
                  <c:v>42222</c:v>
                </c:pt>
                <c:pt idx="620">
                  <c:v>42223</c:v>
                </c:pt>
                <c:pt idx="621">
                  <c:v>42226</c:v>
                </c:pt>
                <c:pt idx="622">
                  <c:v>42227</c:v>
                </c:pt>
                <c:pt idx="623">
                  <c:v>42228</c:v>
                </c:pt>
                <c:pt idx="624">
                  <c:v>42229</c:v>
                </c:pt>
                <c:pt idx="625">
                  <c:v>42230</c:v>
                </c:pt>
                <c:pt idx="626">
                  <c:v>42233</c:v>
                </c:pt>
                <c:pt idx="627">
                  <c:v>42234</c:v>
                </c:pt>
                <c:pt idx="628">
                  <c:v>42235</c:v>
                </c:pt>
                <c:pt idx="629">
                  <c:v>42236</c:v>
                </c:pt>
                <c:pt idx="630">
                  <c:v>42237</c:v>
                </c:pt>
                <c:pt idx="631">
                  <c:v>42240</c:v>
                </c:pt>
                <c:pt idx="632">
                  <c:v>42241</c:v>
                </c:pt>
                <c:pt idx="633">
                  <c:v>42242</c:v>
                </c:pt>
                <c:pt idx="634">
                  <c:v>42243</c:v>
                </c:pt>
                <c:pt idx="635">
                  <c:v>42244</c:v>
                </c:pt>
                <c:pt idx="636">
                  <c:v>42247</c:v>
                </c:pt>
                <c:pt idx="637">
                  <c:v>42248</c:v>
                </c:pt>
                <c:pt idx="638">
                  <c:v>42249</c:v>
                </c:pt>
                <c:pt idx="639">
                  <c:v>42250</c:v>
                </c:pt>
                <c:pt idx="640">
                  <c:v>42251</c:v>
                </c:pt>
                <c:pt idx="641">
                  <c:v>42255</c:v>
                </c:pt>
                <c:pt idx="642">
                  <c:v>42256</c:v>
                </c:pt>
                <c:pt idx="643">
                  <c:v>42257</c:v>
                </c:pt>
                <c:pt idx="644">
                  <c:v>42258</c:v>
                </c:pt>
                <c:pt idx="645">
                  <c:v>42261</c:v>
                </c:pt>
                <c:pt idx="646">
                  <c:v>42262</c:v>
                </c:pt>
                <c:pt idx="647">
                  <c:v>42263</c:v>
                </c:pt>
                <c:pt idx="648">
                  <c:v>42264</c:v>
                </c:pt>
                <c:pt idx="649">
                  <c:v>42265</c:v>
                </c:pt>
                <c:pt idx="650">
                  <c:v>42268</c:v>
                </c:pt>
                <c:pt idx="651">
                  <c:v>42269</c:v>
                </c:pt>
                <c:pt idx="652">
                  <c:v>42270</c:v>
                </c:pt>
                <c:pt idx="653">
                  <c:v>42271</c:v>
                </c:pt>
                <c:pt idx="654">
                  <c:v>42272</c:v>
                </c:pt>
                <c:pt idx="655">
                  <c:v>42275</c:v>
                </c:pt>
                <c:pt idx="656">
                  <c:v>42276</c:v>
                </c:pt>
                <c:pt idx="657">
                  <c:v>42277</c:v>
                </c:pt>
                <c:pt idx="658">
                  <c:v>42278</c:v>
                </c:pt>
                <c:pt idx="659">
                  <c:v>42279</c:v>
                </c:pt>
                <c:pt idx="660">
                  <c:v>42282</c:v>
                </c:pt>
                <c:pt idx="661">
                  <c:v>42283</c:v>
                </c:pt>
                <c:pt idx="662">
                  <c:v>42284</c:v>
                </c:pt>
                <c:pt idx="663">
                  <c:v>42285</c:v>
                </c:pt>
                <c:pt idx="664">
                  <c:v>42286</c:v>
                </c:pt>
                <c:pt idx="665">
                  <c:v>42289</c:v>
                </c:pt>
                <c:pt idx="666">
                  <c:v>42290</c:v>
                </c:pt>
                <c:pt idx="667">
                  <c:v>42291</c:v>
                </c:pt>
                <c:pt idx="668">
                  <c:v>42292</c:v>
                </c:pt>
                <c:pt idx="669">
                  <c:v>42293</c:v>
                </c:pt>
                <c:pt idx="670">
                  <c:v>42296</c:v>
                </c:pt>
                <c:pt idx="671">
                  <c:v>42297</c:v>
                </c:pt>
                <c:pt idx="672">
                  <c:v>42298</c:v>
                </c:pt>
                <c:pt idx="673">
                  <c:v>42299</c:v>
                </c:pt>
                <c:pt idx="674">
                  <c:v>42300</c:v>
                </c:pt>
                <c:pt idx="675">
                  <c:v>42303</c:v>
                </c:pt>
                <c:pt idx="676">
                  <c:v>42304</c:v>
                </c:pt>
                <c:pt idx="677">
                  <c:v>42305</c:v>
                </c:pt>
                <c:pt idx="678">
                  <c:v>42306</c:v>
                </c:pt>
                <c:pt idx="679">
                  <c:v>42307</c:v>
                </c:pt>
                <c:pt idx="680">
                  <c:v>42310</c:v>
                </c:pt>
                <c:pt idx="681">
                  <c:v>42311</c:v>
                </c:pt>
                <c:pt idx="682">
                  <c:v>42312</c:v>
                </c:pt>
                <c:pt idx="683">
                  <c:v>42313</c:v>
                </c:pt>
                <c:pt idx="684">
                  <c:v>42314</c:v>
                </c:pt>
                <c:pt idx="685">
                  <c:v>42317</c:v>
                </c:pt>
                <c:pt idx="686">
                  <c:v>42318</c:v>
                </c:pt>
                <c:pt idx="687">
                  <c:v>42319</c:v>
                </c:pt>
                <c:pt idx="688">
                  <c:v>42320</c:v>
                </c:pt>
                <c:pt idx="689">
                  <c:v>42321</c:v>
                </c:pt>
                <c:pt idx="690">
                  <c:v>42324</c:v>
                </c:pt>
                <c:pt idx="691">
                  <c:v>42325</c:v>
                </c:pt>
                <c:pt idx="692">
                  <c:v>42326</c:v>
                </c:pt>
                <c:pt idx="693">
                  <c:v>42327</c:v>
                </c:pt>
                <c:pt idx="694">
                  <c:v>42328</c:v>
                </c:pt>
                <c:pt idx="695">
                  <c:v>42331</c:v>
                </c:pt>
                <c:pt idx="696">
                  <c:v>42332</c:v>
                </c:pt>
                <c:pt idx="697">
                  <c:v>42333</c:v>
                </c:pt>
                <c:pt idx="698">
                  <c:v>42335</c:v>
                </c:pt>
                <c:pt idx="699">
                  <c:v>42338</c:v>
                </c:pt>
                <c:pt idx="700">
                  <c:v>42339</c:v>
                </c:pt>
                <c:pt idx="701">
                  <c:v>42340</c:v>
                </c:pt>
                <c:pt idx="702">
                  <c:v>42341</c:v>
                </c:pt>
                <c:pt idx="703">
                  <c:v>42342</c:v>
                </c:pt>
                <c:pt idx="704">
                  <c:v>42345</c:v>
                </c:pt>
                <c:pt idx="705">
                  <c:v>42346</c:v>
                </c:pt>
                <c:pt idx="706">
                  <c:v>42347</c:v>
                </c:pt>
                <c:pt idx="707">
                  <c:v>42348</c:v>
                </c:pt>
                <c:pt idx="708">
                  <c:v>42349</c:v>
                </c:pt>
                <c:pt idx="709">
                  <c:v>42352</c:v>
                </c:pt>
                <c:pt idx="710">
                  <c:v>42353</c:v>
                </c:pt>
                <c:pt idx="711">
                  <c:v>42354</c:v>
                </c:pt>
                <c:pt idx="712">
                  <c:v>42355</c:v>
                </c:pt>
                <c:pt idx="713">
                  <c:v>42356</c:v>
                </c:pt>
                <c:pt idx="714">
                  <c:v>42359</c:v>
                </c:pt>
                <c:pt idx="715">
                  <c:v>42360</c:v>
                </c:pt>
                <c:pt idx="716">
                  <c:v>42361</c:v>
                </c:pt>
                <c:pt idx="717">
                  <c:v>42362</c:v>
                </c:pt>
                <c:pt idx="718">
                  <c:v>42366</c:v>
                </c:pt>
                <c:pt idx="719">
                  <c:v>42367</c:v>
                </c:pt>
                <c:pt idx="720">
                  <c:v>42368</c:v>
                </c:pt>
                <c:pt idx="721">
                  <c:v>42369</c:v>
                </c:pt>
                <c:pt idx="722">
                  <c:v>42373</c:v>
                </c:pt>
                <c:pt idx="723">
                  <c:v>42374</c:v>
                </c:pt>
                <c:pt idx="724">
                  <c:v>42375</c:v>
                </c:pt>
                <c:pt idx="725">
                  <c:v>42376</c:v>
                </c:pt>
                <c:pt idx="726">
                  <c:v>42377</c:v>
                </c:pt>
                <c:pt idx="727">
                  <c:v>42380</c:v>
                </c:pt>
                <c:pt idx="728">
                  <c:v>42381</c:v>
                </c:pt>
                <c:pt idx="729">
                  <c:v>42382</c:v>
                </c:pt>
                <c:pt idx="730">
                  <c:v>42383</c:v>
                </c:pt>
                <c:pt idx="731">
                  <c:v>42384</c:v>
                </c:pt>
                <c:pt idx="732">
                  <c:v>42388</c:v>
                </c:pt>
                <c:pt idx="733">
                  <c:v>42389</c:v>
                </c:pt>
                <c:pt idx="734">
                  <c:v>42390</c:v>
                </c:pt>
                <c:pt idx="735">
                  <c:v>42391</c:v>
                </c:pt>
                <c:pt idx="736">
                  <c:v>42394</c:v>
                </c:pt>
                <c:pt idx="737">
                  <c:v>42395</c:v>
                </c:pt>
                <c:pt idx="738">
                  <c:v>42396</c:v>
                </c:pt>
                <c:pt idx="739">
                  <c:v>42397</c:v>
                </c:pt>
                <c:pt idx="740">
                  <c:v>42398</c:v>
                </c:pt>
                <c:pt idx="741">
                  <c:v>42401</c:v>
                </c:pt>
                <c:pt idx="742">
                  <c:v>42402</c:v>
                </c:pt>
                <c:pt idx="743">
                  <c:v>42403</c:v>
                </c:pt>
                <c:pt idx="744">
                  <c:v>42404</c:v>
                </c:pt>
                <c:pt idx="745">
                  <c:v>42405</c:v>
                </c:pt>
                <c:pt idx="746">
                  <c:v>42408</c:v>
                </c:pt>
                <c:pt idx="747">
                  <c:v>42409</c:v>
                </c:pt>
                <c:pt idx="748">
                  <c:v>42410</c:v>
                </c:pt>
                <c:pt idx="749">
                  <c:v>42411</c:v>
                </c:pt>
                <c:pt idx="750">
                  <c:v>42412</c:v>
                </c:pt>
                <c:pt idx="751">
                  <c:v>42416</c:v>
                </c:pt>
                <c:pt idx="752">
                  <c:v>42417</c:v>
                </c:pt>
                <c:pt idx="753">
                  <c:v>42418</c:v>
                </c:pt>
                <c:pt idx="754">
                  <c:v>42419</c:v>
                </c:pt>
                <c:pt idx="755">
                  <c:v>42422</c:v>
                </c:pt>
                <c:pt idx="756">
                  <c:v>42423</c:v>
                </c:pt>
                <c:pt idx="757">
                  <c:v>42424</c:v>
                </c:pt>
                <c:pt idx="758">
                  <c:v>42425</c:v>
                </c:pt>
                <c:pt idx="759">
                  <c:v>42426</c:v>
                </c:pt>
                <c:pt idx="760">
                  <c:v>42429</c:v>
                </c:pt>
                <c:pt idx="761">
                  <c:v>42430</c:v>
                </c:pt>
                <c:pt idx="762">
                  <c:v>42431</c:v>
                </c:pt>
                <c:pt idx="763">
                  <c:v>42432</c:v>
                </c:pt>
                <c:pt idx="764">
                  <c:v>42433</c:v>
                </c:pt>
                <c:pt idx="765">
                  <c:v>42436</c:v>
                </c:pt>
                <c:pt idx="766">
                  <c:v>42437</c:v>
                </c:pt>
                <c:pt idx="767">
                  <c:v>42438</c:v>
                </c:pt>
                <c:pt idx="768">
                  <c:v>42439</c:v>
                </c:pt>
                <c:pt idx="769">
                  <c:v>42440</c:v>
                </c:pt>
                <c:pt idx="770">
                  <c:v>42443</c:v>
                </c:pt>
                <c:pt idx="771">
                  <c:v>42444</c:v>
                </c:pt>
                <c:pt idx="772">
                  <c:v>42445</c:v>
                </c:pt>
                <c:pt idx="773">
                  <c:v>42446</c:v>
                </c:pt>
                <c:pt idx="774">
                  <c:v>42447</c:v>
                </c:pt>
                <c:pt idx="775">
                  <c:v>42450</c:v>
                </c:pt>
                <c:pt idx="776">
                  <c:v>42451</c:v>
                </c:pt>
                <c:pt idx="777">
                  <c:v>42452</c:v>
                </c:pt>
                <c:pt idx="778">
                  <c:v>42453</c:v>
                </c:pt>
                <c:pt idx="779">
                  <c:v>42457</c:v>
                </c:pt>
                <c:pt idx="780">
                  <c:v>42458</c:v>
                </c:pt>
                <c:pt idx="781">
                  <c:v>42459</c:v>
                </c:pt>
                <c:pt idx="782">
                  <c:v>42460</c:v>
                </c:pt>
                <c:pt idx="783">
                  <c:v>42461</c:v>
                </c:pt>
                <c:pt idx="784">
                  <c:v>42464</c:v>
                </c:pt>
                <c:pt idx="785">
                  <c:v>42465</c:v>
                </c:pt>
                <c:pt idx="786">
                  <c:v>42466</c:v>
                </c:pt>
                <c:pt idx="787">
                  <c:v>42467</c:v>
                </c:pt>
                <c:pt idx="788">
                  <c:v>42468</c:v>
                </c:pt>
                <c:pt idx="789">
                  <c:v>42471</c:v>
                </c:pt>
                <c:pt idx="790">
                  <c:v>42472</c:v>
                </c:pt>
                <c:pt idx="791">
                  <c:v>42473</c:v>
                </c:pt>
                <c:pt idx="792">
                  <c:v>42474</c:v>
                </c:pt>
                <c:pt idx="793">
                  <c:v>42475</c:v>
                </c:pt>
                <c:pt idx="794">
                  <c:v>42478</c:v>
                </c:pt>
                <c:pt idx="795">
                  <c:v>42479</c:v>
                </c:pt>
                <c:pt idx="796">
                  <c:v>42480</c:v>
                </c:pt>
                <c:pt idx="797">
                  <c:v>42481</c:v>
                </c:pt>
                <c:pt idx="798">
                  <c:v>42482</c:v>
                </c:pt>
                <c:pt idx="799">
                  <c:v>42485</c:v>
                </c:pt>
                <c:pt idx="800">
                  <c:v>42486</c:v>
                </c:pt>
                <c:pt idx="801">
                  <c:v>42487</c:v>
                </c:pt>
                <c:pt idx="802">
                  <c:v>42488</c:v>
                </c:pt>
                <c:pt idx="803">
                  <c:v>42489</c:v>
                </c:pt>
                <c:pt idx="804">
                  <c:v>42492</c:v>
                </c:pt>
                <c:pt idx="805">
                  <c:v>42493</c:v>
                </c:pt>
                <c:pt idx="806">
                  <c:v>42494</c:v>
                </c:pt>
                <c:pt idx="807">
                  <c:v>42495</c:v>
                </c:pt>
                <c:pt idx="808">
                  <c:v>42496</c:v>
                </c:pt>
                <c:pt idx="809">
                  <c:v>42499</c:v>
                </c:pt>
                <c:pt idx="810">
                  <c:v>42500</c:v>
                </c:pt>
                <c:pt idx="811">
                  <c:v>42501</c:v>
                </c:pt>
                <c:pt idx="812">
                  <c:v>42502</c:v>
                </c:pt>
                <c:pt idx="813">
                  <c:v>42503</c:v>
                </c:pt>
                <c:pt idx="814">
                  <c:v>42506</c:v>
                </c:pt>
                <c:pt idx="815">
                  <c:v>42507</c:v>
                </c:pt>
                <c:pt idx="816">
                  <c:v>42508</c:v>
                </c:pt>
                <c:pt idx="817">
                  <c:v>42509</c:v>
                </c:pt>
                <c:pt idx="818">
                  <c:v>42510</c:v>
                </c:pt>
                <c:pt idx="819">
                  <c:v>42513</c:v>
                </c:pt>
                <c:pt idx="820">
                  <c:v>42514</c:v>
                </c:pt>
                <c:pt idx="821">
                  <c:v>42515</c:v>
                </c:pt>
                <c:pt idx="822">
                  <c:v>42516</c:v>
                </c:pt>
                <c:pt idx="823">
                  <c:v>42517</c:v>
                </c:pt>
                <c:pt idx="824">
                  <c:v>42521</c:v>
                </c:pt>
                <c:pt idx="825">
                  <c:v>42522</c:v>
                </c:pt>
                <c:pt idx="826">
                  <c:v>42523</c:v>
                </c:pt>
                <c:pt idx="827">
                  <c:v>42524</c:v>
                </c:pt>
                <c:pt idx="828">
                  <c:v>42527</c:v>
                </c:pt>
                <c:pt idx="829">
                  <c:v>42528</c:v>
                </c:pt>
                <c:pt idx="830">
                  <c:v>42529</c:v>
                </c:pt>
                <c:pt idx="831">
                  <c:v>42530</c:v>
                </c:pt>
                <c:pt idx="832">
                  <c:v>42531</c:v>
                </c:pt>
                <c:pt idx="833">
                  <c:v>42534</c:v>
                </c:pt>
                <c:pt idx="834">
                  <c:v>42535</c:v>
                </c:pt>
                <c:pt idx="835">
                  <c:v>42536</c:v>
                </c:pt>
                <c:pt idx="836">
                  <c:v>42537</c:v>
                </c:pt>
                <c:pt idx="837">
                  <c:v>42538</c:v>
                </c:pt>
                <c:pt idx="838">
                  <c:v>42541</c:v>
                </c:pt>
                <c:pt idx="839">
                  <c:v>42542</c:v>
                </c:pt>
                <c:pt idx="840">
                  <c:v>42543</c:v>
                </c:pt>
                <c:pt idx="841">
                  <c:v>42544</c:v>
                </c:pt>
                <c:pt idx="842">
                  <c:v>42545</c:v>
                </c:pt>
                <c:pt idx="843">
                  <c:v>42548</c:v>
                </c:pt>
                <c:pt idx="844">
                  <c:v>42549</c:v>
                </c:pt>
                <c:pt idx="845">
                  <c:v>42550</c:v>
                </c:pt>
                <c:pt idx="846">
                  <c:v>42551</c:v>
                </c:pt>
                <c:pt idx="847">
                  <c:v>42552</c:v>
                </c:pt>
                <c:pt idx="848">
                  <c:v>42556</c:v>
                </c:pt>
                <c:pt idx="849">
                  <c:v>42557</c:v>
                </c:pt>
                <c:pt idx="850">
                  <c:v>42558</c:v>
                </c:pt>
                <c:pt idx="851">
                  <c:v>42559</c:v>
                </c:pt>
                <c:pt idx="852">
                  <c:v>42562</c:v>
                </c:pt>
                <c:pt idx="853">
                  <c:v>42563</c:v>
                </c:pt>
                <c:pt idx="854">
                  <c:v>42564</c:v>
                </c:pt>
                <c:pt idx="855">
                  <c:v>42565</c:v>
                </c:pt>
                <c:pt idx="856">
                  <c:v>42566</c:v>
                </c:pt>
                <c:pt idx="857">
                  <c:v>42569</c:v>
                </c:pt>
                <c:pt idx="858">
                  <c:v>42570</c:v>
                </c:pt>
                <c:pt idx="859">
                  <c:v>42571</c:v>
                </c:pt>
                <c:pt idx="860">
                  <c:v>42572</c:v>
                </c:pt>
                <c:pt idx="861">
                  <c:v>42573</c:v>
                </c:pt>
                <c:pt idx="862">
                  <c:v>42576</c:v>
                </c:pt>
                <c:pt idx="863">
                  <c:v>42577</c:v>
                </c:pt>
                <c:pt idx="864">
                  <c:v>42578</c:v>
                </c:pt>
                <c:pt idx="865">
                  <c:v>42579</c:v>
                </c:pt>
                <c:pt idx="866">
                  <c:v>42580</c:v>
                </c:pt>
                <c:pt idx="867">
                  <c:v>42583</c:v>
                </c:pt>
                <c:pt idx="868">
                  <c:v>42584</c:v>
                </c:pt>
                <c:pt idx="869">
                  <c:v>42585</c:v>
                </c:pt>
                <c:pt idx="870">
                  <c:v>42586</c:v>
                </c:pt>
                <c:pt idx="871">
                  <c:v>42587</c:v>
                </c:pt>
                <c:pt idx="872">
                  <c:v>42590</c:v>
                </c:pt>
                <c:pt idx="873">
                  <c:v>42591</c:v>
                </c:pt>
                <c:pt idx="874">
                  <c:v>42592</c:v>
                </c:pt>
                <c:pt idx="875">
                  <c:v>42593</c:v>
                </c:pt>
                <c:pt idx="876">
                  <c:v>42594</c:v>
                </c:pt>
                <c:pt idx="877">
                  <c:v>42597</c:v>
                </c:pt>
                <c:pt idx="878">
                  <c:v>42598</c:v>
                </c:pt>
                <c:pt idx="879">
                  <c:v>42599</c:v>
                </c:pt>
                <c:pt idx="880">
                  <c:v>42600</c:v>
                </c:pt>
                <c:pt idx="881">
                  <c:v>42601</c:v>
                </c:pt>
                <c:pt idx="882">
                  <c:v>42604</c:v>
                </c:pt>
                <c:pt idx="883">
                  <c:v>42605</c:v>
                </c:pt>
                <c:pt idx="884">
                  <c:v>42606</c:v>
                </c:pt>
                <c:pt idx="885">
                  <c:v>42607</c:v>
                </c:pt>
                <c:pt idx="886">
                  <c:v>42608</c:v>
                </c:pt>
                <c:pt idx="887">
                  <c:v>42611</c:v>
                </c:pt>
                <c:pt idx="888">
                  <c:v>42612</c:v>
                </c:pt>
                <c:pt idx="889">
                  <c:v>42613</c:v>
                </c:pt>
                <c:pt idx="890">
                  <c:v>42614</c:v>
                </c:pt>
                <c:pt idx="891">
                  <c:v>42615</c:v>
                </c:pt>
                <c:pt idx="892">
                  <c:v>42619</c:v>
                </c:pt>
                <c:pt idx="893">
                  <c:v>42620</c:v>
                </c:pt>
                <c:pt idx="894">
                  <c:v>42621</c:v>
                </c:pt>
                <c:pt idx="895">
                  <c:v>42622</c:v>
                </c:pt>
                <c:pt idx="896">
                  <c:v>42625</c:v>
                </c:pt>
                <c:pt idx="897">
                  <c:v>42626</c:v>
                </c:pt>
                <c:pt idx="898">
                  <c:v>42627</c:v>
                </c:pt>
                <c:pt idx="899">
                  <c:v>42628</c:v>
                </c:pt>
                <c:pt idx="900">
                  <c:v>42629</c:v>
                </c:pt>
                <c:pt idx="901">
                  <c:v>42632</c:v>
                </c:pt>
                <c:pt idx="902">
                  <c:v>42633</c:v>
                </c:pt>
                <c:pt idx="903">
                  <c:v>42634</c:v>
                </c:pt>
                <c:pt idx="904">
                  <c:v>42635</c:v>
                </c:pt>
                <c:pt idx="905">
                  <c:v>42636</c:v>
                </c:pt>
                <c:pt idx="906">
                  <c:v>42639</c:v>
                </c:pt>
                <c:pt idx="907">
                  <c:v>42640</c:v>
                </c:pt>
                <c:pt idx="908">
                  <c:v>42641</c:v>
                </c:pt>
                <c:pt idx="909">
                  <c:v>42642</c:v>
                </c:pt>
                <c:pt idx="910">
                  <c:v>42643</c:v>
                </c:pt>
                <c:pt idx="911">
                  <c:v>42646</c:v>
                </c:pt>
                <c:pt idx="912">
                  <c:v>42647</c:v>
                </c:pt>
                <c:pt idx="913">
                  <c:v>42648</c:v>
                </c:pt>
                <c:pt idx="914">
                  <c:v>42649</c:v>
                </c:pt>
                <c:pt idx="915">
                  <c:v>42650</c:v>
                </c:pt>
                <c:pt idx="916">
                  <c:v>42653</c:v>
                </c:pt>
                <c:pt idx="917">
                  <c:v>42654</c:v>
                </c:pt>
                <c:pt idx="918">
                  <c:v>42655</c:v>
                </c:pt>
                <c:pt idx="919">
                  <c:v>42656</c:v>
                </c:pt>
                <c:pt idx="920">
                  <c:v>42657</c:v>
                </c:pt>
                <c:pt idx="921">
                  <c:v>42660</c:v>
                </c:pt>
                <c:pt idx="922">
                  <c:v>42661</c:v>
                </c:pt>
                <c:pt idx="923">
                  <c:v>42662</c:v>
                </c:pt>
                <c:pt idx="924">
                  <c:v>42663</c:v>
                </c:pt>
                <c:pt idx="925">
                  <c:v>42664</c:v>
                </c:pt>
                <c:pt idx="926">
                  <c:v>42667</c:v>
                </c:pt>
                <c:pt idx="927">
                  <c:v>42668</c:v>
                </c:pt>
                <c:pt idx="928">
                  <c:v>42669</c:v>
                </c:pt>
                <c:pt idx="929">
                  <c:v>42670</c:v>
                </c:pt>
                <c:pt idx="930">
                  <c:v>42671</c:v>
                </c:pt>
                <c:pt idx="931">
                  <c:v>42674</c:v>
                </c:pt>
                <c:pt idx="932">
                  <c:v>42675</c:v>
                </c:pt>
                <c:pt idx="933">
                  <c:v>42676</c:v>
                </c:pt>
                <c:pt idx="934">
                  <c:v>42677</c:v>
                </c:pt>
                <c:pt idx="935">
                  <c:v>42678</c:v>
                </c:pt>
                <c:pt idx="936">
                  <c:v>42681</c:v>
                </c:pt>
                <c:pt idx="937">
                  <c:v>42682</c:v>
                </c:pt>
                <c:pt idx="938">
                  <c:v>42683</c:v>
                </c:pt>
                <c:pt idx="939">
                  <c:v>42684</c:v>
                </c:pt>
                <c:pt idx="940">
                  <c:v>42685</c:v>
                </c:pt>
                <c:pt idx="941">
                  <c:v>42688</c:v>
                </c:pt>
                <c:pt idx="942">
                  <c:v>42689</c:v>
                </c:pt>
                <c:pt idx="943">
                  <c:v>42690</c:v>
                </c:pt>
                <c:pt idx="944">
                  <c:v>42691</c:v>
                </c:pt>
                <c:pt idx="945">
                  <c:v>42692</c:v>
                </c:pt>
                <c:pt idx="946">
                  <c:v>42695</c:v>
                </c:pt>
                <c:pt idx="947">
                  <c:v>42696</c:v>
                </c:pt>
                <c:pt idx="948">
                  <c:v>42697</c:v>
                </c:pt>
                <c:pt idx="949">
                  <c:v>42699</c:v>
                </c:pt>
                <c:pt idx="950">
                  <c:v>42702</c:v>
                </c:pt>
                <c:pt idx="951">
                  <c:v>42703</c:v>
                </c:pt>
                <c:pt idx="952">
                  <c:v>42704</c:v>
                </c:pt>
                <c:pt idx="953">
                  <c:v>42705</c:v>
                </c:pt>
                <c:pt idx="954">
                  <c:v>42706</c:v>
                </c:pt>
                <c:pt idx="955">
                  <c:v>42709</c:v>
                </c:pt>
                <c:pt idx="956">
                  <c:v>42710</c:v>
                </c:pt>
                <c:pt idx="957">
                  <c:v>42711</c:v>
                </c:pt>
                <c:pt idx="958">
                  <c:v>42712</c:v>
                </c:pt>
                <c:pt idx="959">
                  <c:v>42713</c:v>
                </c:pt>
                <c:pt idx="960">
                  <c:v>42716</c:v>
                </c:pt>
                <c:pt idx="961">
                  <c:v>42717</c:v>
                </c:pt>
                <c:pt idx="962">
                  <c:v>42718</c:v>
                </c:pt>
                <c:pt idx="963">
                  <c:v>42719</c:v>
                </c:pt>
                <c:pt idx="964">
                  <c:v>42720</c:v>
                </c:pt>
                <c:pt idx="965">
                  <c:v>42723</c:v>
                </c:pt>
                <c:pt idx="966">
                  <c:v>42724</c:v>
                </c:pt>
                <c:pt idx="967">
                  <c:v>42725</c:v>
                </c:pt>
                <c:pt idx="968">
                  <c:v>42726</c:v>
                </c:pt>
                <c:pt idx="969">
                  <c:v>42727</c:v>
                </c:pt>
                <c:pt idx="970">
                  <c:v>42731</c:v>
                </c:pt>
                <c:pt idx="971">
                  <c:v>42732</c:v>
                </c:pt>
                <c:pt idx="972">
                  <c:v>42733</c:v>
                </c:pt>
                <c:pt idx="973">
                  <c:v>42734</c:v>
                </c:pt>
                <c:pt idx="974">
                  <c:v>42738</c:v>
                </c:pt>
                <c:pt idx="975">
                  <c:v>42739</c:v>
                </c:pt>
                <c:pt idx="976">
                  <c:v>42740</c:v>
                </c:pt>
                <c:pt idx="977">
                  <c:v>42741</c:v>
                </c:pt>
                <c:pt idx="978">
                  <c:v>42744</c:v>
                </c:pt>
                <c:pt idx="979">
                  <c:v>42745</c:v>
                </c:pt>
                <c:pt idx="980">
                  <c:v>42746</c:v>
                </c:pt>
                <c:pt idx="981">
                  <c:v>42747</c:v>
                </c:pt>
                <c:pt idx="982">
                  <c:v>42748</c:v>
                </c:pt>
                <c:pt idx="983">
                  <c:v>42752</c:v>
                </c:pt>
                <c:pt idx="984">
                  <c:v>42753</c:v>
                </c:pt>
                <c:pt idx="985">
                  <c:v>42754</c:v>
                </c:pt>
                <c:pt idx="986">
                  <c:v>42755</c:v>
                </c:pt>
                <c:pt idx="987">
                  <c:v>42758</c:v>
                </c:pt>
                <c:pt idx="988">
                  <c:v>42759</c:v>
                </c:pt>
                <c:pt idx="989">
                  <c:v>42760</c:v>
                </c:pt>
                <c:pt idx="990">
                  <c:v>42761</c:v>
                </c:pt>
                <c:pt idx="991">
                  <c:v>42762</c:v>
                </c:pt>
                <c:pt idx="992">
                  <c:v>42765</c:v>
                </c:pt>
                <c:pt idx="993">
                  <c:v>42766</c:v>
                </c:pt>
                <c:pt idx="994">
                  <c:v>42767</c:v>
                </c:pt>
                <c:pt idx="995">
                  <c:v>42768</c:v>
                </c:pt>
                <c:pt idx="996">
                  <c:v>42769</c:v>
                </c:pt>
                <c:pt idx="997">
                  <c:v>42772</c:v>
                </c:pt>
                <c:pt idx="998">
                  <c:v>42773</c:v>
                </c:pt>
                <c:pt idx="999">
                  <c:v>42774</c:v>
                </c:pt>
                <c:pt idx="1000">
                  <c:v>42775</c:v>
                </c:pt>
                <c:pt idx="1001">
                  <c:v>42776</c:v>
                </c:pt>
                <c:pt idx="1002">
                  <c:v>42779</c:v>
                </c:pt>
                <c:pt idx="1003">
                  <c:v>42780</c:v>
                </c:pt>
                <c:pt idx="1004">
                  <c:v>42781</c:v>
                </c:pt>
                <c:pt idx="1005">
                  <c:v>42782</c:v>
                </c:pt>
                <c:pt idx="1006">
                  <c:v>42783</c:v>
                </c:pt>
                <c:pt idx="1007">
                  <c:v>42787</c:v>
                </c:pt>
                <c:pt idx="1008">
                  <c:v>42788</c:v>
                </c:pt>
                <c:pt idx="1009">
                  <c:v>42789</c:v>
                </c:pt>
                <c:pt idx="1010">
                  <c:v>42790</c:v>
                </c:pt>
                <c:pt idx="1011">
                  <c:v>42793</c:v>
                </c:pt>
                <c:pt idx="1012">
                  <c:v>42794</c:v>
                </c:pt>
                <c:pt idx="1013">
                  <c:v>42795</c:v>
                </c:pt>
                <c:pt idx="1014">
                  <c:v>42796</c:v>
                </c:pt>
                <c:pt idx="1015">
                  <c:v>42797</c:v>
                </c:pt>
                <c:pt idx="1016">
                  <c:v>42800</c:v>
                </c:pt>
                <c:pt idx="1017">
                  <c:v>42801</c:v>
                </c:pt>
                <c:pt idx="1018">
                  <c:v>42802</c:v>
                </c:pt>
                <c:pt idx="1019">
                  <c:v>42803</c:v>
                </c:pt>
                <c:pt idx="1020">
                  <c:v>42804</c:v>
                </c:pt>
                <c:pt idx="1021">
                  <c:v>42807</c:v>
                </c:pt>
                <c:pt idx="1022">
                  <c:v>42808</c:v>
                </c:pt>
                <c:pt idx="1023">
                  <c:v>42809</c:v>
                </c:pt>
                <c:pt idx="1024">
                  <c:v>42810</c:v>
                </c:pt>
                <c:pt idx="1025">
                  <c:v>42811</c:v>
                </c:pt>
                <c:pt idx="1026">
                  <c:v>42814</c:v>
                </c:pt>
                <c:pt idx="1027">
                  <c:v>42815</c:v>
                </c:pt>
                <c:pt idx="1028">
                  <c:v>42816</c:v>
                </c:pt>
                <c:pt idx="1029">
                  <c:v>42817</c:v>
                </c:pt>
                <c:pt idx="1030">
                  <c:v>42818</c:v>
                </c:pt>
                <c:pt idx="1031">
                  <c:v>42821</c:v>
                </c:pt>
                <c:pt idx="1032">
                  <c:v>42822</c:v>
                </c:pt>
                <c:pt idx="1033">
                  <c:v>42823</c:v>
                </c:pt>
                <c:pt idx="1034">
                  <c:v>42824</c:v>
                </c:pt>
                <c:pt idx="1035">
                  <c:v>42825</c:v>
                </c:pt>
                <c:pt idx="1036">
                  <c:v>42828</c:v>
                </c:pt>
                <c:pt idx="1037">
                  <c:v>42829</c:v>
                </c:pt>
                <c:pt idx="1038">
                  <c:v>42830</c:v>
                </c:pt>
                <c:pt idx="1039">
                  <c:v>42831</c:v>
                </c:pt>
                <c:pt idx="1040">
                  <c:v>42832</c:v>
                </c:pt>
                <c:pt idx="1041">
                  <c:v>42835</c:v>
                </c:pt>
                <c:pt idx="1042">
                  <c:v>42836</c:v>
                </c:pt>
                <c:pt idx="1043">
                  <c:v>42837</c:v>
                </c:pt>
                <c:pt idx="1044">
                  <c:v>42838</c:v>
                </c:pt>
                <c:pt idx="1045">
                  <c:v>42842</c:v>
                </c:pt>
                <c:pt idx="1046">
                  <c:v>42843</c:v>
                </c:pt>
                <c:pt idx="1047">
                  <c:v>42844</c:v>
                </c:pt>
                <c:pt idx="1048">
                  <c:v>42845</c:v>
                </c:pt>
                <c:pt idx="1049">
                  <c:v>42846</c:v>
                </c:pt>
                <c:pt idx="1050">
                  <c:v>42849</c:v>
                </c:pt>
                <c:pt idx="1051">
                  <c:v>42850</c:v>
                </c:pt>
                <c:pt idx="1052">
                  <c:v>42851</c:v>
                </c:pt>
                <c:pt idx="1053">
                  <c:v>42852</c:v>
                </c:pt>
                <c:pt idx="1054">
                  <c:v>42853</c:v>
                </c:pt>
                <c:pt idx="1055">
                  <c:v>42856</c:v>
                </c:pt>
                <c:pt idx="1056">
                  <c:v>42857</c:v>
                </c:pt>
                <c:pt idx="1057">
                  <c:v>42858</c:v>
                </c:pt>
                <c:pt idx="1058">
                  <c:v>42859</c:v>
                </c:pt>
                <c:pt idx="1059">
                  <c:v>42860</c:v>
                </c:pt>
                <c:pt idx="1060">
                  <c:v>42863</c:v>
                </c:pt>
                <c:pt idx="1061">
                  <c:v>42864</c:v>
                </c:pt>
                <c:pt idx="1062">
                  <c:v>42865</c:v>
                </c:pt>
                <c:pt idx="1063">
                  <c:v>42866</c:v>
                </c:pt>
                <c:pt idx="1064">
                  <c:v>42867</c:v>
                </c:pt>
                <c:pt idx="1065">
                  <c:v>42870</c:v>
                </c:pt>
                <c:pt idx="1066">
                  <c:v>42871</c:v>
                </c:pt>
                <c:pt idx="1067">
                  <c:v>42872</c:v>
                </c:pt>
                <c:pt idx="1068">
                  <c:v>42873</c:v>
                </c:pt>
                <c:pt idx="1069">
                  <c:v>42874</c:v>
                </c:pt>
                <c:pt idx="1070">
                  <c:v>42877</c:v>
                </c:pt>
                <c:pt idx="1071">
                  <c:v>42878</c:v>
                </c:pt>
                <c:pt idx="1072">
                  <c:v>42879</c:v>
                </c:pt>
                <c:pt idx="1073">
                  <c:v>42880</c:v>
                </c:pt>
                <c:pt idx="1074">
                  <c:v>42881</c:v>
                </c:pt>
                <c:pt idx="1075">
                  <c:v>42885</c:v>
                </c:pt>
                <c:pt idx="1076">
                  <c:v>42886</c:v>
                </c:pt>
                <c:pt idx="1077">
                  <c:v>42887</c:v>
                </c:pt>
                <c:pt idx="1078">
                  <c:v>42888</c:v>
                </c:pt>
                <c:pt idx="1079">
                  <c:v>42891</c:v>
                </c:pt>
                <c:pt idx="1080">
                  <c:v>42892</c:v>
                </c:pt>
                <c:pt idx="1081">
                  <c:v>42893</c:v>
                </c:pt>
                <c:pt idx="1082">
                  <c:v>42894</c:v>
                </c:pt>
                <c:pt idx="1083">
                  <c:v>42895</c:v>
                </c:pt>
                <c:pt idx="1084">
                  <c:v>42898</c:v>
                </c:pt>
                <c:pt idx="1085">
                  <c:v>42899</c:v>
                </c:pt>
                <c:pt idx="1086">
                  <c:v>42900</c:v>
                </c:pt>
                <c:pt idx="1087">
                  <c:v>42901</c:v>
                </c:pt>
                <c:pt idx="1088">
                  <c:v>42902</c:v>
                </c:pt>
                <c:pt idx="1089">
                  <c:v>42905</c:v>
                </c:pt>
                <c:pt idx="1090">
                  <c:v>42906</c:v>
                </c:pt>
                <c:pt idx="1091">
                  <c:v>42907</c:v>
                </c:pt>
                <c:pt idx="1092">
                  <c:v>42908</c:v>
                </c:pt>
                <c:pt idx="1093">
                  <c:v>42909</c:v>
                </c:pt>
                <c:pt idx="1094">
                  <c:v>42912</c:v>
                </c:pt>
                <c:pt idx="1095">
                  <c:v>42913</c:v>
                </c:pt>
                <c:pt idx="1096">
                  <c:v>42914</c:v>
                </c:pt>
                <c:pt idx="1097">
                  <c:v>42915</c:v>
                </c:pt>
                <c:pt idx="1098">
                  <c:v>42916</c:v>
                </c:pt>
                <c:pt idx="1099">
                  <c:v>42919</c:v>
                </c:pt>
                <c:pt idx="1100">
                  <c:v>42921</c:v>
                </c:pt>
                <c:pt idx="1101">
                  <c:v>42922</c:v>
                </c:pt>
                <c:pt idx="1102">
                  <c:v>42923</c:v>
                </c:pt>
                <c:pt idx="1103">
                  <c:v>42926</c:v>
                </c:pt>
                <c:pt idx="1104">
                  <c:v>42927</c:v>
                </c:pt>
                <c:pt idx="1105">
                  <c:v>42928</c:v>
                </c:pt>
                <c:pt idx="1106">
                  <c:v>42929</c:v>
                </c:pt>
                <c:pt idx="1107">
                  <c:v>42930</c:v>
                </c:pt>
                <c:pt idx="1108">
                  <c:v>42933</c:v>
                </c:pt>
                <c:pt idx="1109">
                  <c:v>42934</c:v>
                </c:pt>
                <c:pt idx="1110">
                  <c:v>42935</c:v>
                </c:pt>
                <c:pt idx="1111">
                  <c:v>42936</c:v>
                </c:pt>
                <c:pt idx="1112">
                  <c:v>42937</c:v>
                </c:pt>
                <c:pt idx="1113">
                  <c:v>42940</c:v>
                </c:pt>
                <c:pt idx="1114">
                  <c:v>42941</c:v>
                </c:pt>
                <c:pt idx="1115">
                  <c:v>42942</c:v>
                </c:pt>
                <c:pt idx="1116">
                  <c:v>42943</c:v>
                </c:pt>
                <c:pt idx="1117">
                  <c:v>42944</c:v>
                </c:pt>
                <c:pt idx="1118">
                  <c:v>42947</c:v>
                </c:pt>
                <c:pt idx="1119">
                  <c:v>42948</c:v>
                </c:pt>
                <c:pt idx="1120">
                  <c:v>42949</c:v>
                </c:pt>
                <c:pt idx="1121">
                  <c:v>42950</c:v>
                </c:pt>
                <c:pt idx="1122">
                  <c:v>42951</c:v>
                </c:pt>
                <c:pt idx="1123">
                  <c:v>42954</c:v>
                </c:pt>
                <c:pt idx="1124">
                  <c:v>42955</c:v>
                </c:pt>
                <c:pt idx="1125">
                  <c:v>42956</c:v>
                </c:pt>
                <c:pt idx="1126">
                  <c:v>42957</c:v>
                </c:pt>
                <c:pt idx="1127">
                  <c:v>42958</c:v>
                </c:pt>
                <c:pt idx="1128">
                  <c:v>42961</c:v>
                </c:pt>
                <c:pt idx="1129">
                  <c:v>42962</c:v>
                </c:pt>
                <c:pt idx="1130">
                  <c:v>42963</c:v>
                </c:pt>
                <c:pt idx="1131">
                  <c:v>42964</c:v>
                </c:pt>
                <c:pt idx="1132">
                  <c:v>42965</c:v>
                </c:pt>
                <c:pt idx="1133">
                  <c:v>42968</c:v>
                </c:pt>
                <c:pt idx="1134">
                  <c:v>42969</c:v>
                </c:pt>
                <c:pt idx="1135">
                  <c:v>42970</c:v>
                </c:pt>
                <c:pt idx="1136">
                  <c:v>42971</c:v>
                </c:pt>
                <c:pt idx="1137">
                  <c:v>42972</c:v>
                </c:pt>
                <c:pt idx="1138">
                  <c:v>42975</c:v>
                </c:pt>
                <c:pt idx="1139">
                  <c:v>42976</c:v>
                </c:pt>
                <c:pt idx="1140">
                  <c:v>42977</c:v>
                </c:pt>
                <c:pt idx="1141">
                  <c:v>42978</c:v>
                </c:pt>
                <c:pt idx="1142">
                  <c:v>42979</c:v>
                </c:pt>
                <c:pt idx="1143">
                  <c:v>42983</c:v>
                </c:pt>
                <c:pt idx="1144">
                  <c:v>42984</c:v>
                </c:pt>
                <c:pt idx="1145">
                  <c:v>42985</c:v>
                </c:pt>
                <c:pt idx="1146">
                  <c:v>42986</c:v>
                </c:pt>
                <c:pt idx="1147">
                  <c:v>42989</c:v>
                </c:pt>
                <c:pt idx="1148">
                  <c:v>42990</c:v>
                </c:pt>
                <c:pt idx="1149">
                  <c:v>42991</c:v>
                </c:pt>
                <c:pt idx="1150">
                  <c:v>42992</c:v>
                </c:pt>
                <c:pt idx="1151">
                  <c:v>42993</c:v>
                </c:pt>
                <c:pt idx="1152">
                  <c:v>42996</c:v>
                </c:pt>
                <c:pt idx="1153">
                  <c:v>42997</c:v>
                </c:pt>
                <c:pt idx="1154">
                  <c:v>42998</c:v>
                </c:pt>
                <c:pt idx="1155">
                  <c:v>42999</c:v>
                </c:pt>
                <c:pt idx="1156">
                  <c:v>43000</c:v>
                </c:pt>
                <c:pt idx="1157">
                  <c:v>43003</c:v>
                </c:pt>
                <c:pt idx="1158">
                  <c:v>43004</c:v>
                </c:pt>
                <c:pt idx="1159">
                  <c:v>43005</c:v>
                </c:pt>
                <c:pt idx="1160">
                  <c:v>43006</c:v>
                </c:pt>
                <c:pt idx="1161">
                  <c:v>43007</c:v>
                </c:pt>
                <c:pt idx="1162">
                  <c:v>43010</c:v>
                </c:pt>
                <c:pt idx="1163">
                  <c:v>43011</c:v>
                </c:pt>
                <c:pt idx="1164">
                  <c:v>43012</c:v>
                </c:pt>
                <c:pt idx="1165">
                  <c:v>43013</c:v>
                </c:pt>
                <c:pt idx="1166">
                  <c:v>43014</c:v>
                </c:pt>
                <c:pt idx="1167">
                  <c:v>43017</c:v>
                </c:pt>
                <c:pt idx="1168">
                  <c:v>43018</c:v>
                </c:pt>
                <c:pt idx="1169">
                  <c:v>43019</c:v>
                </c:pt>
                <c:pt idx="1170">
                  <c:v>43020</c:v>
                </c:pt>
                <c:pt idx="1171">
                  <c:v>43021</c:v>
                </c:pt>
                <c:pt idx="1172">
                  <c:v>43024</c:v>
                </c:pt>
                <c:pt idx="1173">
                  <c:v>43025</c:v>
                </c:pt>
                <c:pt idx="1174">
                  <c:v>43026</c:v>
                </c:pt>
                <c:pt idx="1175">
                  <c:v>43027</c:v>
                </c:pt>
                <c:pt idx="1176">
                  <c:v>43028</c:v>
                </c:pt>
                <c:pt idx="1177">
                  <c:v>43031</c:v>
                </c:pt>
                <c:pt idx="1178">
                  <c:v>43032</c:v>
                </c:pt>
                <c:pt idx="1179">
                  <c:v>43033</c:v>
                </c:pt>
                <c:pt idx="1180">
                  <c:v>43034</c:v>
                </c:pt>
                <c:pt idx="1181">
                  <c:v>43035</c:v>
                </c:pt>
                <c:pt idx="1182">
                  <c:v>43038</c:v>
                </c:pt>
                <c:pt idx="1183">
                  <c:v>43039</c:v>
                </c:pt>
                <c:pt idx="1184">
                  <c:v>43040</c:v>
                </c:pt>
                <c:pt idx="1185">
                  <c:v>43041</c:v>
                </c:pt>
                <c:pt idx="1186">
                  <c:v>43042</c:v>
                </c:pt>
                <c:pt idx="1187">
                  <c:v>43045</c:v>
                </c:pt>
                <c:pt idx="1188">
                  <c:v>43046</c:v>
                </c:pt>
                <c:pt idx="1189">
                  <c:v>43047</c:v>
                </c:pt>
                <c:pt idx="1190">
                  <c:v>43048</c:v>
                </c:pt>
                <c:pt idx="1191">
                  <c:v>43049</c:v>
                </c:pt>
                <c:pt idx="1192">
                  <c:v>43052</c:v>
                </c:pt>
                <c:pt idx="1193">
                  <c:v>43053</c:v>
                </c:pt>
                <c:pt idx="1194">
                  <c:v>43054</c:v>
                </c:pt>
                <c:pt idx="1195">
                  <c:v>43055</c:v>
                </c:pt>
                <c:pt idx="1196">
                  <c:v>43056</c:v>
                </c:pt>
                <c:pt idx="1197">
                  <c:v>43059</c:v>
                </c:pt>
                <c:pt idx="1198">
                  <c:v>43060</c:v>
                </c:pt>
                <c:pt idx="1199">
                  <c:v>43061</c:v>
                </c:pt>
                <c:pt idx="1200">
                  <c:v>43063</c:v>
                </c:pt>
                <c:pt idx="1201">
                  <c:v>43066</c:v>
                </c:pt>
                <c:pt idx="1202">
                  <c:v>43067</c:v>
                </c:pt>
                <c:pt idx="1203">
                  <c:v>43068</c:v>
                </c:pt>
                <c:pt idx="1204">
                  <c:v>43069</c:v>
                </c:pt>
                <c:pt idx="1205">
                  <c:v>43070</c:v>
                </c:pt>
                <c:pt idx="1206">
                  <c:v>43073</c:v>
                </c:pt>
                <c:pt idx="1207">
                  <c:v>43074</c:v>
                </c:pt>
                <c:pt idx="1208">
                  <c:v>43075</c:v>
                </c:pt>
                <c:pt idx="1209">
                  <c:v>43076</c:v>
                </c:pt>
                <c:pt idx="1210">
                  <c:v>43077</c:v>
                </c:pt>
                <c:pt idx="1211">
                  <c:v>43080</c:v>
                </c:pt>
                <c:pt idx="1212">
                  <c:v>43081</c:v>
                </c:pt>
                <c:pt idx="1213">
                  <c:v>43082</c:v>
                </c:pt>
                <c:pt idx="1214">
                  <c:v>43083</c:v>
                </c:pt>
                <c:pt idx="1215">
                  <c:v>43084</c:v>
                </c:pt>
                <c:pt idx="1216">
                  <c:v>43087</c:v>
                </c:pt>
                <c:pt idx="1217">
                  <c:v>43088</c:v>
                </c:pt>
                <c:pt idx="1218">
                  <c:v>43089</c:v>
                </c:pt>
                <c:pt idx="1219">
                  <c:v>43090</c:v>
                </c:pt>
              </c:numCache>
            </c:numRef>
          </c:xVal>
          <c:yVal>
            <c:numRef>
              <c:f>Backtest!$D$30:$D$1249</c:f>
              <c:numCache>
                <c:formatCode>0.00%</c:formatCode>
                <c:ptCount val="1220"/>
                <c:pt idx="0">
                  <c:v>-4.3908242108967717E-2</c:v>
                </c:pt>
                <c:pt idx="1">
                  <c:v>-4.5926296325316002E-2</c:v>
                </c:pt>
                <c:pt idx="2">
                  <c:v>-5.5272319279387021E-2</c:v>
                </c:pt>
                <c:pt idx="3">
                  <c:v>-5.5464855214057231E-2</c:v>
                </c:pt>
                <c:pt idx="4">
                  <c:v>-5.9056816837711495E-2</c:v>
                </c:pt>
                <c:pt idx="5">
                  <c:v>-5.8575277060508094E-2</c:v>
                </c:pt>
                <c:pt idx="6">
                  <c:v>-5.8241463362997632E-2</c:v>
                </c:pt>
                <c:pt idx="7">
                  <c:v>-5.8352574011835558E-2</c:v>
                </c:pt>
                <c:pt idx="8">
                  <c:v>-5.8152881560794241E-2</c:v>
                </c:pt>
                <c:pt idx="9">
                  <c:v>-5.4246454595196482E-2</c:v>
                </c:pt>
                <c:pt idx="10">
                  <c:v>-5.2134146810543645E-2</c:v>
                </c:pt>
                <c:pt idx="11">
                  <c:v>-5.2416147511222408E-2</c:v>
                </c:pt>
                <c:pt idx="12">
                  <c:v>-5.2255200049636734E-2</c:v>
                </c:pt>
                <c:pt idx="13">
                  <c:v>-5.2107213561482346E-2</c:v>
                </c:pt>
                <c:pt idx="14">
                  <c:v>-5.2031004978165166E-2</c:v>
                </c:pt>
                <c:pt idx="15">
                  <c:v>-5.2513179278623034E-2</c:v>
                </c:pt>
                <c:pt idx="16">
                  <c:v>-5.2719576357835904E-2</c:v>
                </c:pt>
                <c:pt idx="17">
                  <c:v>-5.383014397163928E-2</c:v>
                </c:pt>
                <c:pt idx="18">
                  <c:v>-5.4013962506629487E-2</c:v>
                </c:pt>
                <c:pt idx="19">
                  <c:v>-5.3819026013680292E-2</c:v>
                </c:pt>
                <c:pt idx="20">
                  <c:v>-5.1386416772528781E-2</c:v>
                </c:pt>
                <c:pt idx="21">
                  <c:v>-5.0699173072213138E-2</c:v>
                </c:pt>
                <c:pt idx="22">
                  <c:v>-4.9863123503167711E-2</c:v>
                </c:pt>
                <c:pt idx="23">
                  <c:v>-3.8434914656647903E-2</c:v>
                </c:pt>
                <c:pt idx="24">
                  <c:v>-3.817997776137564E-2</c:v>
                </c:pt>
                <c:pt idx="25">
                  <c:v>-3.39894792141942E-2</c:v>
                </c:pt>
                <c:pt idx="26">
                  <c:v>-3.5187232187335271E-2</c:v>
                </c:pt>
                <c:pt idx="27">
                  <c:v>-3.5664621098903483E-2</c:v>
                </c:pt>
                <c:pt idx="28">
                  <c:v>-4.0263545020932039E-2</c:v>
                </c:pt>
                <c:pt idx="29">
                  <c:v>-3.7977929262782394E-2</c:v>
                </c:pt>
                <c:pt idx="30">
                  <c:v>-3.8776554322602096E-2</c:v>
                </c:pt>
                <c:pt idx="31">
                  <c:v>-3.9876799160329032E-2</c:v>
                </c:pt>
                <c:pt idx="32">
                  <c:v>-3.9657740603436006E-2</c:v>
                </c:pt>
                <c:pt idx="33">
                  <c:v>-4.3655064035867233E-2</c:v>
                </c:pt>
                <c:pt idx="34">
                  <c:v>-4.3460435108448069E-2</c:v>
                </c:pt>
                <c:pt idx="35">
                  <c:v>-4.3949835036997897E-2</c:v>
                </c:pt>
                <c:pt idx="36">
                  <c:v>-5.7991874497744705E-2</c:v>
                </c:pt>
                <c:pt idx="37">
                  <c:v>-6.2435734703914968E-2</c:v>
                </c:pt>
                <c:pt idx="38">
                  <c:v>-6.6251325030271854E-2</c:v>
                </c:pt>
                <c:pt idx="39">
                  <c:v>-6.7031337820506826E-2</c:v>
                </c:pt>
                <c:pt idx="40">
                  <c:v>-6.7708306488126202E-2</c:v>
                </c:pt>
                <c:pt idx="41">
                  <c:v>-6.6644793998186985E-2</c:v>
                </c:pt>
                <c:pt idx="42">
                  <c:v>-6.7703260818498201E-2</c:v>
                </c:pt>
                <c:pt idx="43">
                  <c:v>-6.7379036506896597E-2</c:v>
                </c:pt>
                <c:pt idx="44">
                  <c:v>-6.6602690233836609E-2</c:v>
                </c:pt>
                <c:pt idx="45">
                  <c:v>-6.6696119230980289E-2</c:v>
                </c:pt>
                <c:pt idx="46">
                  <c:v>-6.7317305878534989E-2</c:v>
                </c:pt>
                <c:pt idx="47">
                  <c:v>-6.6782617491618498E-2</c:v>
                </c:pt>
                <c:pt idx="48">
                  <c:v>-6.8419281250387584E-2</c:v>
                </c:pt>
                <c:pt idx="49">
                  <c:v>-6.7248064295186441E-2</c:v>
                </c:pt>
                <c:pt idx="50">
                  <c:v>-6.8729322967796186E-2</c:v>
                </c:pt>
                <c:pt idx="51">
                  <c:v>-6.7996710442976935E-2</c:v>
                </c:pt>
                <c:pt idx="52">
                  <c:v>-6.7833311068390648E-2</c:v>
                </c:pt>
                <c:pt idx="53">
                  <c:v>-6.7879188537552801E-2</c:v>
                </c:pt>
                <c:pt idx="54">
                  <c:v>-6.6168268692662693E-2</c:v>
                </c:pt>
                <c:pt idx="55">
                  <c:v>-6.6254623838995469E-2</c:v>
                </c:pt>
                <c:pt idx="56">
                  <c:v>-6.5940847609086015E-2</c:v>
                </c:pt>
                <c:pt idx="57">
                  <c:v>-5.2730114555518494E-2</c:v>
                </c:pt>
                <c:pt idx="58">
                  <c:v>-4.9373365372110144E-2</c:v>
                </c:pt>
                <c:pt idx="59">
                  <c:v>-4.2481717558596387E-2</c:v>
                </c:pt>
                <c:pt idx="60">
                  <c:v>-4.0747928374810463E-2</c:v>
                </c:pt>
                <c:pt idx="61">
                  <c:v>-4.0405214163511116E-2</c:v>
                </c:pt>
                <c:pt idx="62">
                  <c:v>-4.0410777810412704E-2</c:v>
                </c:pt>
                <c:pt idx="63">
                  <c:v>-4.2449055074555361E-2</c:v>
                </c:pt>
                <c:pt idx="64">
                  <c:v>-4.3125727681552928E-2</c:v>
                </c:pt>
                <c:pt idx="65">
                  <c:v>-4.3202917102328015E-2</c:v>
                </c:pt>
                <c:pt idx="66">
                  <c:v>-4.3277861524273889E-2</c:v>
                </c:pt>
                <c:pt idx="67">
                  <c:v>-4.4940123306992284E-2</c:v>
                </c:pt>
                <c:pt idx="68">
                  <c:v>-4.5042196508286211E-2</c:v>
                </c:pt>
                <c:pt idx="69">
                  <c:v>-4.8952805748904232E-2</c:v>
                </c:pt>
                <c:pt idx="70">
                  <c:v>-4.7737958255747878E-2</c:v>
                </c:pt>
                <c:pt idx="71">
                  <c:v>-4.6265432942571467E-2</c:v>
                </c:pt>
                <c:pt idx="72">
                  <c:v>-5.1595055836754215E-2</c:v>
                </c:pt>
                <c:pt idx="73">
                  <c:v>-5.2772384538622992E-2</c:v>
                </c:pt>
                <c:pt idx="74">
                  <c:v>-5.6335722489404293E-2</c:v>
                </c:pt>
                <c:pt idx="75">
                  <c:v>-5.5946793644937827E-2</c:v>
                </c:pt>
                <c:pt idx="76">
                  <c:v>-5.8063085369910984E-2</c:v>
                </c:pt>
                <c:pt idx="77">
                  <c:v>-5.9524442558746775E-2</c:v>
                </c:pt>
                <c:pt idx="78">
                  <c:v>-6.215464753229856E-2</c:v>
                </c:pt>
                <c:pt idx="79">
                  <c:v>-6.2026880779210938E-2</c:v>
                </c:pt>
                <c:pt idx="80">
                  <c:v>-6.305313942256946E-2</c:v>
                </c:pt>
                <c:pt idx="81">
                  <c:v>-6.2042604990794469E-2</c:v>
                </c:pt>
                <c:pt idx="82">
                  <c:v>-6.5723654501421758E-2</c:v>
                </c:pt>
                <c:pt idx="83">
                  <c:v>-7.6126063120240256E-2</c:v>
                </c:pt>
                <c:pt idx="84">
                  <c:v>-7.5846897362762775E-2</c:v>
                </c:pt>
                <c:pt idx="85">
                  <c:v>-7.7650969860496966E-2</c:v>
                </c:pt>
                <c:pt idx="86">
                  <c:v>-7.9884836179196866E-2</c:v>
                </c:pt>
                <c:pt idx="87">
                  <c:v>-8.0933649927628484E-2</c:v>
                </c:pt>
                <c:pt idx="88">
                  <c:v>-8.1329789454359508E-2</c:v>
                </c:pt>
                <c:pt idx="89">
                  <c:v>-8.1091351725873784E-2</c:v>
                </c:pt>
                <c:pt idx="90">
                  <c:v>-7.8693067247235057E-2</c:v>
                </c:pt>
                <c:pt idx="91">
                  <c:v>-7.7955365567249343E-2</c:v>
                </c:pt>
                <c:pt idx="92">
                  <c:v>-7.7572780086772208E-2</c:v>
                </c:pt>
                <c:pt idx="93">
                  <c:v>-7.5906946856312552E-2</c:v>
                </c:pt>
                <c:pt idx="94">
                  <c:v>-7.5187194139354971E-2</c:v>
                </c:pt>
                <c:pt idx="95">
                  <c:v>-7.324869710651323E-2</c:v>
                </c:pt>
                <c:pt idx="96">
                  <c:v>-7.3241794311783598E-2</c:v>
                </c:pt>
                <c:pt idx="97">
                  <c:v>-7.3922384681935127E-2</c:v>
                </c:pt>
                <c:pt idx="98">
                  <c:v>-7.2072052192391572E-2</c:v>
                </c:pt>
                <c:pt idx="99">
                  <c:v>-6.880978410646163E-2</c:v>
                </c:pt>
                <c:pt idx="100">
                  <c:v>-6.8275821919533158E-2</c:v>
                </c:pt>
                <c:pt idx="101">
                  <c:v>-6.7546216165621259E-2</c:v>
                </c:pt>
                <c:pt idx="102">
                  <c:v>-6.6966807685479274E-2</c:v>
                </c:pt>
                <c:pt idx="103">
                  <c:v>-6.1998163884474995E-2</c:v>
                </c:pt>
                <c:pt idx="104">
                  <c:v>-4.1884592401281971E-2</c:v>
                </c:pt>
                <c:pt idx="105">
                  <c:v>-4.26371649323391E-2</c:v>
                </c:pt>
                <c:pt idx="106">
                  <c:v>-3.6227765909889034E-2</c:v>
                </c:pt>
                <c:pt idx="107">
                  <c:v>-3.4718384125968033E-2</c:v>
                </c:pt>
                <c:pt idx="108">
                  <c:v>-3.3030990390842813E-2</c:v>
                </c:pt>
                <c:pt idx="109">
                  <c:v>-3.3913769201996416E-2</c:v>
                </c:pt>
                <c:pt idx="110">
                  <c:v>-3.2326954575049006E-2</c:v>
                </c:pt>
                <c:pt idx="111">
                  <c:v>-3.2116971926707337E-2</c:v>
                </c:pt>
                <c:pt idx="112">
                  <c:v>-3.5852483979576952E-2</c:v>
                </c:pt>
                <c:pt idx="113">
                  <c:v>-3.5763153127390812E-2</c:v>
                </c:pt>
                <c:pt idx="114">
                  <c:v>-3.4039949806897916E-2</c:v>
                </c:pt>
                <c:pt idx="115">
                  <c:v>-3.5855588615371907E-2</c:v>
                </c:pt>
                <c:pt idx="116">
                  <c:v>-3.5577143832213998E-2</c:v>
                </c:pt>
                <c:pt idx="117">
                  <c:v>-3.5813186843871608E-2</c:v>
                </c:pt>
                <c:pt idx="118">
                  <c:v>-3.0115065182152331E-2</c:v>
                </c:pt>
                <c:pt idx="119">
                  <c:v>-2.9885495464218467E-2</c:v>
                </c:pt>
                <c:pt idx="120">
                  <c:v>-3.0109694370805538E-2</c:v>
                </c:pt>
                <c:pt idx="121">
                  <c:v>-3.0732208181639575E-2</c:v>
                </c:pt>
                <c:pt idx="122">
                  <c:v>-3.8336665773476032E-2</c:v>
                </c:pt>
                <c:pt idx="123">
                  <c:v>-3.7376979371745792E-2</c:v>
                </c:pt>
                <c:pt idx="124">
                  <c:v>-3.7928905410660539E-2</c:v>
                </c:pt>
                <c:pt idx="125">
                  <c:v>-3.8458597608708261E-2</c:v>
                </c:pt>
                <c:pt idx="126">
                  <c:v>-3.9146718232763535E-2</c:v>
                </c:pt>
                <c:pt idx="127">
                  <c:v>-4.2042276059597691E-2</c:v>
                </c:pt>
                <c:pt idx="128">
                  <c:v>-4.2401047324502984E-2</c:v>
                </c:pt>
                <c:pt idx="129">
                  <c:v>-4.2628892428441534E-2</c:v>
                </c:pt>
                <c:pt idx="130">
                  <c:v>-4.8856978098592081E-2</c:v>
                </c:pt>
                <c:pt idx="131">
                  <c:v>-4.9259362926405821E-2</c:v>
                </c:pt>
                <c:pt idx="132">
                  <c:v>-4.9526610520905061E-2</c:v>
                </c:pt>
                <c:pt idx="133">
                  <c:v>-4.3738641212819888E-2</c:v>
                </c:pt>
                <c:pt idx="134">
                  <c:v>-4.4501854117408389E-2</c:v>
                </c:pt>
                <c:pt idx="135">
                  <c:v>-4.7354374874964494E-2</c:v>
                </c:pt>
                <c:pt idx="136">
                  <c:v>-4.699635493142694E-2</c:v>
                </c:pt>
                <c:pt idx="137">
                  <c:v>-4.6824579486738335E-2</c:v>
                </c:pt>
                <c:pt idx="138">
                  <c:v>-4.94776181049979E-2</c:v>
                </c:pt>
                <c:pt idx="139">
                  <c:v>-5.0853037192764287E-2</c:v>
                </c:pt>
                <c:pt idx="140">
                  <c:v>-5.108870403145168E-2</c:v>
                </c:pt>
                <c:pt idx="141">
                  <c:v>-5.1137853989773337E-2</c:v>
                </c:pt>
                <c:pt idx="142">
                  <c:v>-5.0665406367698479E-2</c:v>
                </c:pt>
                <c:pt idx="143">
                  <c:v>-4.5104984693339054E-2</c:v>
                </c:pt>
                <c:pt idx="144">
                  <c:v>-4.476160863122234E-2</c:v>
                </c:pt>
                <c:pt idx="145">
                  <c:v>-4.6132220936301774E-2</c:v>
                </c:pt>
                <c:pt idx="146">
                  <c:v>-4.6504315616812286E-2</c:v>
                </c:pt>
                <c:pt idx="147">
                  <c:v>-4.7211155650001647E-2</c:v>
                </c:pt>
                <c:pt idx="148">
                  <c:v>-4.6953898646894525E-2</c:v>
                </c:pt>
                <c:pt idx="149">
                  <c:v>-4.7122279646517877E-2</c:v>
                </c:pt>
                <c:pt idx="150">
                  <c:v>-4.6792406892996956E-2</c:v>
                </c:pt>
                <c:pt idx="151">
                  <c:v>-3.7049165579130017E-2</c:v>
                </c:pt>
                <c:pt idx="152">
                  <c:v>-3.8254784901677268E-2</c:v>
                </c:pt>
                <c:pt idx="153">
                  <c:v>-4.01769777766839E-2</c:v>
                </c:pt>
                <c:pt idx="154">
                  <c:v>-4.0834990429507875E-2</c:v>
                </c:pt>
                <c:pt idx="155">
                  <c:v>-4.0808197816982042E-2</c:v>
                </c:pt>
                <c:pt idx="156">
                  <c:v>-4.2591113668899505E-2</c:v>
                </c:pt>
                <c:pt idx="157">
                  <c:v>-4.3775865510399567E-2</c:v>
                </c:pt>
                <c:pt idx="158">
                  <c:v>-4.638087335256371E-2</c:v>
                </c:pt>
                <c:pt idx="159">
                  <c:v>-4.804560682874133E-2</c:v>
                </c:pt>
                <c:pt idx="160">
                  <c:v>-4.627600727847115E-2</c:v>
                </c:pt>
                <c:pt idx="161">
                  <c:v>-5.842040612731874E-2</c:v>
                </c:pt>
                <c:pt idx="162">
                  <c:v>-5.8916281983926545E-2</c:v>
                </c:pt>
                <c:pt idx="163">
                  <c:v>-5.9090346976519569E-2</c:v>
                </c:pt>
                <c:pt idx="164">
                  <c:v>-5.9685236339204396E-2</c:v>
                </c:pt>
                <c:pt idx="165">
                  <c:v>-6.3343145965067391E-2</c:v>
                </c:pt>
                <c:pt idx="166">
                  <c:v>-6.1220948166494343E-2</c:v>
                </c:pt>
                <c:pt idx="167">
                  <c:v>-6.1931722198628122E-2</c:v>
                </c:pt>
                <c:pt idx="168">
                  <c:v>-6.0518630109422308E-2</c:v>
                </c:pt>
                <c:pt idx="169">
                  <c:v>-6.01851019239414E-2</c:v>
                </c:pt>
                <c:pt idx="170">
                  <c:v>-6.0670164846789575E-2</c:v>
                </c:pt>
                <c:pt idx="171">
                  <c:v>-6.0337093560440945E-2</c:v>
                </c:pt>
                <c:pt idx="172">
                  <c:v>-6.0429286814440777E-2</c:v>
                </c:pt>
                <c:pt idx="173">
                  <c:v>-5.9651794685071029E-2</c:v>
                </c:pt>
                <c:pt idx="174">
                  <c:v>-5.8343080692058895E-2</c:v>
                </c:pt>
                <c:pt idx="175">
                  <c:v>-5.8728175176016827E-2</c:v>
                </c:pt>
                <c:pt idx="176">
                  <c:v>-5.932041518570369E-2</c:v>
                </c:pt>
                <c:pt idx="177">
                  <c:v>-5.6494247599778558E-2</c:v>
                </c:pt>
                <c:pt idx="178">
                  <c:v>-5.5980642782287024E-2</c:v>
                </c:pt>
                <c:pt idx="179">
                  <c:v>-5.3733696242385033E-2</c:v>
                </c:pt>
                <c:pt idx="180">
                  <c:v>-4.7612284882751862E-2</c:v>
                </c:pt>
                <c:pt idx="181">
                  <c:v>-5.4383520842259191E-2</c:v>
                </c:pt>
                <c:pt idx="182">
                  <c:v>-4.7767374833915098E-2</c:v>
                </c:pt>
                <c:pt idx="183">
                  <c:v>-4.7300330243836314E-2</c:v>
                </c:pt>
                <c:pt idx="184">
                  <c:v>-4.7624448138114533E-2</c:v>
                </c:pt>
                <c:pt idx="185">
                  <c:v>-4.635946490648854E-2</c:v>
                </c:pt>
                <c:pt idx="186">
                  <c:v>-4.2455039619354186E-2</c:v>
                </c:pt>
                <c:pt idx="187">
                  <c:v>-4.1866910088230208E-2</c:v>
                </c:pt>
                <c:pt idx="188">
                  <c:v>-4.1932475595271142E-2</c:v>
                </c:pt>
                <c:pt idx="189">
                  <c:v>-4.2233722280489737E-2</c:v>
                </c:pt>
                <c:pt idx="190">
                  <c:v>-4.2175270762650437E-2</c:v>
                </c:pt>
                <c:pt idx="191">
                  <c:v>-4.2711368883084327E-2</c:v>
                </c:pt>
                <c:pt idx="192">
                  <c:v>-4.3003813880617379E-2</c:v>
                </c:pt>
                <c:pt idx="193">
                  <c:v>-4.2902701641428877E-2</c:v>
                </c:pt>
                <c:pt idx="194">
                  <c:v>-4.2930544877777282E-2</c:v>
                </c:pt>
                <c:pt idx="195">
                  <c:v>-4.2340284636203242E-2</c:v>
                </c:pt>
                <c:pt idx="196">
                  <c:v>-4.1312411638630517E-2</c:v>
                </c:pt>
                <c:pt idx="197">
                  <c:v>-4.098379673694013E-2</c:v>
                </c:pt>
                <c:pt idx="198">
                  <c:v>-4.1460815552024702E-2</c:v>
                </c:pt>
                <c:pt idx="199">
                  <c:v>-4.1349919554523246E-2</c:v>
                </c:pt>
                <c:pt idx="200">
                  <c:v>-4.1771708974204846E-2</c:v>
                </c:pt>
                <c:pt idx="201">
                  <c:v>-4.478216350139639E-2</c:v>
                </c:pt>
                <c:pt idx="202">
                  <c:v>-3.7858441769270723E-2</c:v>
                </c:pt>
                <c:pt idx="203">
                  <c:v>-3.302678498913212E-2</c:v>
                </c:pt>
                <c:pt idx="204">
                  <c:v>-3.8430253416846867E-2</c:v>
                </c:pt>
                <c:pt idx="205">
                  <c:v>-3.8757069080662045E-2</c:v>
                </c:pt>
                <c:pt idx="206">
                  <c:v>-3.6426869553876084E-2</c:v>
                </c:pt>
                <c:pt idx="207">
                  <c:v>-3.7046677922499875E-2</c:v>
                </c:pt>
                <c:pt idx="208">
                  <c:v>-3.6596733196975727E-2</c:v>
                </c:pt>
                <c:pt idx="209">
                  <c:v>-4.5135322955300587E-2</c:v>
                </c:pt>
                <c:pt idx="210">
                  <c:v>-4.4972287315501069E-2</c:v>
                </c:pt>
                <c:pt idx="211">
                  <c:v>-4.4873553209297742E-2</c:v>
                </c:pt>
                <c:pt idx="212">
                  <c:v>-4.3888250266497876E-2</c:v>
                </c:pt>
                <c:pt idx="213">
                  <c:v>-4.3492708475529857E-2</c:v>
                </c:pt>
                <c:pt idx="214">
                  <c:v>-4.3806779569832331E-2</c:v>
                </c:pt>
                <c:pt idx="215">
                  <c:v>-4.3840273605899385E-2</c:v>
                </c:pt>
                <c:pt idx="216">
                  <c:v>-4.3806654493363552E-2</c:v>
                </c:pt>
                <c:pt idx="217">
                  <c:v>-4.3978025654110658E-2</c:v>
                </c:pt>
                <c:pt idx="218">
                  <c:v>-4.648201656638272E-2</c:v>
                </c:pt>
                <c:pt idx="219">
                  <c:v>-4.6038175303384971E-2</c:v>
                </c:pt>
                <c:pt idx="220">
                  <c:v>-4.6239245448800065E-2</c:v>
                </c:pt>
                <c:pt idx="221">
                  <c:v>-4.6065668699831294E-2</c:v>
                </c:pt>
                <c:pt idx="222">
                  <c:v>-4.3048253302791412E-2</c:v>
                </c:pt>
                <c:pt idx="223">
                  <c:v>-4.3023378545262919E-2</c:v>
                </c:pt>
                <c:pt idx="224">
                  <c:v>-4.2555376857832464E-2</c:v>
                </c:pt>
                <c:pt idx="225">
                  <c:v>-4.3598372220426895E-2</c:v>
                </c:pt>
                <c:pt idx="226">
                  <c:v>-4.5511635283011678E-2</c:v>
                </c:pt>
                <c:pt idx="227">
                  <c:v>-4.5739248136188675E-2</c:v>
                </c:pt>
                <c:pt idx="228">
                  <c:v>-4.540421853124231E-2</c:v>
                </c:pt>
                <c:pt idx="229">
                  <c:v>-4.5643049400128789E-2</c:v>
                </c:pt>
                <c:pt idx="230">
                  <c:v>-3.8143903081036372E-2</c:v>
                </c:pt>
                <c:pt idx="231">
                  <c:v>-3.8070583384194091E-2</c:v>
                </c:pt>
                <c:pt idx="232">
                  <c:v>-4.0578210882737144E-2</c:v>
                </c:pt>
                <c:pt idx="233">
                  <c:v>-5.2180434916986228E-2</c:v>
                </c:pt>
                <c:pt idx="234">
                  <c:v>-5.2103649861855096E-2</c:v>
                </c:pt>
                <c:pt idx="235">
                  <c:v>-5.2588448313125223E-2</c:v>
                </c:pt>
                <c:pt idx="236">
                  <c:v>-5.4477380419124206E-2</c:v>
                </c:pt>
                <c:pt idx="237">
                  <c:v>-5.8307297229654123E-2</c:v>
                </c:pt>
                <c:pt idx="238">
                  <c:v>-5.8205693677688214E-2</c:v>
                </c:pt>
                <c:pt idx="239">
                  <c:v>-6.677188870742673E-2</c:v>
                </c:pt>
                <c:pt idx="240">
                  <c:v>-6.8630108159118949E-2</c:v>
                </c:pt>
                <c:pt idx="241">
                  <c:v>-6.8625116562126706E-2</c:v>
                </c:pt>
                <c:pt idx="242">
                  <c:v>-7.132028798986359E-2</c:v>
                </c:pt>
                <c:pt idx="243">
                  <c:v>-7.5227974663473723E-2</c:v>
                </c:pt>
                <c:pt idx="244">
                  <c:v>-7.5315216793464798E-2</c:v>
                </c:pt>
                <c:pt idx="245">
                  <c:v>-7.7607700018130596E-2</c:v>
                </c:pt>
                <c:pt idx="246">
                  <c:v>-7.4895894824466416E-2</c:v>
                </c:pt>
                <c:pt idx="247">
                  <c:v>-7.3374334803362126E-2</c:v>
                </c:pt>
                <c:pt idx="248">
                  <c:v>-7.3305941909165229E-2</c:v>
                </c:pt>
                <c:pt idx="249">
                  <c:v>-7.3314920589363619E-2</c:v>
                </c:pt>
                <c:pt idx="250">
                  <c:v>-7.380386756656096E-2</c:v>
                </c:pt>
                <c:pt idx="251">
                  <c:v>-7.4345662025530265E-2</c:v>
                </c:pt>
                <c:pt idx="252">
                  <c:v>-7.4391928092878201E-2</c:v>
                </c:pt>
                <c:pt idx="253">
                  <c:v>-7.3553829774064577E-2</c:v>
                </c:pt>
                <c:pt idx="254">
                  <c:v>-6.4089836382035956E-2</c:v>
                </c:pt>
                <c:pt idx="255">
                  <c:v>-6.3257990588164295E-2</c:v>
                </c:pt>
                <c:pt idx="256">
                  <c:v>-6.3060495033485625E-2</c:v>
                </c:pt>
                <c:pt idx="257">
                  <c:v>-5.980610689848085E-2</c:v>
                </c:pt>
                <c:pt idx="258">
                  <c:v>-5.9715634736414301E-2</c:v>
                </c:pt>
                <c:pt idx="259">
                  <c:v>-6.2089554484653545E-2</c:v>
                </c:pt>
                <c:pt idx="260">
                  <c:v>-4.5238471321987092E-2</c:v>
                </c:pt>
                <c:pt idx="261">
                  <c:v>-4.4767564835232899E-2</c:v>
                </c:pt>
                <c:pt idx="262">
                  <c:v>-4.4141796315301705E-2</c:v>
                </c:pt>
                <c:pt idx="263">
                  <c:v>-4.1768446880555747E-2</c:v>
                </c:pt>
                <c:pt idx="264">
                  <c:v>-3.9590391994579005E-2</c:v>
                </c:pt>
                <c:pt idx="265">
                  <c:v>-3.9665297792382606E-2</c:v>
                </c:pt>
                <c:pt idx="266">
                  <c:v>-4.2102818035816302E-2</c:v>
                </c:pt>
                <c:pt idx="267">
                  <c:v>-4.2459072134065363E-2</c:v>
                </c:pt>
                <c:pt idx="268">
                  <c:v>-4.4115800614599743E-2</c:v>
                </c:pt>
                <c:pt idx="269">
                  <c:v>-4.4872041944338463E-2</c:v>
                </c:pt>
                <c:pt idx="270">
                  <c:v>-4.62545306710637E-2</c:v>
                </c:pt>
                <c:pt idx="271">
                  <c:v>-4.5456619263693432E-2</c:v>
                </c:pt>
                <c:pt idx="272">
                  <c:v>-4.511544290063875E-2</c:v>
                </c:pt>
                <c:pt idx="273">
                  <c:v>-4.5821816610097155E-2</c:v>
                </c:pt>
                <c:pt idx="274">
                  <c:v>-4.5318871970905422E-2</c:v>
                </c:pt>
                <c:pt idx="275">
                  <c:v>-4.6823660879136204E-2</c:v>
                </c:pt>
                <c:pt idx="276">
                  <c:v>-4.6944222046160923E-2</c:v>
                </c:pt>
                <c:pt idx="277">
                  <c:v>-4.6861319662491761E-2</c:v>
                </c:pt>
                <c:pt idx="278">
                  <c:v>-4.8352116970726403E-2</c:v>
                </c:pt>
                <c:pt idx="279">
                  <c:v>-4.7646554187243013E-2</c:v>
                </c:pt>
                <c:pt idx="280">
                  <c:v>-4.1461027944374326E-2</c:v>
                </c:pt>
                <c:pt idx="281">
                  <c:v>-4.1530657572938529E-2</c:v>
                </c:pt>
                <c:pt idx="282">
                  <c:v>-4.6372884906057309E-2</c:v>
                </c:pt>
                <c:pt idx="283">
                  <c:v>-4.9300314977429774E-2</c:v>
                </c:pt>
                <c:pt idx="284">
                  <c:v>-4.9847774155113787E-2</c:v>
                </c:pt>
                <c:pt idx="285">
                  <c:v>-5.2501708368212774E-2</c:v>
                </c:pt>
                <c:pt idx="286">
                  <c:v>-6.2577383500028644E-2</c:v>
                </c:pt>
                <c:pt idx="287">
                  <c:v>-6.1621615095709008E-2</c:v>
                </c:pt>
                <c:pt idx="288">
                  <c:v>-6.315630353029561E-2</c:v>
                </c:pt>
                <c:pt idx="289">
                  <c:v>-6.211700180126007E-2</c:v>
                </c:pt>
                <c:pt idx="290">
                  <c:v>-6.3394590674584375E-2</c:v>
                </c:pt>
                <c:pt idx="291">
                  <c:v>-6.2646393643963141E-2</c:v>
                </c:pt>
                <c:pt idx="292">
                  <c:v>-6.2172875486699621E-2</c:v>
                </c:pt>
                <c:pt idx="293">
                  <c:v>-6.2297816240895088E-2</c:v>
                </c:pt>
                <c:pt idx="294">
                  <c:v>-6.1840684395855973E-2</c:v>
                </c:pt>
                <c:pt idx="295">
                  <c:v>-6.1528022279566573E-2</c:v>
                </c:pt>
                <c:pt idx="296">
                  <c:v>-6.1909638518987058E-2</c:v>
                </c:pt>
                <c:pt idx="297">
                  <c:v>-6.1968932279045728E-2</c:v>
                </c:pt>
                <c:pt idx="298">
                  <c:v>-6.1990744302314965E-2</c:v>
                </c:pt>
                <c:pt idx="299">
                  <c:v>-6.0904397869807898E-2</c:v>
                </c:pt>
                <c:pt idx="300">
                  <c:v>-5.9841907150452303E-2</c:v>
                </c:pt>
                <c:pt idx="301">
                  <c:v>-5.9671476735191159E-2</c:v>
                </c:pt>
                <c:pt idx="302">
                  <c:v>-5.9745661043089371E-2</c:v>
                </c:pt>
                <c:pt idx="303">
                  <c:v>-5.7963545899947184E-2</c:v>
                </c:pt>
                <c:pt idx="304">
                  <c:v>-5.5568807421960312E-2</c:v>
                </c:pt>
                <c:pt idx="305">
                  <c:v>-5.5454578628352832E-2</c:v>
                </c:pt>
                <c:pt idx="306">
                  <c:v>-5.2741781563616051E-2</c:v>
                </c:pt>
                <c:pt idx="307">
                  <c:v>-4.0972427630722376E-2</c:v>
                </c:pt>
                <c:pt idx="308">
                  <c:v>-3.6512203058202228E-2</c:v>
                </c:pt>
                <c:pt idx="309">
                  <c:v>-3.6564294899378236E-2</c:v>
                </c:pt>
                <c:pt idx="310">
                  <c:v>-3.9365188071590188E-2</c:v>
                </c:pt>
                <c:pt idx="311">
                  <c:v>-3.6235347964310882E-2</c:v>
                </c:pt>
                <c:pt idx="312">
                  <c:v>-3.6629626427871945E-2</c:v>
                </c:pt>
                <c:pt idx="313">
                  <c:v>-3.7858894307218609E-2</c:v>
                </c:pt>
                <c:pt idx="314">
                  <c:v>-3.952716671431699E-2</c:v>
                </c:pt>
                <c:pt idx="315">
                  <c:v>-3.9448330068736853E-2</c:v>
                </c:pt>
                <c:pt idx="316">
                  <c:v>-3.9876249434679087E-2</c:v>
                </c:pt>
                <c:pt idx="317">
                  <c:v>-3.7946855711589803E-2</c:v>
                </c:pt>
                <c:pt idx="318">
                  <c:v>-3.7966151059411098E-2</c:v>
                </c:pt>
                <c:pt idx="319">
                  <c:v>-3.8138608203610189E-2</c:v>
                </c:pt>
                <c:pt idx="320">
                  <c:v>-3.8024938815018346E-2</c:v>
                </c:pt>
                <c:pt idx="321">
                  <c:v>-3.7980315732301109E-2</c:v>
                </c:pt>
                <c:pt idx="322">
                  <c:v>-3.7847389304207057E-2</c:v>
                </c:pt>
                <c:pt idx="323">
                  <c:v>-3.784855732991705E-2</c:v>
                </c:pt>
                <c:pt idx="324">
                  <c:v>-3.470637956959402E-2</c:v>
                </c:pt>
                <c:pt idx="325">
                  <c:v>-3.4451357936656893E-2</c:v>
                </c:pt>
                <c:pt idx="326">
                  <c:v>-3.4077698952728983E-2</c:v>
                </c:pt>
                <c:pt idx="327">
                  <c:v>-3.4246030311027631E-2</c:v>
                </c:pt>
                <c:pt idx="328">
                  <c:v>-3.2586240296682688E-2</c:v>
                </c:pt>
                <c:pt idx="329">
                  <c:v>-3.5196495028933329E-2</c:v>
                </c:pt>
                <c:pt idx="330">
                  <c:v>-3.4099892098346685E-2</c:v>
                </c:pt>
                <c:pt idx="331">
                  <c:v>-2.9086683658888841E-2</c:v>
                </c:pt>
                <c:pt idx="332">
                  <c:v>-2.889347407747821E-2</c:v>
                </c:pt>
                <c:pt idx="333">
                  <c:v>-3.0327017744772634E-2</c:v>
                </c:pt>
                <c:pt idx="334">
                  <c:v>-2.6945902663077479E-2</c:v>
                </c:pt>
                <c:pt idx="335">
                  <c:v>-2.5024501072933924E-2</c:v>
                </c:pt>
                <c:pt idx="336">
                  <c:v>-2.5206613559952244E-2</c:v>
                </c:pt>
                <c:pt idx="337">
                  <c:v>-2.8019070966601677E-2</c:v>
                </c:pt>
                <c:pt idx="338">
                  <c:v>-2.7572479731586504E-2</c:v>
                </c:pt>
                <c:pt idx="339">
                  <c:v>-2.7587230924171455E-2</c:v>
                </c:pt>
                <c:pt idx="340">
                  <c:v>-2.6713930205080203E-2</c:v>
                </c:pt>
                <c:pt idx="341">
                  <c:v>-2.6762534273289864E-2</c:v>
                </c:pt>
                <c:pt idx="342">
                  <c:v>-2.8307165721320485E-2</c:v>
                </c:pt>
                <c:pt idx="343">
                  <c:v>-2.820117123170874E-2</c:v>
                </c:pt>
                <c:pt idx="344">
                  <c:v>-2.8999810132973661E-2</c:v>
                </c:pt>
                <c:pt idx="345">
                  <c:v>-2.8869087113687558E-2</c:v>
                </c:pt>
                <c:pt idx="346">
                  <c:v>-3.0833843584452635E-2</c:v>
                </c:pt>
                <c:pt idx="347">
                  <c:v>-3.1586925577139928E-2</c:v>
                </c:pt>
                <c:pt idx="348">
                  <c:v>-3.2450166741671872E-2</c:v>
                </c:pt>
                <c:pt idx="349">
                  <c:v>-3.1819513689030715E-2</c:v>
                </c:pt>
                <c:pt idx="350">
                  <c:v>-2.9716018967126563E-2</c:v>
                </c:pt>
                <c:pt idx="351">
                  <c:v>-2.9912269821845288E-2</c:v>
                </c:pt>
                <c:pt idx="352">
                  <c:v>-3.0373238274481237E-2</c:v>
                </c:pt>
                <c:pt idx="353">
                  <c:v>-3.6726066850894683E-2</c:v>
                </c:pt>
                <c:pt idx="354">
                  <c:v>-3.8273229399304221E-2</c:v>
                </c:pt>
                <c:pt idx="355">
                  <c:v>-3.8514616114753895E-2</c:v>
                </c:pt>
                <c:pt idx="356">
                  <c:v>-3.9186500799016061E-2</c:v>
                </c:pt>
                <c:pt idx="357">
                  <c:v>-3.9221211612430175E-2</c:v>
                </c:pt>
                <c:pt idx="358">
                  <c:v>-3.7387637642684754E-2</c:v>
                </c:pt>
                <c:pt idx="359">
                  <c:v>-3.7860570079918353E-2</c:v>
                </c:pt>
                <c:pt idx="360">
                  <c:v>-3.7762299644259992E-2</c:v>
                </c:pt>
                <c:pt idx="361">
                  <c:v>-3.8533252295581744E-2</c:v>
                </c:pt>
                <c:pt idx="362">
                  <c:v>-3.8521572985841912E-2</c:v>
                </c:pt>
                <c:pt idx="363">
                  <c:v>-4.909281253237479E-2</c:v>
                </c:pt>
                <c:pt idx="364">
                  <c:v>-4.9088535692076267E-2</c:v>
                </c:pt>
                <c:pt idx="365">
                  <c:v>-4.9784208446545367E-2</c:v>
                </c:pt>
                <c:pt idx="366">
                  <c:v>-5.1509596241827653E-2</c:v>
                </c:pt>
                <c:pt idx="367">
                  <c:v>-5.0647931762540226E-2</c:v>
                </c:pt>
                <c:pt idx="368">
                  <c:v>-5.018801666603738E-2</c:v>
                </c:pt>
                <c:pt idx="369">
                  <c:v>-5.4109774399624215E-2</c:v>
                </c:pt>
                <c:pt idx="370">
                  <c:v>-5.4295345932777558E-2</c:v>
                </c:pt>
                <c:pt idx="371">
                  <c:v>-5.3483623769230278E-2</c:v>
                </c:pt>
                <c:pt idx="372">
                  <c:v>-5.4872271238388753E-2</c:v>
                </c:pt>
                <c:pt idx="373">
                  <c:v>-5.4907127305527777E-2</c:v>
                </c:pt>
                <c:pt idx="374">
                  <c:v>-5.1518575435084028E-2</c:v>
                </c:pt>
                <c:pt idx="375">
                  <c:v>-5.065733267688842E-2</c:v>
                </c:pt>
                <c:pt idx="376">
                  <c:v>-5.1168229161907594E-2</c:v>
                </c:pt>
                <c:pt idx="377">
                  <c:v>-5.0683487554628932E-2</c:v>
                </c:pt>
                <c:pt idx="378">
                  <c:v>-5.0826511003848787E-2</c:v>
                </c:pt>
                <c:pt idx="379">
                  <c:v>-5.0935098072444972E-2</c:v>
                </c:pt>
                <c:pt idx="380">
                  <c:v>-5.0790607573988608E-2</c:v>
                </c:pt>
                <c:pt idx="381">
                  <c:v>-5.0798007342608635E-2</c:v>
                </c:pt>
                <c:pt idx="382">
                  <c:v>-5.0094502471416537E-2</c:v>
                </c:pt>
                <c:pt idx="383">
                  <c:v>-5.0236018480800011E-2</c:v>
                </c:pt>
                <c:pt idx="384">
                  <c:v>-3.6004026060400658E-2</c:v>
                </c:pt>
                <c:pt idx="385">
                  <c:v>-3.5385370714841748E-2</c:v>
                </c:pt>
                <c:pt idx="386">
                  <c:v>-3.4455730577318953E-2</c:v>
                </c:pt>
                <c:pt idx="387">
                  <c:v>-2.9366559787048132E-2</c:v>
                </c:pt>
                <c:pt idx="388">
                  <c:v>-2.9604382543857295E-2</c:v>
                </c:pt>
                <c:pt idx="389">
                  <c:v>-2.8082076164393833E-2</c:v>
                </c:pt>
                <c:pt idx="390">
                  <c:v>-2.6949225944750813E-2</c:v>
                </c:pt>
                <c:pt idx="391">
                  <c:v>-2.7108070888153712E-2</c:v>
                </c:pt>
                <c:pt idx="392">
                  <c:v>-2.6635770248109598E-2</c:v>
                </c:pt>
                <c:pt idx="393">
                  <c:v>-2.7756809940731896E-2</c:v>
                </c:pt>
                <c:pt idx="394">
                  <c:v>-2.7263916492316586E-2</c:v>
                </c:pt>
                <c:pt idx="395">
                  <c:v>-2.9291650517014614E-2</c:v>
                </c:pt>
                <c:pt idx="396">
                  <c:v>-2.6491232247887568E-2</c:v>
                </c:pt>
                <c:pt idx="397">
                  <c:v>-2.6444220153460499E-2</c:v>
                </c:pt>
                <c:pt idx="398">
                  <c:v>-2.6335507982424296E-2</c:v>
                </c:pt>
                <c:pt idx="399">
                  <c:v>-2.9385997258486552E-2</c:v>
                </c:pt>
                <c:pt idx="400">
                  <c:v>-3.0702957339281963E-2</c:v>
                </c:pt>
                <c:pt idx="401">
                  <c:v>-3.2352494129358679E-2</c:v>
                </c:pt>
                <c:pt idx="402">
                  <c:v>-4.1530435729910109E-2</c:v>
                </c:pt>
                <c:pt idx="403">
                  <c:v>-4.4162696842197847E-2</c:v>
                </c:pt>
                <c:pt idx="404">
                  <c:v>-4.4251385942736234E-2</c:v>
                </c:pt>
                <c:pt idx="405">
                  <c:v>-4.3928518808691613E-2</c:v>
                </c:pt>
                <c:pt idx="406">
                  <c:v>-4.8348807364194335E-2</c:v>
                </c:pt>
                <c:pt idx="407">
                  <c:v>-4.8390412820174866E-2</c:v>
                </c:pt>
                <c:pt idx="408">
                  <c:v>-5.2329029938201467E-2</c:v>
                </c:pt>
                <c:pt idx="409">
                  <c:v>-5.1435506080940906E-2</c:v>
                </c:pt>
                <c:pt idx="410">
                  <c:v>-5.6230163291929418E-2</c:v>
                </c:pt>
                <c:pt idx="411">
                  <c:v>-6.3168855442150479E-2</c:v>
                </c:pt>
                <c:pt idx="412">
                  <c:v>-7.0668670710197792E-2</c:v>
                </c:pt>
                <c:pt idx="413">
                  <c:v>-7.2257640628280786E-2</c:v>
                </c:pt>
                <c:pt idx="414">
                  <c:v>-7.568232267353589E-2</c:v>
                </c:pt>
                <c:pt idx="415">
                  <c:v>-7.5936595553944011E-2</c:v>
                </c:pt>
                <c:pt idx="416">
                  <c:v>-7.4445254736231592E-2</c:v>
                </c:pt>
                <c:pt idx="417">
                  <c:v>-7.4273070811969905E-2</c:v>
                </c:pt>
                <c:pt idx="418">
                  <c:v>-7.7680060350009655E-2</c:v>
                </c:pt>
                <c:pt idx="419">
                  <c:v>-8.002340936696628E-2</c:v>
                </c:pt>
                <c:pt idx="420">
                  <c:v>-8.6792088706405729E-2</c:v>
                </c:pt>
                <c:pt idx="421">
                  <c:v>-8.7042163336518694E-2</c:v>
                </c:pt>
                <c:pt idx="422">
                  <c:v>-8.8578803194945654E-2</c:v>
                </c:pt>
                <c:pt idx="423">
                  <c:v>-8.5646404346717941E-2</c:v>
                </c:pt>
                <c:pt idx="424">
                  <c:v>-8.4434894308913808E-2</c:v>
                </c:pt>
                <c:pt idx="425">
                  <c:v>-8.6637183369649776E-2</c:v>
                </c:pt>
                <c:pt idx="426">
                  <c:v>-8.653649041636724E-2</c:v>
                </c:pt>
                <c:pt idx="427">
                  <c:v>-8.3886069444803868E-2</c:v>
                </c:pt>
                <c:pt idx="428">
                  <c:v>-8.5519043224805594E-2</c:v>
                </c:pt>
                <c:pt idx="429">
                  <c:v>-8.4074918939402207E-2</c:v>
                </c:pt>
                <c:pt idx="430">
                  <c:v>-8.4211978973519758E-2</c:v>
                </c:pt>
                <c:pt idx="431">
                  <c:v>-7.9786110217439962E-2</c:v>
                </c:pt>
                <c:pt idx="432">
                  <c:v>-7.5668682762394981E-2</c:v>
                </c:pt>
                <c:pt idx="433">
                  <c:v>-6.5712004693087508E-2</c:v>
                </c:pt>
                <c:pt idx="434">
                  <c:v>-6.1320967729220473E-2</c:v>
                </c:pt>
                <c:pt idx="435">
                  <c:v>-5.1750040631860637E-2</c:v>
                </c:pt>
                <c:pt idx="436">
                  <c:v>-5.2168169408533187E-2</c:v>
                </c:pt>
                <c:pt idx="437">
                  <c:v>-4.8481343826743552E-2</c:v>
                </c:pt>
                <c:pt idx="438">
                  <c:v>-4.8459382119776483E-2</c:v>
                </c:pt>
                <c:pt idx="439">
                  <c:v>-4.6582317808957108E-2</c:v>
                </c:pt>
                <c:pt idx="440">
                  <c:v>-4.5776172094014848E-2</c:v>
                </c:pt>
                <c:pt idx="441">
                  <c:v>-3.7826906672868185E-2</c:v>
                </c:pt>
                <c:pt idx="442">
                  <c:v>-3.3999781982097972E-2</c:v>
                </c:pt>
                <c:pt idx="443">
                  <c:v>-3.0543095824068788E-2</c:v>
                </c:pt>
                <c:pt idx="444">
                  <c:v>-2.9655032641066056E-2</c:v>
                </c:pt>
                <c:pt idx="445">
                  <c:v>-2.9532385596739701E-2</c:v>
                </c:pt>
                <c:pt idx="446">
                  <c:v>-2.4978900921171856E-2</c:v>
                </c:pt>
                <c:pt idx="447">
                  <c:v>-2.5476178283580356E-2</c:v>
                </c:pt>
                <c:pt idx="448">
                  <c:v>-2.8133826894986974E-2</c:v>
                </c:pt>
                <c:pt idx="449">
                  <c:v>-2.3855275427768833E-2</c:v>
                </c:pt>
                <c:pt idx="450">
                  <c:v>-2.411600651708776E-2</c:v>
                </c:pt>
                <c:pt idx="451">
                  <c:v>-2.3478713985963372E-2</c:v>
                </c:pt>
                <c:pt idx="452">
                  <c:v>-2.2351286491639599E-2</c:v>
                </c:pt>
                <c:pt idx="453">
                  <c:v>-2.5708632642079451E-2</c:v>
                </c:pt>
                <c:pt idx="454">
                  <c:v>-2.5746166525895852E-2</c:v>
                </c:pt>
                <c:pt idx="455">
                  <c:v>-3.7302005215423657E-2</c:v>
                </c:pt>
                <c:pt idx="456">
                  <c:v>-3.8072819386844245E-2</c:v>
                </c:pt>
                <c:pt idx="457">
                  <c:v>-4.6163931767215935E-2</c:v>
                </c:pt>
                <c:pt idx="458">
                  <c:v>-4.6927563739765456E-2</c:v>
                </c:pt>
                <c:pt idx="459">
                  <c:v>-4.8301903084947514E-2</c:v>
                </c:pt>
                <c:pt idx="460">
                  <c:v>-5.9571839748099771E-2</c:v>
                </c:pt>
                <c:pt idx="461">
                  <c:v>-7.0883094013528269E-2</c:v>
                </c:pt>
                <c:pt idx="462">
                  <c:v>-7.1152407669692108E-2</c:v>
                </c:pt>
                <c:pt idx="463">
                  <c:v>-7.131533128694055E-2</c:v>
                </c:pt>
                <c:pt idx="464">
                  <c:v>-7.0921957845954578E-2</c:v>
                </c:pt>
                <c:pt idx="465">
                  <c:v>-7.0807110055700812E-2</c:v>
                </c:pt>
                <c:pt idx="466">
                  <c:v>-7.092355593622944E-2</c:v>
                </c:pt>
                <c:pt idx="467">
                  <c:v>-7.0821325863475157E-2</c:v>
                </c:pt>
                <c:pt idx="468">
                  <c:v>-7.1186847988109314E-2</c:v>
                </c:pt>
                <c:pt idx="469">
                  <c:v>-7.2354406649404235E-2</c:v>
                </c:pt>
                <c:pt idx="470">
                  <c:v>-7.1586809953616534E-2</c:v>
                </c:pt>
                <c:pt idx="471">
                  <c:v>-7.6945400196843081E-2</c:v>
                </c:pt>
                <c:pt idx="472">
                  <c:v>-7.7926404084379411E-2</c:v>
                </c:pt>
                <c:pt idx="473">
                  <c:v>-8.0628663304244466E-2</c:v>
                </c:pt>
                <c:pt idx="474">
                  <c:v>-8.5340415808105724E-2</c:v>
                </c:pt>
                <c:pt idx="475">
                  <c:v>-8.6422022188674105E-2</c:v>
                </c:pt>
                <c:pt idx="476">
                  <c:v>-8.3179132735542463E-2</c:v>
                </c:pt>
                <c:pt idx="477">
                  <c:v>-8.2926450836666013E-2</c:v>
                </c:pt>
                <c:pt idx="478">
                  <c:v>-7.9043649928671786E-2</c:v>
                </c:pt>
                <c:pt idx="479">
                  <c:v>-7.9838492186916729E-2</c:v>
                </c:pt>
                <c:pt idx="480">
                  <c:v>-8.1169635975738147E-2</c:v>
                </c:pt>
                <c:pt idx="481">
                  <c:v>-7.4592615834602569E-2</c:v>
                </c:pt>
                <c:pt idx="482">
                  <c:v>-6.3853817374773511E-2</c:v>
                </c:pt>
                <c:pt idx="483">
                  <c:v>-6.8314368558310065E-2</c:v>
                </c:pt>
                <c:pt idx="484">
                  <c:v>-6.8482783547702111E-2</c:v>
                </c:pt>
                <c:pt idx="485">
                  <c:v>-6.8571914310754059E-2</c:v>
                </c:pt>
                <c:pt idx="486">
                  <c:v>-7.1617349005203695E-2</c:v>
                </c:pt>
                <c:pt idx="487">
                  <c:v>-7.3834221313891307E-2</c:v>
                </c:pt>
                <c:pt idx="488">
                  <c:v>-7.6011376486002979E-2</c:v>
                </c:pt>
                <c:pt idx="489">
                  <c:v>-7.8075731267692794E-2</c:v>
                </c:pt>
                <c:pt idx="490">
                  <c:v>-8.0220579357431723E-2</c:v>
                </c:pt>
                <c:pt idx="491">
                  <c:v>-8.3868785493995651E-2</c:v>
                </c:pt>
                <c:pt idx="492">
                  <c:v>-7.8411917202854731E-2</c:v>
                </c:pt>
                <c:pt idx="493">
                  <c:v>-7.8216880553292054E-2</c:v>
                </c:pt>
                <c:pt idx="494">
                  <c:v>-7.6633770583866112E-2</c:v>
                </c:pt>
                <c:pt idx="495">
                  <c:v>-7.1350766384914791E-2</c:v>
                </c:pt>
                <c:pt idx="496">
                  <c:v>-7.2064917824302285E-2</c:v>
                </c:pt>
                <c:pt idx="497">
                  <c:v>-7.0583787640360662E-2</c:v>
                </c:pt>
                <c:pt idx="498">
                  <c:v>-7.1641443770189744E-2</c:v>
                </c:pt>
                <c:pt idx="499">
                  <c:v>-7.0650148897827961E-2</c:v>
                </c:pt>
                <c:pt idx="500">
                  <c:v>-6.8061618741586158E-2</c:v>
                </c:pt>
                <c:pt idx="501">
                  <c:v>-6.5670251206613892E-2</c:v>
                </c:pt>
                <c:pt idx="502">
                  <c:v>-6.5836896945180315E-2</c:v>
                </c:pt>
                <c:pt idx="503">
                  <c:v>-6.6044674318879198E-2</c:v>
                </c:pt>
                <c:pt idx="504">
                  <c:v>-6.2131416162176101E-2</c:v>
                </c:pt>
                <c:pt idx="505">
                  <c:v>-6.1176293753538481E-2</c:v>
                </c:pt>
                <c:pt idx="506">
                  <c:v>-6.1246402419441674E-2</c:v>
                </c:pt>
                <c:pt idx="507">
                  <c:v>-5.6237858700731468E-2</c:v>
                </c:pt>
                <c:pt idx="508">
                  <c:v>-5.0644552715436116E-2</c:v>
                </c:pt>
                <c:pt idx="509">
                  <c:v>-4.963952557544838E-2</c:v>
                </c:pt>
                <c:pt idx="510">
                  <c:v>-4.4111562665019963E-2</c:v>
                </c:pt>
                <c:pt idx="511">
                  <c:v>-4.1901528415962279E-2</c:v>
                </c:pt>
                <c:pt idx="512">
                  <c:v>-3.6179310399965567E-2</c:v>
                </c:pt>
                <c:pt idx="513">
                  <c:v>-4.3177663070384967E-2</c:v>
                </c:pt>
                <c:pt idx="514">
                  <c:v>-4.0508657520565275E-2</c:v>
                </c:pt>
                <c:pt idx="515">
                  <c:v>-4.9048673987082549E-2</c:v>
                </c:pt>
                <c:pt idx="516">
                  <c:v>-4.8675886361038721E-2</c:v>
                </c:pt>
                <c:pt idx="517">
                  <c:v>-4.9896361496065904E-2</c:v>
                </c:pt>
                <c:pt idx="518">
                  <c:v>-5.0826915362037824E-2</c:v>
                </c:pt>
                <c:pt idx="519">
                  <c:v>-5.3183169489190447E-2</c:v>
                </c:pt>
                <c:pt idx="520">
                  <c:v>-5.2914362661894469E-2</c:v>
                </c:pt>
                <c:pt idx="521">
                  <c:v>-5.6599422254589929E-2</c:v>
                </c:pt>
                <c:pt idx="522">
                  <c:v>-5.7136887100524926E-2</c:v>
                </c:pt>
                <c:pt idx="523">
                  <c:v>-5.8985461329711081E-2</c:v>
                </c:pt>
                <c:pt idx="524">
                  <c:v>-5.8214263545828142E-2</c:v>
                </c:pt>
                <c:pt idx="525">
                  <c:v>-5.9013961597952726E-2</c:v>
                </c:pt>
                <c:pt idx="526">
                  <c:v>-6.2977865782678139E-2</c:v>
                </c:pt>
                <c:pt idx="527">
                  <c:v>-6.2998219655382742E-2</c:v>
                </c:pt>
                <c:pt idx="528">
                  <c:v>-6.3273427875380539E-2</c:v>
                </c:pt>
                <c:pt idx="529">
                  <c:v>-6.6659688799468042E-2</c:v>
                </c:pt>
                <c:pt idx="530">
                  <c:v>-6.7018688591112166E-2</c:v>
                </c:pt>
                <c:pt idx="531">
                  <c:v>-6.6945477966169439E-2</c:v>
                </c:pt>
                <c:pt idx="532">
                  <c:v>-6.7096782163302601E-2</c:v>
                </c:pt>
                <c:pt idx="533">
                  <c:v>-6.8064952525355174E-2</c:v>
                </c:pt>
                <c:pt idx="534">
                  <c:v>-6.4066002356010315E-2</c:v>
                </c:pt>
                <c:pt idx="535">
                  <c:v>-6.3894649230329531E-2</c:v>
                </c:pt>
                <c:pt idx="536">
                  <c:v>-5.7251340773986366E-2</c:v>
                </c:pt>
                <c:pt idx="537">
                  <c:v>-5.7379796276157941E-2</c:v>
                </c:pt>
                <c:pt idx="538">
                  <c:v>-5.4946050953756813E-2</c:v>
                </c:pt>
                <c:pt idx="539">
                  <c:v>-5.3784313477439387E-2</c:v>
                </c:pt>
                <c:pt idx="540">
                  <c:v>-5.0100029592106514E-2</c:v>
                </c:pt>
                <c:pt idx="541">
                  <c:v>-4.9728411564247156E-2</c:v>
                </c:pt>
                <c:pt idx="542">
                  <c:v>-4.945516658849735E-2</c:v>
                </c:pt>
                <c:pt idx="543">
                  <c:v>-5.1148656014825884E-2</c:v>
                </c:pt>
                <c:pt idx="544">
                  <c:v>-4.9035893005847674E-2</c:v>
                </c:pt>
                <c:pt idx="545">
                  <c:v>-4.9688845662866937E-2</c:v>
                </c:pt>
                <c:pt idx="546">
                  <c:v>-4.8665571066807481E-2</c:v>
                </c:pt>
                <c:pt idx="547">
                  <c:v>-4.1457279273068942E-2</c:v>
                </c:pt>
                <c:pt idx="548">
                  <c:v>-4.1975411809609564E-2</c:v>
                </c:pt>
                <c:pt idx="549">
                  <c:v>-4.2010161251444106E-2</c:v>
                </c:pt>
                <c:pt idx="550">
                  <c:v>-3.8412248090864298E-2</c:v>
                </c:pt>
                <c:pt idx="551">
                  <c:v>-3.9343711450471157E-2</c:v>
                </c:pt>
                <c:pt idx="552">
                  <c:v>-4.1997161508213136E-2</c:v>
                </c:pt>
                <c:pt idx="553">
                  <c:v>-4.1916394537885864E-2</c:v>
                </c:pt>
                <c:pt idx="554">
                  <c:v>-4.5689866206816733E-2</c:v>
                </c:pt>
                <c:pt idx="555">
                  <c:v>-4.6172281385957116E-2</c:v>
                </c:pt>
                <c:pt idx="556">
                  <c:v>-4.6370079632057401E-2</c:v>
                </c:pt>
                <c:pt idx="557">
                  <c:v>-5.0628558586716173E-2</c:v>
                </c:pt>
                <c:pt idx="558">
                  <c:v>-5.0779963142522019E-2</c:v>
                </c:pt>
                <c:pt idx="559">
                  <c:v>-5.0439679042682074E-2</c:v>
                </c:pt>
                <c:pt idx="560">
                  <c:v>-5.0382003028836012E-2</c:v>
                </c:pt>
                <c:pt idx="561">
                  <c:v>-5.2651854964744824E-2</c:v>
                </c:pt>
                <c:pt idx="562">
                  <c:v>-5.2622582187810442E-2</c:v>
                </c:pt>
                <c:pt idx="563">
                  <c:v>-4.8847267543325162E-2</c:v>
                </c:pt>
                <c:pt idx="564">
                  <c:v>-4.6945323643401565E-2</c:v>
                </c:pt>
                <c:pt idx="565">
                  <c:v>-4.6886961298787493E-2</c:v>
                </c:pt>
                <c:pt idx="566">
                  <c:v>-4.6390110756992911E-2</c:v>
                </c:pt>
                <c:pt idx="567">
                  <c:v>-4.6482424347595697E-2</c:v>
                </c:pt>
                <c:pt idx="568">
                  <c:v>-4.9352165476013059E-2</c:v>
                </c:pt>
                <c:pt idx="569">
                  <c:v>-5.1120527717765533E-2</c:v>
                </c:pt>
                <c:pt idx="570">
                  <c:v>-5.1009975073891732E-2</c:v>
                </c:pt>
                <c:pt idx="571">
                  <c:v>-5.1708523612532711E-2</c:v>
                </c:pt>
                <c:pt idx="572">
                  <c:v>-4.8833026769793959E-2</c:v>
                </c:pt>
                <c:pt idx="573">
                  <c:v>-4.5695999283990679E-2</c:v>
                </c:pt>
                <c:pt idx="574">
                  <c:v>-4.5573671662664038E-2</c:v>
                </c:pt>
                <c:pt idx="575">
                  <c:v>-4.3531857053417618E-2</c:v>
                </c:pt>
                <c:pt idx="576">
                  <c:v>-4.2931198544852195E-2</c:v>
                </c:pt>
                <c:pt idx="577">
                  <c:v>-4.3833411641756102E-2</c:v>
                </c:pt>
                <c:pt idx="578">
                  <c:v>-3.7452546348262172E-2</c:v>
                </c:pt>
                <c:pt idx="579">
                  <c:v>-4.1926304806192798E-2</c:v>
                </c:pt>
                <c:pt idx="580">
                  <c:v>-4.1708598138415431E-2</c:v>
                </c:pt>
                <c:pt idx="581">
                  <c:v>-4.3299703571374359E-2</c:v>
                </c:pt>
                <c:pt idx="582">
                  <c:v>-3.9790305466393283E-2</c:v>
                </c:pt>
                <c:pt idx="583">
                  <c:v>-4.1081943378332215E-2</c:v>
                </c:pt>
                <c:pt idx="584">
                  <c:v>-4.0861466662737794E-2</c:v>
                </c:pt>
                <c:pt idx="585">
                  <c:v>-4.4202726463787895E-2</c:v>
                </c:pt>
                <c:pt idx="586">
                  <c:v>-4.4967386527701193E-2</c:v>
                </c:pt>
                <c:pt idx="587">
                  <c:v>-4.596342870615594E-2</c:v>
                </c:pt>
                <c:pt idx="588">
                  <c:v>-4.5846562958644636E-2</c:v>
                </c:pt>
                <c:pt idx="589">
                  <c:v>-4.4269691067510303E-2</c:v>
                </c:pt>
                <c:pt idx="590">
                  <c:v>-4.1788920231906626E-2</c:v>
                </c:pt>
                <c:pt idx="591">
                  <c:v>-4.1767743905461209E-2</c:v>
                </c:pt>
                <c:pt idx="592">
                  <c:v>-5.2690417316719036E-2</c:v>
                </c:pt>
                <c:pt idx="593">
                  <c:v>-5.279710094762833E-2</c:v>
                </c:pt>
                <c:pt idx="594">
                  <c:v>-5.4346343053838876E-2</c:v>
                </c:pt>
                <c:pt idx="595">
                  <c:v>-5.4141444548675893E-2</c:v>
                </c:pt>
                <c:pt idx="596">
                  <c:v>-5.2800213407340743E-2</c:v>
                </c:pt>
                <c:pt idx="597">
                  <c:v>-5.3848095074497261E-2</c:v>
                </c:pt>
                <c:pt idx="598">
                  <c:v>-5.9331790220180508E-2</c:v>
                </c:pt>
                <c:pt idx="599">
                  <c:v>-5.9503501158660731E-2</c:v>
                </c:pt>
                <c:pt idx="600">
                  <c:v>-5.9673178041260662E-2</c:v>
                </c:pt>
                <c:pt idx="601">
                  <c:v>-6.2466275004576181E-2</c:v>
                </c:pt>
                <c:pt idx="602">
                  <c:v>-6.1791753967761473E-2</c:v>
                </c:pt>
                <c:pt idx="603">
                  <c:v>-6.1257999943832284E-2</c:v>
                </c:pt>
                <c:pt idx="604">
                  <c:v>-6.1892327811650494E-2</c:v>
                </c:pt>
                <c:pt idx="605">
                  <c:v>-6.1856836401673047E-2</c:v>
                </c:pt>
                <c:pt idx="606">
                  <c:v>-5.9862442500444729E-2</c:v>
                </c:pt>
                <c:pt idx="607">
                  <c:v>-5.9626474584539173E-2</c:v>
                </c:pt>
                <c:pt idx="608">
                  <c:v>-5.8916442509858211E-2</c:v>
                </c:pt>
                <c:pt idx="609">
                  <c:v>-5.9547234668319411E-2</c:v>
                </c:pt>
                <c:pt idx="610">
                  <c:v>-6.0837990063554843E-2</c:v>
                </c:pt>
                <c:pt idx="611">
                  <c:v>-6.1294329057565163E-2</c:v>
                </c:pt>
                <c:pt idx="612">
                  <c:v>-6.4809557778029894E-2</c:v>
                </c:pt>
                <c:pt idx="613">
                  <c:v>-5.5370552420501713E-2</c:v>
                </c:pt>
                <c:pt idx="614">
                  <c:v>-5.5339750193619461E-2</c:v>
                </c:pt>
                <c:pt idx="615">
                  <c:v>-5.466251935311129E-2</c:v>
                </c:pt>
                <c:pt idx="616">
                  <c:v>-5.4914206294482841E-2</c:v>
                </c:pt>
                <c:pt idx="617">
                  <c:v>-5.4627872332161535E-2</c:v>
                </c:pt>
                <c:pt idx="618">
                  <c:v>-5.4025688236011199E-2</c:v>
                </c:pt>
                <c:pt idx="619">
                  <c:v>-4.7839337899133791E-2</c:v>
                </c:pt>
                <c:pt idx="620">
                  <c:v>-4.8140030099651343E-2</c:v>
                </c:pt>
                <c:pt idx="621">
                  <c:v>-4.844873850959916E-2</c:v>
                </c:pt>
                <c:pt idx="622">
                  <c:v>-4.7795208157920446E-2</c:v>
                </c:pt>
                <c:pt idx="623">
                  <c:v>-4.7171413614712235E-2</c:v>
                </c:pt>
                <c:pt idx="624">
                  <c:v>-4.7186080104439754E-2</c:v>
                </c:pt>
                <c:pt idx="625">
                  <c:v>-4.5619672051360617E-2</c:v>
                </c:pt>
                <c:pt idx="626">
                  <c:v>-4.6531541296834601E-2</c:v>
                </c:pt>
                <c:pt idx="627">
                  <c:v>-4.6591427988489455E-2</c:v>
                </c:pt>
                <c:pt idx="628">
                  <c:v>-4.7852663601071134E-2</c:v>
                </c:pt>
                <c:pt idx="629">
                  <c:v>-5.8024309282188706E-2</c:v>
                </c:pt>
                <c:pt idx="630">
                  <c:v>-7.5913024073110971E-2</c:v>
                </c:pt>
                <c:pt idx="631">
                  <c:v>-9.6040327359710215E-2</c:v>
                </c:pt>
                <c:pt idx="632">
                  <c:v>-9.7145683694165957E-2</c:v>
                </c:pt>
                <c:pt idx="633">
                  <c:v>-0.11657203815757693</c:v>
                </c:pt>
                <c:pt idx="634">
                  <c:v>-0.12367333640996052</c:v>
                </c:pt>
                <c:pt idx="635">
                  <c:v>-0.12371289370066756</c:v>
                </c:pt>
                <c:pt idx="636">
                  <c:v>-0.12403811916866563</c:v>
                </c:pt>
                <c:pt idx="637">
                  <c:v>-0.131354730272879</c:v>
                </c:pt>
                <c:pt idx="638">
                  <c:v>-0.13623004699601821</c:v>
                </c:pt>
                <c:pt idx="639">
                  <c:v>-0.13601389533630648</c:v>
                </c:pt>
                <c:pt idx="640">
                  <c:v>-0.1372186824585393</c:v>
                </c:pt>
                <c:pt idx="641">
                  <c:v>-0.14473012181717204</c:v>
                </c:pt>
                <c:pt idx="642">
                  <c:v>-0.14345143567312807</c:v>
                </c:pt>
                <c:pt idx="643">
                  <c:v>-0.1438141333599848</c:v>
                </c:pt>
                <c:pt idx="644">
                  <c:v>-0.14419458022988518</c:v>
                </c:pt>
                <c:pt idx="645">
                  <c:v>-0.14417749255915557</c:v>
                </c:pt>
                <c:pt idx="646">
                  <c:v>-0.14602387828873406</c:v>
                </c:pt>
                <c:pt idx="647">
                  <c:v>-0.14663382457139584</c:v>
                </c:pt>
                <c:pt idx="648">
                  <c:v>-0.14663369602198817</c:v>
                </c:pt>
                <c:pt idx="649">
                  <c:v>-0.14804755717638118</c:v>
                </c:pt>
                <c:pt idx="650">
                  <c:v>-0.14511742395909025</c:v>
                </c:pt>
                <c:pt idx="651">
                  <c:v>-0.13698558456999577</c:v>
                </c:pt>
                <c:pt idx="652">
                  <c:v>-0.11981174453784424</c:v>
                </c:pt>
                <c:pt idx="653">
                  <c:v>-0.11750624880128382</c:v>
                </c:pt>
                <c:pt idx="654">
                  <c:v>-9.9935108295363548E-2</c:v>
                </c:pt>
                <c:pt idx="655">
                  <c:v>-9.9365773584877554E-2</c:v>
                </c:pt>
                <c:pt idx="656">
                  <c:v>-9.9425397628522802E-2</c:v>
                </c:pt>
                <c:pt idx="657">
                  <c:v>-0.10461507038292391</c:v>
                </c:pt>
                <c:pt idx="658">
                  <c:v>-9.2762411678504034E-2</c:v>
                </c:pt>
                <c:pt idx="659">
                  <c:v>-9.09154093423514E-2</c:v>
                </c:pt>
                <c:pt idx="660">
                  <c:v>-9.5436792362529096E-2</c:v>
                </c:pt>
                <c:pt idx="661">
                  <c:v>-9.1779845814598235E-2</c:v>
                </c:pt>
                <c:pt idx="662">
                  <c:v>-8.384494494936777E-2</c:v>
                </c:pt>
                <c:pt idx="663">
                  <c:v>-8.1015567686391524E-2</c:v>
                </c:pt>
                <c:pt idx="664">
                  <c:v>-8.0805547597862279E-2</c:v>
                </c:pt>
                <c:pt idx="665">
                  <c:v>-8.0649994849589415E-2</c:v>
                </c:pt>
                <c:pt idx="666">
                  <c:v>-8.1271355593473857E-2</c:v>
                </c:pt>
                <c:pt idx="667">
                  <c:v>-7.9382778342205348E-2</c:v>
                </c:pt>
                <c:pt idx="668">
                  <c:v>-8.1664176521714565E-2</c:v>
                </c:pt>
                <c:pt idx="669">
                  <c:v>-8.1699980200563488E-2</c:v>
                </c:pt>
                <c:pt idx="670">
                  <c:v>-7.6354673788824143E-2</c:v>
                </c:pt>
                <c:pt idx="671">
                  <c:v>-7.6374946497091728E-2</c:v>
                </c:pt>
                <c:pt idx="672">
                  <c:v>-7.3826395247955243E-2</c:v>
                </c:pt>
                <c:pt idx="673">
                  <c:v>-7.7114826233230113E-2</c:v>
                </c:pt>
                <c:pt idx="674">
                  <c:v>-7.7488389484324308E-2</c:v>
                </c:pt>
                <c:pt idx="675">
                  <c:v>-7.7718470335893755E-2</c:v>
                </c:pt>
                <c:pt idx="676">
                  <c:v>-6.1117152836426249E-2</c:v>
                </c:pt>
                <c:pt idx="677">
                  <c:v>-6.195371703614562E-2</c:v>
                </c:pt>
                <c:pt idx="678">
                  <c:v>-5.7813056033641202E-2</c:v>
                </c:pt>
                <c:pt idx="679">
                  <c:v>-5.9470941242547468E-2</c:v>
                </c:pt>
                <c:pt idx="680">
                  <c:v>-5.843514491585354E-2</c:v>
                </c:pt>
                <c:pt idx="681">
                  <c:v>-5.3049808340753998E-2</c:v>
                </c:pt>
                <c:pt idx="682">
                  <c:v>-5.3035699514463568E-2</c:v>
                </c:pt>
                <c:pt idx="683">
                  <c:v>-5.2663015812933978E-2</c:v>
                </c:pt>
                <c:pt idx="684">
                  <c:v>-5.17106907206532E-2</c:v>
                </c:pt>
                <c:pt idx="685">
                  <c:v>-5.5097155049631238E-2</c:v>
                </c:pt>
                <c:pt idx="686">
                  <c:v>-5.5096054346874097E-2</c:v>
                </c:pt>
                <c:pt idx="687">
                  <c:v>-5.3907681009615772E-2</c:v>
                </c:pt>
                <c:pt idx="688">
                  <c:v>-5.8785917525335268E-2</c:v>
                </c:pt>
                <c:pt idx="689">
                  <c:v>-5.7409054977698819E-2</c:v>
                </c:pt>
                <c:pt idx="690">
                  <c:v>-6.1800332971595102E-2</c:v>
                </c:pt>
                <c:pt idx="691">
                  <c:v>-6.1868322897642464E-2</c:v>
                </c:pt>
                <c:pt idx="692">
                  <c:v>-6.6645291538096979E-2</c:v>
                </c:pt>
                <c:pt idx="693">
                  <c:v>-6.5715737819569256E-2</c:v>
                </c:pt>
                <c:pt idx="694">
                  <c:v>-6.0831286886071909E-2</c:v>
                </c:pt>
                <c:pt idx="695">
                  <c:v>-5.844170592112119E-2</c:v>
                </c:pt>
                <c:pt idx="696">
                  <c:v>-5.8342397448949569E-2</c:v>
                </c:pt>
                <c:pt idx="697">
                  <c:v>-5.8137941229549739E-2</c:v>
                </c:pt>
                <c:pt idx="698">
                  <c:v>-5.497131949200415E-2</c:v>
                </c:pt>
                <c:pt idx="699">
                  <c:v>-5.5474801081939466E-2</c:v>
                </c:pt>
                <c:pt idx="700">
                  <c:v>-5.7501366054602786E-2</c:v>
                </c:pt>
                <c:pt idx="701">
                  <c:v>-5.7082432765271106E-2</c:v>
                </c:pt>
                <c:pt idx="702">
                  <c:v>-6.0953819723948997E-2</c:v>
                </c:pt>
                <c:pt idx="703">
                  <c:v>-7.0020423046539257E-2</c:v>
                </c:pt>
                <c:pt idx="704">
                  <c:v>-7.0854628634479458E-2</c:v>
                </c:pt>
                <c:pt idx="705">
                  <c:v>-7.1501651647413303E-2</c:v>
                </c:pt>
                <c:pt idx="706">
                  <c:v>-7.0857880629808648E-2</c:v>
                </c:pt>
                <c:pt idx="707">
                  <c:v>-7.0930585237671012E-2</c:v>
                </c:pt>
                <c:pt idx="708">
                  <c:v>-7.7130044506412407E-2</c:v>
                </c:pt>
                <c:pt idx="709">
                  <c:v>-7.4671644341192264E-2</c:v>
                </c:pt>
                <c:pt idx="710">
                  <c:v>-7.442496276111249E-2</c:v>
                </c:pt>
                <c:pt idx="711">
                  <c:v>-7.4228055465444961E-2</c:v>
                </c:pt>
                <c:pt idx="712">
                  <c:v>-7.8333425002064749E-2</c:v>
                </c:pt>
                <c:pt idx="713">
                  <c:v>-7.8279221012808237E-2</c:v>
                </c:pt>
                <c:pt idx="714">
                  <c:v>-7.9773443254079285E-2</c:v>
                </c:pt>
                <c:pt idx="715">
                  <c:v>-8.1040409261594087E-2</c:v>
                </c:pt>
                <c:pt idx="716">
                  <c:v>-8.3886363804044323E-2</c:v>
                </c:pt>
                <c:pt idx="717">
                  <c:v>-8.3850910870048964E-2</c:v>
                </c:pt>
                <c:pt idx="718">
                  <c:v>-8.3881375812507458E-2</c:v>
                </c:pt>
                <c:pt idx="719">
                  <c:v>-8.5819566076451859E-2</c:v>
                </c:pt>
                <c:pt idx="720">
                  <c:v>-8.6277372922633128E-2</c:v>
                </c:pt>
                <c:pt idx="721">
                  <c:v>-8.5356939870089479E-2</c:v>
                </c:pt>
                <c:pt idx="722">
                  <c:v>-8.6972905604095277E-2</c:v>
                </c:pt>
                <c:pt idx="723">
                  <c:v>-8.4331752227802995E-2</c:v>
                </c:pt>
                <c:pt idx="724">
                  <c:v>-7.862452935466005E-2</c:v>
                </c:pt>
                <c:pt idx="725">
                  <c:v>-8.5737700858665708E-2</c:v>
                </c:pt>
                <c:pt idx="726">
                  <c:v>-8.6485436547977509E-2</c:v>
                </c:pt>
                <c:pt idx="727">
                  <c:v>-8.6410055077610196E-2</c:v>
                </c:pt>
                <c:pt idx="728">
                  <c:v>-8.7757852883296364E-2</c:v>
                </c:pt>
                <c:pt idx="729">
                  <c:v>-9.1119700825203542E-2</c:v>
                </c:pt>
                <c:pt idx="730">
                  <c:v>-9.5688812064300799E-2</c:v>
                </c:pt>
                <c:pt idx="731">
                  <c:v>-9.7905381066596325E-2</c:v>
                </c:pt>
                <c:pt idx="732">
                  <c:v>-9.3284439750103601E-2</c:v>
                </c:pt>
                <c:pt idx="733">
                  <c:v>-9.2402796091087258E-2</c:v>
                </c:pt>
                <c:pt idx="734">
                  <c:v>-9.0707617455609749E-2</c:v>
                </c:pt>
                <c:pt idx="735">
                  <c:v>-9.6752672366260381E-2</c:v>
                </c:pt>
                <c:pt idx="736">
                  <c:v>-9.684637868712942E-2</c:v>
                </c:pt>
                <c:pt idx="737">
                  <c:v>-9.765659439096698E-2</c:v>
                </c:pt>
                <c:pt idx="738">
                  <c:v>-9.821843787656262E-2</c:v>
                </c:pt>
                <c:pt idx="739">
                  <c:v>-9.943722987747132E-2</c:v>
                </c:pt>
                <c:pt idx="740">
                  <c:v>-0.10712100913780155</c:v>
                </c:pt>
                <c:pt idx="741">
                  <c:v>-0.10699543220501123</c:v>
                </c:pt>
                <c:pt idx="742">
                  <c:v>-0.10959969931805406</c:v>
                </c:pt>
                <c:pt idx="743">
                  <c:v>-0.10843221923367236</c:v>
                </c:pt>
                <c:pt idx="744">
                  <c:v>-0.10838129756562308</c:v>
                </c:pt>
                <c:pt idx="745">
                  <c:v>-0.11018287475385434</c:v>
                </c:pt>
                <c:pt idx="746">
                  <c:v>-0.10613201136217493</c:v>
                </c:pt>
                <c:pt idx="747">
                  <c:v>-0.10514242681191582</c:v>
                </c:pt>
                <c:pt idx="748">
                  <c:v>-0.10508559853249169</c:v>
                </c:pt>
                <c:pt idx="749">
                  <c:v>-0.10509134298902933</c:v>
                </c:pt>
                <c:pt idx="750">
                  <c:v>-0.10362545487441269</c:v>
                </c:pt>
                <c:pt idx="751">
                  <c:v>-0.10354659550262273</c:v>
                </c:pt>
                <c:pt idx="752">
                  <c:v>-0.10050991213736184</c:v>
                </c:pt>
                <c:pt idx="753">
                  <c:v>-0.10094526139548146</c:v>
                </c:pt>
                <c:pt idx="754">
                  <c:v>-9.8689795258156743E-2</c:v>
                </c:pt>
                <c:pt idx="755">
                  <c:v>-0.10069914114064463</c:v>
                </c:pt>
                <c:pt idx="756">
                  <c:v>-9.8358253639257293E-2</c:v>
                </c:pt>
                <c:pt idx="757">
                  <c:v>-9.467640258092444E-2</c:v>
                </c:pt>
                <c:pt idx="758">
                  <c:v>-9.3771612147061228E-2</c:v>
                </c:pt>
                <c:pt idx="759">
                  <c:v>-9.1711635387029131E-2</c:v>
                </c:pt>
                <c:pt idx="760">
                  <c:v>-9.275956765971656E-2</c:v>
                </c:pt>
                <c:pt idx="761">
                  <c:v>-9.2171860681717357E-2</c:v>
                </c:pt>
                <c:pt idx="762">
                  <c:v>-9.2276475392514601E-2</c:v>
                </c:pt>
                <c:pt idx="763">
                  <c:v>-8.5883460681401361E-2</c:v>
                </c:pt>
                <c:pt idx="764">
                  <c:v>-8.5779132046078316E-2</c:v>
                </c:pt>
                <c:pt idx="765">
                  <c:v>-8.5797507859189617E-2</c:v>
                </c:pt>
                <c:pt idx="766">
                  <c:v>-8.1700093375832478E-2</c:v>
                </c:pt>
                <c:pt idx="767">
                  <c:v>-7.6746914033130817E-2</c:v>
                </c:pt>
                <c:pt idx="768">
                  <c:v>-7.6641618049926946E-2</c:v>
                </c:pt>
                <c:pt idx="769">
                  <c:v>-7.9065192276546042E-2</c:v>
                </c:pt>
                <c:pt idx="770">
                  <c:v>-7.4653053612095857E-2</c:v>
                </c:pt>
                <c:pt idx="771">
                  <c:v>-7.1091973021002439E-2</c:v>
                </c:pt>
                <c:pt idx="772">
                  <c:v>-6.7927405729313439E-2</c:v>
                </c:pt>
                <c:pt idx="773">
                  <c:v>-6.4535501530015818E-2</c:v>
                </c:pt>
                <c:pt idx="774">
                  <c:v>-6.3349842970715997E-2</c:v>
                </c:pt>
                <c:pt idx="775">
                  <c:v>-6.3232760844141422E-2</c:v>
                </c:pt>
                <c:pt idx="776">
                  <c:v>-6.0646752159840854E-2</c:v>
                </c:pt>
                <c:pt idx="777">
                  <c:v>-5.7243304402557281E-2</c:v>
                </c:pt>
                <c:pt idx="778">
                  <c:v>-5.7388162392567992E-2</c:v>
                </c:pt>
                <c:pt idx="779">
                  <c:v>-5.5524392754240558E-2</c:v>
                </c:pt>
                <c:pt idx="780">
                  <c:v>-5.6123897567513917E-2</c:v>
                </c:pt>
                <c:pt idx="781">
                  <c:v>-5.3185768964040245E-2</c:v>
                </c:pt>
                <c:pt idx="782">
                  <c:v>-4.1052757511982632E-2</c:v>
                </c:pt>
                <c:pt idx="783">
                  <c:v>-4.1523131999601018E-2</c:v>
                </c:pt>
                <c:pt idx="784">
                  <c:v>-4.2270930852420563E-2</c:v>
                </c:pt>
                <c:pt idx="785">
                  <c:v>-4.6258515854445514E-2</c:v>
                </c:pt>
                <c:pt idx="786">
                  <c:v>-4.8646762110270469E-2</c:v>
                </c:pt>
                <c:pt idx="787">
                  <c:v>-4.9189317566249856E-2</c:v>
                </c:pt>
                <c:pt idx="788">
                  <c:v>-4.8880312404580482E-2</c:v>
                </c:pt>
                <c:pt idx="789">
                  <c:v>-4.9296062598834484E-2</c:v>
                </c:pt>
                <c:pt idx="790">
                  <c:v>-4.4760614429427394E-2</c:v>
                </c:pt>
                <c:pt idx="791">
                  <c:v>-4.6870158986146618E-2</c:v>
                </c:pt>
                <c:pt idx="792">
                  <c:v>-4.6597800085426931E-2</c:v>
                </c:pt>
                <c:pt idx="793">
                  <c:v>-4.6252058537652817E-2</c:v>
                </c:pt>
                <c:pt idx="794">
                  <c:v>-4.6235332871524995E-2</c:v>
                </c:pt>
                <c:pt idx="795">
                  <c:v>-4.6039940395980729E-2</c:v>
                </c:pt>
                <c:pt idx="796">
                  <c:v>-4.6043846094392153E-2</c:v>
                </c:pt>
                <c:pt idx="797">
                  <c:v>-4.7076635069317675E-2</c:v>
                </c:pt>
                <c:pt idx="798">
                  <c:v>-4.5456615830256508E-2</c:v>
                </c:pt>
                <c:pt idx="799">
                  <c:v>-4.565509237714252E-2</c:v>
                </c:pt>
                <c:pt idx="800">
                  <c:v>-4.5653437092683415E-2</c:v>
                </c:pt>
                <c:pt idx="801">
                  <c:v>-4.3876850678055329E-2</c:v>
                </c:pt>
                <c:pt idx="802">
                  <c:v>-4.6377679312682232E-2</c:v>
                </c:pt>
                <c:pt idx="803">
                  <c:v>-4.7038507956313841E-2</c:v>
                </c:pt>
                <c:pt idx="804">
                  <c:v>-4.7616384575174288E-2</c:v>
                </c:pt>
                <c:pt idx="805">
                  <c:v>-4.946592854058058E-2</c:v>
                </c:pt>
                <c:pt idx="806">
                  <c:v>-4.7546222414369496E-2</c:v>
                </c:pt>
                <c:pt idx="807">
                  <c:v>-4.4254017346483585E-2</c:v>
                </c:pt>
                <c:pt idx="808">
                  <c:v>-3.9918868726632813E-2</c:v>
                </c:pt>
                <c:pt idx="809">
                  <c:v>-3.9717171514263266E-2</c:v>
                </c:pt>
                <c:pt idx="810">
                  <c:v>-4.3851068098036773E-2</c:v>
                </c:pt>
                <c:pt idx="811">
                  <c:v>-4.4459910733464954E-2</c:v>
                </c:pt>
                <c:pt idx="812">
                  <c:v>-4.1193217223564893E-2</c:v>
                </c:pt>
                <c:pt idx="813">
                  <c:v>-4.3167961353538037E-2</c:v>
                </c:pt>
                <c:pt idx="814">
                  <c:v>-4.6385809426277368E-2</c:v>
                </c:pt>
                <c:pt idx="815">
                  <c:v>-4.7092985268857288E-2</c:v>
                </c:pt>
                <c:pt idx="816">
                  <c:v>-4.6629088081660941E-2</c:v>
                </c:pt>
                <c:pt idx="817">
                  <c:v>-4.6667738925773902E-2</c:v>
                </c:pt>
                <c:pt idx="818">
                  <c:v>-4.7673325614228337E-2</c:v>
                </c:pt>
                <c:pt idx="819">
                  <c:v>-4.7681687709212772E-2</c:v>
                </c:pt>
                <c:pt idx="820">
                  <c:v>-5.3077591209570479E-2</c:v>
                </c:pt>
                <c:pt idx="821">
                  <c:v>-5.424511802970261E-2</c:v>
                </c:pt>
                <c:pt idx="822">
                  <c:v>-5.4171883327733331E-2</c:v>
                </c:pt>
                <c:pt idx="823">
                  <c:v>-5.2308322659501888E-2</c:v>
                </c:pt>
                <c:pt idx="824">
                  <c:v>-5.1530191966126591E-2</c:v>
                </c:pt>
                <c:pt idx="825">
                  <c:v>-5.0154037775213003E-2</c:v>
                </c:pt>
                <c:pt idx="826">
                  <c:v>-4.784202207751842E-2</c:v>
                </c:pt>
                <c:pt idx="827">
                  <c:v>-4.6893455639174166E-2</c:v>
                </c:pt>
                <c:pt idx="828">
                  <c:v>-4.7217420487795488E-2</c:v>
                </c:pt>
                <c:pt idx="829">
                  <c:v>-4.7117265582884565E-2</c:v>
                </c:pt>
                <c:pt idx="830">
                  <c:v>-4.722141577613094E-2</c:v>
                </c:pt>
                <c:pt idx="831">
                  <c:v>-4.3600158133874099E-2</c:v>
                </c:pt>
                <c:pt idx="832">
                  <c:v>-4.3354356192672611E-2</c:v>
                </c:pt>
                <c:pt idx="833">
                  <c:v>-4.5631408014143844E-2</c:v>
                </c:pt>
                <c:pt idx="834">
                  <c:v>-4.3318972213858498E-2</c:v>
                </c:pt>
                <c:pt idx="835">
                  <c:v>-4.0655125881249844E-2</c:v>
                </c:pt>
                <c:pt idx="836">
                  <c:v>-3.7541682994001728E-2</c:v>
                </c:pt>
                <c:pt idx="837">
                  <c:v>-3.8077141784758767E-2</c:v>
                </c:pt>
                <c:pt idx="838">
                  <c:v>-3.8257147951859104E-2</c:v>
                </c:pt>
                <c:pt idx="839">
                  <c:v>-3.7448461486567164E-2</c:v>
                </c:pt>
                <c:pt idx="840">
                  <c:v>-3.7362865830298381E-2</c:v>
                </c:pt>
                <c:pt idx="841">
                  <c:v>-3.7076589159709142E-2</c:v>
                </c:pt>
                <c:pt idx="842">
                  <c:v>-6.9428416790634356E-2</c:v>
                </c:pt>
                <c:pt idx="843">
                  <c:v>-7.4571414688932539E-2</c:v>
                </c:pt>
                <c:pt idx="844">
                  <c:v>-8.0489263825560348E-2</c:v>
                </c:pt>
                <c:pt idx="845">
                  <c:v>-8.5713757699126147E-2</c:v>
                </c:pt>
                <c:pt idx="846">
                  <c:v>-8.8628149559012659E-2</c:v>
                </c:pt>
                <c:pt idx="847">
                  <c:v>-8.8563679190582528E-2</c:v>
                </c:pt>
                <c:pt idx="848">
                  <c:v>-8.9135467315471437E-2</c:v>
                </c:pt>
                <c:pt idx="849">
                  <c:v>-8.9208956105016182E-2</c:v>
                </c:pt>
                <c:pt idx="850">
                  <c:v>-8.9177572305319738E-2</c:v>
                </c:pt>
                <c:pt idx="851">
                  <c:v>-9.2443371346728989E-2</c:v>
                </c:pt>
                <c:pt idx="852">
                  <c:v>-9.2515042681528409E-2</c:v>
                </c:pt>
                <c:pt idx="853">
                  <c:v>-9.1568256252461622E-2</c:v>
                </c:pt>
                <c:pt idx="854">
                  <c:v>-9.022163095006816E-2</c:v>
                </c:pt>
                <c:pt idx="855">
                  <c:v>-9.0201172142348851E-2</c:v>
                </c:pt>
                <c:pt idx="856">
                  <c:v>-9.010814460417188E-2</c:v>
                </c:pt>
                <c:pt idx="857">
                  <c:v>-9.0091482027355743E-2</c:v>
                </c:pt>
                <c:pt idx="858">
                  <c:v>-8.9850352394299504E-2</c:v>
                </c:pt>
                <c:pt idx="859">
                  <c:v>-8.9712879675347371E-2</c:v>
                </c:pt>
                <c:pt idx="860">
                  <c:v>-9.0153364730156185E-2</c:v>
                </c:pt>
                <c:pt idx="861">
                  <c:v>-9.0077101419798092E-2</c:v>
                </c:pt>
                <c:pt idx="862">
                  <c:v>-8.8340137970991175E-2</c:v>
                </c:pt>
                <c:pt idx="863">
                  <c:v>-6.1341311963808778E-2</c:v>
                </c:pt>
                <c:pt idx="864">
                  <c:v>-5.0508378062615912E-2</c:v>
                </c:pt>
                <c:pt idx="865">
                  <c:v>-4.4882697920515559E-2</c:v>
                </c:pt>
                <c:pt idx="866">
                  <c:v>-3.834541067424669E-2</c:v>
                </c:pt>
                <c:pt idx="867">
                  <c:v>-3.3758389255780903E-2</c:v>
                </c:pt>
                <c:pt idx="868">
                  <c:v>-3.6097399541855583E-2</c:v>
                </c:pt>
                <c:pt idx="869">
                  <c:v>-3.3517813098077096E-2</c:v>
                </c:pt>
                <c:pt idx="870">
                  <c:v>-3.3012271479290874E-2</c:v>
                </c:pt>
                <c:pt idx="871">
                  <c:v>-3.4658914956551823E-2</c:v>
                </c:pt>
                <c:pt idx="872">
                  <c:v>-2.6727639484087115E-2</c:v>
                </c:pt>
                <c:pt idx="873">
                  <c:v>-2.6469713792100356E-2</c:v>
                </c:pt>
                <c:pt idx="874">
                  <c:v>-2.511597078368381E-2</c:v>
                </c:pt>
                <c:pt idx="875">
                  <c:v>-2.5993461715821779E-2</c:v>
                </c:pt>
                <c:pt idx="876">
                  <c:v>-2.4943271616151449E-2</c:v>
                </c:pt>
                <c:pt idx="877">
                  <c:v>-2.5102749591065045E-2</c:v>
                </c:pt>
                <c:pt idx="878">
                  <c:v>-2.6739725194881298E-2</c:v>
                </c:pt>
                <c:pt idx="879">
                  <c:v>-2.6702888380322642E-2</c:v>
                </c:pt>
                <c:pt idx="880">
                  <c:v>-2.6094794440754181E-2</c:v>
                </c:pt>
                <c:pt idx="881">
                  <c:v>-2.5434281021819022E-2</c:v>
                </c:pt>
                <c:pt idx="882">
                  <c:v>-2.4491967292729806E-2</c:v>
                </c:pt>
                <c:pt idx="883">
                  <c:v>-2.4039194105490186E-2</c:v>
                </c:pt>
                <c:pt idx="884">
                  <c:v>-2.5699182738701341E-2</c:v>
                </c:pt>
                <c:pt idx="885">
                  <c:v>-2.5724053840803503E-2</c:v>
                </c:pt>
                <c:pt idx="886">
                  <c:v>-2.573779208018083E-2</c:v>
                </c:pt>
                <c:pt idx="887">
                  <c:v>-2.6974040298109968E-2</c:v>
                </c:pt>
                <c:pt idx="888">
                  <c:v>-2.7093691259485912E-2</c:v>
                </c:pt>
                <c:pt idx="889">
                  <c:v>-2.5191200080897352E-2</c:v>
                </c:pt>
                <c:pt idx="890">
                  <c:v>-2.4740008516137876E-2</c:v>
                </c:pt>
                <c:pt idx="891">
                  <c:v>-2.5575692804599124E-2</c:v>
                </c:pt>
                <c:pt idx="892">
                  <c:v>-2.2043648895687544E-2</c:v>
                </c:pt>
                <c:pt idx="893">
                  <c:v>-2.1985285571752382E-2</c:v>
                </c:pt>
                <c:pt idx="894">
                  <c:v>-2.2295496625318264E-2</c:v>
                </c:pt>
                <c:pt idx="895">
                  <c:v>-4.5601931874554365E-2</c:v>
                </c:pt>
                <c:pt idx="896">
                  <c:v>-5.1355319997181771E-2</c:v>
                </c:pt>
                <c:pt idx="897">
                  <c:v>-5.6294763748015605E-2</c:v>
                </c:pt>
                <c:pt idx="898">
                  <c:v>-5.5897152794364205E-2</c:v>
                </c:pt>
                <c:pt idx="899">
                  <c:v>-5.8352360878220072E-2</c:v>
                </c:pt>
                <c:pt idx="900">
                  <c:v>-5.8389451170382002E-2</c:v>
                </c:pt>
                <c:pt idx="901">
                  <c:v>-5.8174327586152291E-2</c:v>
                </c:pt>
                <c:pt idx="902">
                  <c:v>-5.8210097606271591E-2</c:v>
                </c:pt>
                <c:pt idx="903">
                  <c:v>-6.1235841036707685E-2</c:v>
                </c:pt>
                <c:pt idx="904">
                  <c:v>-6.2136642039361763E-2</c:v>
                </c:pt>
                <c:pt idx="905">
                  <c:v>-6.2251321362146526E-2</c:v>
                </c:pt>
                <c:pt idx="906">
                  <c:v>-6.3682108002719715E-2</c:v>
                </c:pt>
                <c:pt idx="907">
                  <c:v>-6.4631581846073635E-2</c:v>
                </c:pt>
                <c:pt idx="908">
                  <c:v>-6.4647122018634401E-2</c:v>
                </c:pt>
                <c:pt idx="909">
                  <c:v>-6.6266489302279824E-2</c:v>
                </c:pt>
                <c:pt idx="910">
                  <c:v>-6.7552708222313462E-2</c:v>
                </c:pt>
                <c:pt idx="911">
                  <c:v>-6.7748516540950307E-2</c:v>
                </c:pt>
                <c:pt idx="912">
                  <c:v>-6.7732909894464025E-2</c:v>
                </c:pt>
                <c:pt idx="913">
                  <c:v>-6.7954996541980256E-2</c:v>
                </c:pt>
                <c:pt idx="914">
                  <c:v>-6.7973463161780018E-2</c:v>
                </c:pt>
                <c:pt idx="915">
                  <c:v>-6.8062307246104126E-2</c:v>
                </c:pt>
                <c:pt idx="916">
                  <c:v>-5.4831474022088184E-2</c:v>
                </c:pt>
                <c:pt idx="917">
                  <c:v>-5.3652257356232504E-2</c:v>
                </c:pt>
                <c:pt idx="918">
                  <c:v>-4.7830058701201106E-2</c:v>
                </c:pt>
                <c:pt idx="919">
                  <c:v>-4.8122061150087617E-2</c:v>
                </c:pt>
                <c:pt idx="920">
                  <c:v>-4.5140242660417079E-2</c:v>
                </c:pt>
                <c:pt idx="921">
                  <c:v>-4.5002632964560821E-2</c:v>
                </c:pt>
                <c:pt idx="922">
                  <c:v>-4.6171773568987586E-2</c:v>
                </c:pt>
                <c:pt idx="923">
                  <c:v>-4.6303279681709088E-2</c:v>
                </c:pt>
                <c:pt idx="924">
                  <c:v>-4.2631929860791687E-2</c:v>
                </c:pt>
                <c:pt idx="925">
                  <c:v>-4.1003105985535936E-2</c:v>
                </c:pt>
                <c:pt idx="926">
                  <c:v>-4.1028896417592817E-2</c:v>
                </c:pt>
                <c:pt idx="927">
                  <c:v>-3.9063442189212753E-2</c:v>
                </c:pt>
                <c:pt idx="928">
                  <c:v>-3.7563761225986855E-2</c:v>
                </c:pt>
                <c:pt idx="929">
                  <c:v>-3.6477134354130948E-2</c:v>
                </c:pt>
                <c:pt idx="930">
                  <c:v>-3.3810333860657474E-2</c:v>
                </c:pt>
                <c:pt idx="931">
                  <c:v>-3.0665443202091518E-2</c:v>
                </c:pt>
                <c:pt idx="932">
                  <c:v>-3.1897686832844122E-2</c:v>
                </c:pt>
                <c:pt idx="933">
                  <c:v>-3.251023831435456E-2</c:v>
                </c:pt>
                <c:pt idx="934">
                  <c:v>-3.1542899690691552E-2</c:v>
                </c:pt>
                <c:pt idx="935">
                  <c:v>-3.1348457118584049E-2</c:v>
                </c:pt>
                <c:pt idx="936">
                  <c:v>-4.9100365136526124E-2</c:v>
                </c:pt>
                <c:pt idx="937">
                  <c:v>-4.8885077725723133E-2</c:v>
                </c:pt>
                <c:pt idx="938">
                  <c:v>-4.7856117202149578E-2</c:v>
                </c:pt>
                <c:pt idx="939">
                  <c:v>-4.7898803832356417E-2</c:v>
                </c:pt>
                <c:pt idx="940">
                  <c:v>-4.7616892002922281E-2</c:v>
                </c:pt>
                <c:pt idx="941">
                  <c:v>-4.7628719521221906E-2</c:v>
                </c:pt>
                <c:pt idx="942">
                  <c:v>-4.8376167513490907E-2</c:v>
                </c:pt>
                <c:pt idx="943">
                  <c:v>-4.7823725037196743E-2</c:v>
                </c:pt>
                <c:pt idx="944">
                  <c:v>-4.8178894613898827E-2</c:v>
                </c:pt>
                <c:pt idx="945">
                  <c:v>-4.8337980266714729E-2</c:v>
                </c:pt>
                <c:pt idx="946">
                  <c:v>-4.94209972223984E-2</c:v>
                </c:pt>
                <c:pt idx="947">
                  <c:v>-4.9101174823041133E-2</c:v>
                </c:pt>
                <c:pt idx="948">
                  <c:v>-4.8400337586561336E-2</c:v>
                </c:pt>
                <c:pt idx="949">
                  <c:v>-4.8273656010572985E-2</c:v>
                </c:pt>
                <c:pt idx="950">
                  <c:v>-4.8994970183406483E-2</c:v>
                </c:pt>
                <c:pt idx="951">
                  <c:v>-4.8375908605079787E-2</c:v>
                </c:pt>
                <c:pt idx="952">
                  <c:v>-4.8806432167752135E-2</c:v>
                </c:pt>
                <c:pt idx="953">
                  <c:v>-4.7542262288927752E-2</c:v>
                </c:pt>
                <c:pt idx="954">
                  <c:v>-4.5524512299399751E-2</c:v>
                </c:pt>
                <c:pt idx="955">
                  <c:v>-4.4511897483296065E-2</c:v>
                </c:pt>
                <c:pt idx="956">
                  <c:v>-4.3944918648951149E-2</c:v>
                </c:pt>
                <c:pt idx="957">
                  <c:v>-3.4815020113368962E-2</c:v>
                </c:pt>
                <c:pt idx="958">
                  <c:v>-3.4739118443736026E-2</c:v>
                </c:pt>
                <c:pt idx="959">
                  <c:v>-3.2153019799071599E-2</c:v>
                </c:pt>
                <c:pt idx="960">
                  <c:v>-3.2564615971301794E-2</c:v>
                </c:pt>
                <c:pt idx="961">
                  <c:v>-3.2856014641497441E-2</c:v>
                </c:pt>
                <c:pt idx="962">
                  <c:v>-3.6756913188914331E-2</c:v>
                </c:pt>
                <c:pt idx="963">
                  <c:v>-3.5734403518968012E-2</c:v>
                </c:pt>
                <c:pt idx="964">
                  <c:v>-3.577797710933503E-2</c:v>
                </c:pt>
                <c:pt idx="965">
                  <c:v>-3.5442251181423329E-2</c:v>
                </c:pt>
                <c:pt idx="966">
                  <c:v>-3.4915751757153633E-2</c:v>
                </c:pt>
                <c:pt idx="967">
                  <c:v>-3.4280169754674496E-2</c:v>
                </c:pt>
                <c:pt idx="968">
                  <c:v>-3.4654769240285724E-2</c:v>
                </c:pt>
                <c:pt idx="969">
                  <c:v>-3.4647182982388856E-2</c:v>
                </c:pt>
                <c:pt idx="970">
                  <c:v>-3.440548314676211E-2</c:v>
                </c:pt>
                <c:pt idx="971">
                  <c:v>-3.6302485855915369E-2</c:v>
                </c:pt>
                <c:pt idx="972">
                  <c:v>-3.6359702019584127E-2</c:v>
                </c:pt>
                <c:pt idx="973">
                  <c:v>-3.7028987141287793E-2</c:v>
                </c:pt>
                <c:pt idx="974">
                  <c:v>-3.8166864785611397E-2</c:v>
                </c:pt>
                <c:pt idx="975">
                  <c:v>-3.8725868426223241E-2</c:v>
                </c:pt>
                <c:pt idx="976">
                  <c:v>-3.8267635280110596E-2</c:v>
                </c:pt>
                <c:pt idx="977">
                  <c:v>-3.8283229098410643E-2</c:v>
                </c:pt>
                <c:pt idx="978">
                  <c:v>-3.3541725727061496E-2</c:v>
                </c:pt>
                <c:pt idx="979">
                  <c:v>-3.3446208892031412E-2</c:v>
                </c:pt>
                <c:pt idx="980">
                  <c:v>-3.2437100412874752E-2</c:v>
                </c:pt>
                <c:pt idx="981">
                  <c:v>-3.260084346861384E-2</c:v>
                </c:pt>
                <c:pt idx="982">
                  <c:v>-3.1007041852072988E-2</c:v>
                </c:pt>
                <c:pt idx="983">
                  <c:v>-2.8291659098605561E-2</c:v>
                </c:pt>
                <c:pt idx="984">
                  <c:v>-2.7769031692294884E-2</c:v>
                </c:pt>
                <c:pt idx="985">
                  <c:v>-2.8281291464478359E-2</c:v>
                </c:pt>
                <c:pt idx="986">
                  <c:v>-2.8613265785748312E-2</c:v>
                </c:pt>
                <c:pt idx="987">
                  <c:v>-2.8352049457357861E-2</c:v>
                </c:pt>
                <c:pt idx="988">
                  <c:v>-2.9975824202232028E-2</c:v>
                </c:pt>
                <c:pt idx="989">
                  <c:v>-3.2138663004227214E-2</c:v>
                </c:pt>
                <c:pt idx="990">
                  <c:v>-3.2218269334644695E-2</c:v>
                </c:pt>
                <c:pt idx="991">
                  <c:v>-3.2198198005090078E-2</c:v>
                </c:pt>
                <c:pt idx="992">
                  <c:v>-3.0608425248527842E-2</c:v>
                </c:pt>
                <c:pt idx="993">
                  <c:v>-3.0673206439761191E-2</c:v>
                </c:pt>
                <c:pt idx="994">
                  <c:v>-2.937360106427693E-2</c:v>
                </c:pt>
                <c:pt idx="995">
                  <c:v>-2.6439469908423864E-2</c:v>
                </c:pt>
                <c:pt idx="996">
                  <c:v>-2.7357204699141394E-2</c:v>
                </c:pt>
                <c:pt idx="997">
                  <c:v>-2.7618125705947693E-2</c:v>
                </c:pt>
                <c:pt idx="998">
                  <c:v>-2.7145906492199889E-2</c:v>
                </c:pt>
                <c:pt idx="999">
                  <c:v>-2.6343221723191229E-2</c:v>
                </c:pt>
                <c:pt idx="1000">
                  <c:v>-2.7605485730424258E-2</c:v>
                </c:pt>
                <c:pt idx="1001">
                  <c:v>-2.7775082972666242E-2</c:v>
                </c:pt>
                <c:pt idx="1002">
                  <c:v>-2.8147078468587567E-2</c:v>
                </c:pt>
                <c:pt idx="1003">
                  <c:v>-2.8491418038055522E-2</c:v>
                </c:pt>
                <c:pt idx="1004">
                  <c:v>-2.8122692875604996E-2</c:v>
                </c:pt>
                <c:pt idx="1005">
                  <c:v>-2.8416108165963155E-2</c:v>
                </c:pt>
                <c:pt idx="1006">
                  <c:v>-2.7048169434090639E-2</c:v>
                </c:pt>
                <c:pt idx="1007">
                  <c:v>-2.7792654059790489E-2</c:v>
                </c:pt>
                <c:pt idx="1008">
                  <c:v>-2.7180629777747087E-2</c:v>
                </c:pt>
                <c:pt idx="1009">
                  <c:v>-2.6175781558144658E-2</c:v>
                </c:pt>
                <c:pt idx="1010">
                  <c:v>-2.3942898774227762E-2</c:v>
                </c:pt>
                <c:pt idx="1011">
                  <c:v>-2.3682168738785984E-2</c:v>
                </c:pt>
                <c:pt idx="1012">
                  <c:v>-2.4296296327693655E-2</c:v>
                </c:pt>
                <c:pt idx="1013">
                  <c:v>-2.8141674385211923E-2</c:v>
                </c:pt>
                <c:pt idx="1014">
                  <c:v>-3.0713459057917329E-2</c:v>
                </c:pt>
                <c:pt idx="1015">
                  <c:v>-3.0682495657672466E-2</c:v>
                </c:pt>
                <c:pt idx="1016">
                  <c:v>-3.1810348401304048E-2</c:v>
                </c:pt>
                <c:pt idx="1017">
                  <c:v>-3.140178222620385E-2</c:v>
                </c:pt>
                <c:pt idx="1018">
                  <c:v>-3.1454920165444024E-2</c:v>
                </c:pt>
                <c:pt idx="1019">
                  <c:v>-3.1408513030394505E-2</c:v>
                </c:pt>
                <c:pt idx="1020">
                  <c:v>-3.1507792874202009E-2</c:v>
                </c:pt>
                <c:pt idx="1021">
                  <c:v>-3.0766404646708587E-2</c:v>
                </c:pt>
                <c:pt idx="1022">
                  <c:v>-3.142021802901817E-2</c:v>
                </c:pt>
                <c:pt idx="1023">
                  <c:v>-3.2912496027548095E-2</c:v>
                </c:pt>
                <c:pt idx="1024">
                  <c:v>-3.2834830920428049E-2</c:v>
                </c:pt>
                <c:pt idx="1025">
                  <c:v>-3.2260050904888871E-2</c:v>
                </c:pt>
                <c:pt idx="1026">
                  <c:v>-3.2451502492627918E-2</c:v>
                </c:pt>
                <c:pt idx="1027">
                  <c:v>-3.8497589774236972E-2</c:v>
                </c:pt>
                <c:pt idx="1028">
                  <c:v>-3.7254107240056948E-2</c:v>
                </c:pt>
                <c:pt idx="1029">
                  <c:v>-3.7252942683062992E-2</c:v>
                </c:pt>
                <c:pt idx="1030">
                  <c:v>-3.7238409005670901E-2</c:v>
                </c:pt>
                <c:pt idx="1031">
                  <c:v>-3.7110935802816936E-2</c:v>
                </c:pt>
                <c:pt idx="1032">
                  <c:v>-3.9092398417338158E-2</c:v>
                </c:pt>
                <c:pt idx="1033">
                  <c:v>-3.8937128416237449E-2</c:v>
                </c:pt>
                <c:pt idx="1034">
                  <c:v>-3.1979692595349302E-2</c:v>
                </c:pt>
                <c:pt idx="1035">
                  <c:v>-3.0858790131907624E-2</c:v>
                </c:pt>
                <c:pt idx="1036">
                  <c:v>-3.0883885936283138E-2</c:v>
                </c:pt>
                <c:pt idx="1037">
                  <c:v>-3.0557162977078944E-2</c:v>
                </c:pt>
                <c:pt idx="1038">
                  <c:v>-3.0590829631490981E-2</c:v>
                </c:pt>
                <c:pt idx="1039">
                  <c:v>-3.0602577674061066E-2</c:v>
                </c:pt>
                <c:pt idx="1040">
                  <c:v>-3.0583069606355474E-2</c:v>
                </c:pt>
                <c:pt idx="1041">
                  <c:v>-3.0071699442726751E-2</c:v>
                </c:pt>
                <c:pt idx="1042">
                  <c:v>-3.0100924553646814E-2</c:v>
                </c:pt>
                <c:pt idx="1043">
                  <c:v>-3.0209672156472082E-2</c:v>
                </c:pt>
                <c:pt idx="1044">
                  <c:v>-2.8056697081105413E-2</c:v>
                </c:pt>
                <c:pt idx="1045">
                  <c:v>-3.2069514450641406E-2</c:v>
                </c:pt>
                <c:pt idx="1046">
                  <c:v>-3.2259982780686272E-2</c:v>
                </c:pt>
                <c:pt idx="1047">
                  <c:v>-3.2231742104093013E-2</c:v>
                </c:pt>
                <c:pt idx="1048">
                  <c:v>-2.8215418991014145E-2</c:v>
                </c:pt>
                <c:pt idx="1049">
                  <c:v>-2.8543375226217454E-2</c:v>
                </c:pt>
                <c:pt idx="1050">
                  <c:v>-3.3284394914931188E-2</c:v>
                </c:pt>
                <c:pt idx="1051">
                  <c:v>-3.4325494121415369E-2</c:v>
                </c:pt>
                <c:pt idx="1052">
                  <c:v>-3.4255343293984837E-2</c:v>
                </c:pt>
                <c:pt idx="1053">
                  <c:v>-3.2566952436137629E-2</c:v>
                </c:pt>
                <c:pt idx="1054">
                  <c:v>-3.2802769539530964E-2</c:v>
                </c:pt>
                <c:pt idx="1055">
                  <c:v>-3.2614506500797981E-2</c:v>
                </c:pt>
                <c:pt idx="1056">
                  <c:v>-3.2320837805577762E-2</c:v>
                </c:pt>
                <c:pt idx="1057">
                  <c:v>-3.2257464491506009E-2</c:v>
                </c:pt>
                <c:pt idx="1058">
                  <c:v>-3.2257431298065194E-2</c:v>
                </c:pt>
                <c:pt idx="1059">
                  <c:v>-3.2108366311128837E-2</c:v>
                </c:pt>
                <c:pt idx="1060">
                  <c:v>-3.2092617982054414E-2</c:v>
                </c:pt>
                <c:pt idx="1061">
                  <c:v>-3.2122042231336558E-2</c:v>
                </c:pt>
                <c:pt idx="1062">
                  <c:v>-3.2124610782807171E-2</c:v>
                </c:pt>
                <c:pt idx="1063">
                  <c:v>-3.2286160314287632E-2</c:v>
                </c:pt>
                <c:pt idx="1064">
                  <c:v>-3.1609332855756414E-2</c:v>
                </c:pt>
                <c:pt idx="1065">
                  <c:v>-2.9302986707899235E-2</c:v>
                </c:pt>
                <c:pt idx="1066">
                  <c:v>-2.6905306586677603E-2</c:v>
                </c:pt>
                <c:pt idx="1067">
                  <c:v>-4.0835769498065937E-2</c:v>
                </c:pt>
                <c:pt idx="1068">
                  <c:v>-4.1032673977442764E-2</c:v>
                </c:pt>
                <c:pt idx="1069">
                  <c:v>-4.0690069539402095E-2</c:v>
                </c:pt>
                <c:pt idx="1070">
                  <c:v>-4.08737805996E-2</c:v>
                </c:pt>
                <c:pt idx="1071">
                  <c:v>-3.7403108491969428E-2</c:v>
                </c:pt>
                <c:pt idx="1072">
                  <c:v>-3.6382491616028481E-2</c:v>
                </c:pt>
                <c:pt idx="1073">
                  <c:v>-3.6942386320638329E-2</c:v>
                </c:pt>
                <c:pt idx="1074">
                  <c:v>-3.6944344188860508E-2</c:v>
                </c:pt>
                <c:pt idx="1075">
                  <c:v>-3.6834341567736316E-2</c:v>
                </c:pt>
                <c:pt idx="1076">
                  <c:v>-3.6815420621296162E-2</c:v>
                </c:pt>
                <c:pt idx="1077">
                  <c:v>-3.8526368677064195E-2</c:v>
                </c:pt>
                <c:pt idx="1078">
                  <c:v>-3.8640660132659876E-2</c:v>
                </c:pt>
                <c:pt idx="1079">
                  <c:v>-3.8801754892407017E-2</c:v>
                </c:pt>
                <c:pt idx="1080">
                  <c:v>-3.8853026852397873E-2</c:v>
                </c:pt>
                <c:pt idx="1081">
                  <c:v>-3.8871485126844803E-2</c:v>
                </c:pt>
                <c:pt idx="1082">
                  <c:v>-3.8774569821855162E-2</c:v>
                </c:pt>
                <c:pt idx="1083">
                  <c:v>-3.8847065543202018E-2</c:v>
                </c:pt>
                <c:pt idx="1084">
                  <c:v>-3.8662083007713434E-2</c:v>
                </c:pt>
                <c:pt idx="1085">
                  <c:v>-3.8945056317083157E-2</c:v>
                </c:pt>
                <c:pt idx="1086">
                  <c:v>-3.8523752085152081E-2</c:v>
                </c:pt>
                <c:pt idx="1087">
                  <c:v>-3.8755491193388475E-2</c:v>
                </c:pt>
                <c:pt idx="1088">
                  <c:v>-2.1991535359830214E-2</c:v>
                </c:pt>
                <c:pt idx="1089">
                  <c:v>-2.4356708079811315E-2</c:v>
                </c:pt>
                <c:pt idx="1090">
                  <c:v>-2.6368888540844588E-2</c:v>
                </c:pt>
                <c:pt idx="1091">
                  <c:v>-2.5577691549213397E-2</c:v>
                </c:pt>
                <c:pt idx="1092">
                  <c:v>-2.559597692183313E-2</c:v>
                </c:pt>
                <c:pt idx="1093">
                  <c:v>-2.5465012010092752E-2</c:v>
                </c:pt>
                <c:pt idx="1094">
                  <c:v>-2.4662834575116442E-2</c:v>
                </c:pt>
                <c:pt idx="1095">
                  <c:v>-2.8250613364984391E-2</c:v>
                </c:pt>
                <c:pt idx="1096">
                  <c:v>-3.1395198588784833E-2</c:v>
                </c:pt>
                <c:pt idx="1097">
                  <c:v>-3.467651575365191E-2</c:v>
                </c:pt>
                <c:pt idx="1098">
                  <c:v>-3.2485059667934003E-2</c:v>
                </c:pt>
                <c:pt idx="1099">
                  <c:v>-3.2115416897163601E-2</c:v>
                </c:pt>
                <c:pt idx="1100">
                  <c:v>-3.2171652892571984E-2</c:v>
                </c:pt>
                <c:pt idx="1101">
                  <c:v>-3.5293830818054352E-2</c:v>
                </c:pt>
                <c:pt idx="1102">
                  <c:v>-3.6828011341225278E-2</c:v>
                </c:pt>
                <c:pt idx="1103">
                  <c:v>-3.6863770719480701E-2</c:v>
                </c:pt>
                <c:pt idx="1104">
                  <c:v>-3.6861396299194576E-2</c:v>
                </c:pt>
                <c:pt idx="1105">
                  <c:v>-3.8681023512121007E-2</c:v>
                </c:pt>
                <c:pt idx="1106">
                  <c:v>-3.8129352768152408E-2</c:v>
                </c:pt>
                <c:pt idx="1107">
                  <c:v>-3.8747891369726797E-2</c:v>
                </c:pt>
                <c:pt idx="1108">
                  <c:v>-3.850021949890365E-2</c:v>
                </c:pt>
                <c:pt idx="1109">
                  <c:v>-3.849831450236843E-2</c:v>
                </c:pt>
                <c:pt idx="1110">
                  <c:v>-3.715174188311416E-2</c:v>
                </c:pt>
                <c:pt idx="1111">
                  <c:v>-3.519383225592846E-2</c:v>
                </c:pt>
                <c:pt idx="1112">
                  <c:v>-3.5174218488644445E-2</c:v>
                </c:pt>
                <c:pt idx="1113">
                  <c:v>-3.524259128573911E-2</c:v>
                </c:pt>
                <c:pt idx="1114">
                  <c:v>-3.5400792592818538E-2</c:v>
                </c:pt>
                <c:pt idx="1115">
                  <c:v>-3.5401938095022824E-2</c:v>
                </c:pt>
                <c:pt idx="1116">
                  <c:v>-3.2288429132599869E-2</c:v>
                </c:pt>
                <c:pt idx="1117">
                  <c:v>-2.9762617896498672E-2</c:v>
                </c:pt>
                <c:pt idx="1118">
                  <c:v>-2.5519776237929701E-2</c:v>
                </c:pt>
                <c:pt idx="1119">
                  <c:v>-2.5614756549102828E-2</c:v>
                </c:pt>
                <c:pt idx="1120">
                  <c:v>-2.5535125351531778E-2</c:v>
                </c:pt>
                <c:pt idx="1121">
                  <c:v>-2.6002326759832318E-2</c:v>
                </c:pt>
                <c:pt idx="1122">
                  <c:v>-1.9557516783979219E-2</c:v>
                </c:pt>
                <c:pt idx="1123">
                  <c:v>-1.7612910790919069E-2</c:v>
                </c:pt>
                <c:pt idx="1124">
                  <c:v>-1.8488969293929385E-2</c:v>
                </c:pt>
                <c:pt idx="1125">
                  <c:v>-1.8396320505523797E-2</c:v>
                </c:pt>
                <c:pt idx="1126">
                  <c:v>-2.8639596797882923E-2</c:v>
                </c:pt>
                <c:pt idx="1127">
                  <c:v>-2.8544145432752462E-2</c:v>
                </c:pt>
                <c:pt idx="1128">
                  <c:v>-3.2034182129092405E-2</c:v>
                </c:pt>
                <c:pt idx="1129">
                  <c:v>-3.20489607190627E-2</c:v>
                </c:pt>
                <c:pt idx="1130">
                  <c:v>-3.2110143039281051E-2</c:v>
                </c:pt>
                <c:pt idx="1131">
                  <c:v>-3.9602135104222599E-2</c:v>
                </c:pt>
                <c:pt idx="1132">
                  <c:v>-3.9614121433591741E-2</c:v>
                </c:pt>
                <c:pt idx="1133">
                  <c:v>-3.9748892663759527E-2</c:v>
                </c:pt>
                <c:pt idx="1134">
                  <c:v>-4.3325539506329364E-2</c:v>
                </c:pt>
                <c:pt idx="1135">
                  <c:v>-4.3238531115767399E-2</c:v>
                </c:pt>
                <c:pt idx="1136">
                  <c:v>-4.3268114399027786E-2</c:v>
                </c:pt>
                <c:pt idx="1137">
                  <c:v>-4.3439604680198196E-2</c:v>
                </c:pt>
                <c:pt idx="1138">
                  <c:v>-4.345734236071605E-2</c:v>
                </c:pt>
                <c:pt idx="1139">
                  <c:v>-4.3512018048954458E-2</c:v>
                </c:pt>
                <c:pt idx="1140">
                  <c:v>-4.4037547927247442E-2</c:v>
                </c:pt>
                <c:pt idx="1141">
                  <c:v>-4.5093498999757654E-2</c:v>
                </c:pt>
                <c:pt idx="1142">
                  <c:v>-4.5071487414774021E-2</c:v>
                </c:pt>
                <c:pt idx="1143">
                  <c:v>-4.6583611740847491E-2</c:v>
                </c:pt>
                <c:pt idx="1144">
                  <c:v>-4.6816207077447235E-2</c:v>
                </c:pt>
                <c:pt idx="1145">
                  <c:v>-4.6679446770913985E-2</c:v>
                </c:pt>
                <c:pt idx="1146">
                  <c:v>-4.6725823903575284E-2</c:v>
                </c:pt>
                <c:pt idx="1147">
                  <c:v>-4.3278662781155545E-2</c:v>
                </c:pt>
                <c:pt idx="1148">
                  <c:v>-4.3447970002766415E-2</c:v>
                </c:pt>
                <c:pt idx="1149">
                  <c:v>-4.0758020654582283E-2</c:v>
                </c:pt>
                <c:pt idx="1150">
                  <c:v>-4.081436721079712E-2</c:v>
                </c:pt>
                <c:pt idx="1151">
                  <c:v>-4.0843380999719604E-2</c:v>
                </c:pt>
                <c:pt idx="1152">
                  <c:v>-3.0413914490731862E-2</c:v>
                </c:pt>
                <c:pt idx="1153">
                  <c:v>-2.9922392557317344E-2</c:v>
                </c:pt>
                <c:pt idx="1154">
                  <c:v>-2.9953665324764383E-2</c:v>
                </c:pt>
                <c:pt idx="1155">
                  <c:v>-2.7276178398612853E-2</c:v>
                </c:pt>
                <c:pt idx="1156">
                  <c:v>-2.6268056604628217E-2</c:v>
                </c:pt>
                <c:pt idx="1157">
                  <c:v>-2.6317791349566081E-2</c:v>
                </c:pt>
                <c:pt idx="1158">
                  <c:v>-2.6351207136952607E-2</c:v>
                </c:pt>
                <c:pt idx="1159">
                  <c:v>-2.677516864250205E-2</c:v>
                </c:pt>
                <c:pt idx="1160">
                  <c:v>-2.6768101614729971E-2</c:v>
                </c:pt>
                <c:pt idx="1161">
                  <c:v>-2.6496673259202335E-2</c:v>
                </c:pt>
                <c:pt idx="1162">
                  <c:v>-2.5802924690662459E-2</c:v>
                </c:pt>
                <c:pt idx="1163">
                  <c:v>-2.58208114520703E-2</c:v>
                </c:pt>
                <c:pt idx="1164">
                  <c:v>-2.127789394462248E-2</c:v>
                </c:pt>
                <c:pt idx="1165">
                  <c:v>-2.2150944869882987E-2</c:v>
                </c:pt>
                <c:pt idx="1166">
                  <c:v>-2.2395536181047438E-2</c:v>
                </c:pt>
                <c:pt idx="1167">
                  <c:v>-2.2518957794421143E-2</c:v>
                </c:pt>
                <c:pt idx="1168">
                  <c:v>-1.6446937393947873E-2</c:v>
                </c:pt>
                <c:pt idx="1169">
                  <c:v>-1.6075221741630692E-2</c:v>
                </c:pt>
                <c:pt idx="1170">
                  <c:v>-1.668721774230731E-2</c:v>
                </c:pt>
                <c:pt idx="1171">
                  <c:v>-1.6313885161578549E-2</c:v>
                </c:pt>
                <c:pt idx="1172">
                  <c:v>-1.6302481743511524E-2</c:v>
                </c:pt>
                <c:pt idx="1173">
                  <c:v>-1.6302328285680553E-2</c:v>
                </c:pt>
                <c:pt idx="1174">
                  <c:v>-1.6308989935029633E-2</c:v>
                </c:pt>
                <c:pt idx="1175">
                  <c:v>-1.6336297677977792E-2</c:v>
                </c:pt>
                <c:pt idx="1176">
                  <c:v>-1.6092366814993625E-2</c:v>
                </c:pt>
                <c:pt idx="1177">
                  <c:v>-1.8248464137584727E-2</c:v>
                </c:pt>
                <c:pt idx="1178">
                  <c:v>-1.7328146143716503E-2</c:v>
                </c:pt>
                <c:pt idx="1179">
                  <c:v>-1.9785334446413432E-2</c:v>
                </c:pt>
                <c:pt idx="1180">
                  <c:v>-1.9159830343759912E-2</c:v>
                </c:pt>
                <c:pt idx="1181">
                  <c:v>-2.2248399346739837E-2</c:v>
                </c:pt>
                <c:pt idx="1182">
                  <c:v>-2.3002136319019706E-2</c:v>
                </c:pt>
                <c:pt idx="1183">
                  <c:v>-2.2489392810349975E-2</c:v>
                </c:pt>
                <c:pt idx="1184">
                  <c:v>-2.2419436443822622E-2</c:v>
                </c:pt>
                <c:pt idx="1185">
                  <c:v>-2.2431016762785423E-2</c:v>
                </c:pt>
                <c:pt idx="1186">
                  <c:v>-2.1287653435169342E-2</c:v>
                </c:pt>
                <c:pt idx="1187">
                  <c:v>-2.1101908921943965E-2</c:v>
                </c:pt>
                <c:pt idx="1188">
                  <c:v>-2.0723103634072877E-2</c:v>
                </c:pt>
                <c:pt idx="1189">
                  <c:v>-2.0602427242447454E-2</c:v>
                </c:pt>
                <c:pt idx="1190">
                  <c:v>-2.1783594207301672E-2</c:v>
                </c:pt>
                <c:pt idx="1191">
                  <c:v>-2.1600628425507414E-2</c:v>
                </c:pt>
                <c:pt idx="1192">
                  <c:v>-2.1605196353435122E-2</c:v>
                </c:pt>
                <c:pt idx="1193">
                  <c:v>-2.1994330677656361E-2</c:v>
                </c:pt>
                <c:pt idx="1194">
                  <c:v>-2.395556630038357E-2</c:v>
                </c:pt>
                <c:pt idx="1195">
                  <c:v>-2.7233284074963983E-2</c:v>
                </c:pt>
                <c:pt idx="1196">
                  <c:v>-2.7679640968288295E-2</c:v>
                </c:pt>
                <c:pt idx="1197">
                  <c:v>-2.654458270294709E-2</c:v>
                </c:pt>
                <c:pt idx="1198">
                  <c:v>-2.748252684845225E-2</c:v>
                </c:pt>
                <c:pt idx="1199">
                  <c:v>-2.7514809793831023E-2</c:v>
                </c:pt>
                <c:pt idx="1200">
                  <c:v>-2.6168172051073291E-2</c:v>
                </c:pt>
                <c:pt idx="1201">
                  <c:v>-2.6228553229389773E-2</c:v>
                </c:pt>
                <c:pt idx="1202">
                  <c:v>-2.7663760002219134E-2</c:v>
                </c:pt>
                <c:pt idx="1203">
                  <c:v>-2.6908876476942682E-2</c:v>
                </c:pt>
                <c:pt idx="1204">
                  <c:v>-2.9273975728635025E-2</c:v>
                </c:pt>
                <c:pt idx="1205">
                  <c:v>-2.9755062801579982E-2</c:v>
                </c:pt>
                <c:pt idx="1206">
                  <c:v>-2.9929530114920951E-2</c:v>
                </c:pt>
                <c:pt idx="1207">
                  <c:v>-3.0693643894272191E-2</c:v>
                </c:pt>
                <c:pt idx="1208">
                  <c:v>-3.071202335407977E-2</c:v>
                </c:pt>
                <c:pt idx="1209">
                  <c:v>-3.0876216856590508E-2</c:v>
                </c:pt>
                <c:pt idx="1210">
                  <c:v>-3.1759917714586396E-2</c:v>
                </c:pt>
                <c:pt idx="1211">
                  <c:v>-3.0863582591009107E-2</c:v>
                </c:pt>
                <c:pt idx="1212">
                  <c:v>-3.0626335537209049E-2</c:v>
                </c:pt>
                <c:pt idx="1213">
                  <c:v>-3.077976764124318E-2</c:v>
                </c:pt>
                <c:pt idx="1214">
                  <c:v>-3.1481564249475263E-2</c:v>
                </c:pt>
                <c:pt idx="1215">
                  <c:v>-3.1506773873588877E-2</c:v>
                </c:pt>
                <c:pt idx="1216">
                  <c:v>-3.0324072792302627E-2</c:v>
                </c:pt>
                <c:pt idx="1217">
                  <c:v>-3.0582841527557601E-2</c:v>
                </c:pt>
                <c:pt idx="1218">
                  <c:v>-3.0876330747296704E-2</c:v>
                </c:pt>
                <c:pt idx="1219">
                  <c:v>-2.9824102529618934E-2</c:v>
                </c:pt>
              </c:numCache>
            </c:numRef>
          </c:yVal>
          <c:smooth val="1"/>
          <c:extLst>
            <c:ext xmlns:c16="http://schemas.microsoft.com/office/drawing/2014/chart" uri="{C3380CC4-5D6E-409C-BE32-E72D297353CC}">
              <c16:uniqueId val="{00000001-2A26-AF4D-A7EE-CAE86345C927}"/>
            </c:ext>
          </c:extLst>
        </c:ser>
        <c:dLbls>
          <c:showLegendKey val="0"/>
          <c:showVal val="0"/>
          <c:showCatName val="0"/>
          <c:showSerName val="0"/>
          <c:showPercent val="0"/>
          <c:showBubbleSize val="0"/>
        </c:dLbls>
        <c:axId val="1505443392"/>
        <c:axId val="1153144048"/>
      </c:scatterChart>
      <c:valAx>
        <c:axId val="1505443392"/>
        <c:scaling>
          <c:orientation val="minMax"/>
          <c:max val="41690"/>
          <c:min val="41320"/>
        </c:scaling>
        <c:delete val="0"/>
        <c:axPos val="b"/>
        <c:majorGridlines>
          <c:spPr>
            <a:ln w="9525" cap="flat" cmpd="sng" algn="ctr">
              <a:solidFill>
                <a:schemeClr val="tx1">
                  <a:lumMod val="15000"/>
                  <a:lumOff val="85000"/>
                </a:schemeClr>
              </a:solidFill>
              <a:round/>
            </a:ln>
            <a:effectLst/>
          </c:spPr>
        </c:majorGridlines>
        <c:numFmt formatCode="m/d/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144048"/>
        <c:crosses val="autoZero"/>
        <c:crossBetween val="midCat"/>
      </c:valAx>
      <c:valAx>
        <c:axId val="1153144048"/>
        <c:scaling>
          <c:orientation val="minMax"/>
          <c:max val="7.0000000000000007E-2"/>
          <c:min val="-9.0000000000000024E-2"/>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4433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sz="1200"/>
              <a:t>Binomial Dist Probability of Exceeding VaR</a:t>
            </a:r>
          </a:p>
        </c:rich>
      </c:tx>
      <c:layout>
        <c:manualLayout>
          <c:xMode val="edge"/>
          <c:yMode val="edge"/>
          <c:x val="0.23360334118191747"/>
          <c:y val="3.8648596529198456E-2"/>
        </c:manualLayout>
      </c:layout>
      <c:overlay val="0"/>
      <c:spPr>
        <a:noFill/>
        <a:ln w="25400">
          <a:noFill/>
        </a:ln>
      </c:spPr>
    </c:title>
    <c:autoTitleDeleted val="0"/>
    <c:plotArea>
      <c:layout>
        <c:manualLayout>
          <c:layoutTarget val="inner"/>
          <c:xMode val="edge"/>
          <c:yMode val="edge"/>
          <c:x val="0.1324020484652132"/>
          <c:y val="0.1449322369844942"/>
          <c:w val="0.8451235115643625"/>
          <c:h val="0.69969112599487682"/>
        </c:manualLayout>
      </c:layout>
      <c:barChart>
        <c:barDir val="col"/>
        <c:grouping val="clustered"/>
        <c:varyColors val="0"/>
        <c:ser>
          <c:idx val="0"/>
          <c:order val="0"/>
          <c:spPr>
            <a:ln w="19050">
              <a:noFill/>
            </a:ln>
          </c:spPr>
          <c:invertIfNegative val="0"/>
          <c:cat>
            <c:numRef>
              <c:f>Control!$B$8:$B$32</c:f>
              <c:numCache>
                <c:formatCode>0</c:formatCode>
                <c:ptCount val="2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numCache>
            </c:numRef>
          </c:cat>
          <c:val>
            <c:numRef>
              <c:f>Control!$C$8:$C$32</c:f>
              <c:numCache>
                <c:formatCode>0.0000</c:formatCode>
                <c:ptCount val="25"/>
                <c:pt idx="0">
                  <c:v>7.9445451690553864E-2</c:v>
                </c:pt>
                <c:pt idx="1">
                  <c:v>0.20222478612141004</c:v>
                </c:pt>
                <c:pt idx="2">
                  <c:v>0.25635566321451503</c:v>
                </c:pt>
                <c:pt idx="3">
                  <c:v>0.21578759529841351</c:v>
                </c:pt>
                <c:pt idx="4">
                  <c:v>0.13568462431642678</c:v>
                </c:pt>
                <c:pt idx="5">
                  <c:v>6.7979367334290608E-2</c:v>
                </c:pt>
                <c:pt idx="6">
                  <c:v>2.8267514699612462E-2</c:v>
                </c:pt>
                <c:pt idx="7">
                  <c:v>1.0034355867394902E-2</c:v>
                </c:pt>
                <c:pt idx="8">
                  <c:v>3.1040621054441355E-3</c:v>
                </c:pt>
                <c:pt idx="9">
                  <c:v>8.5004618824732975E-4</c:v>
                </c:pt>
                <c:pt idx="10">
                  <c:v>2.0864770075161741E-4</c:v>
                </c:pt>
                <c:pt idx="11">
                  <c:v>4.636615572258152E-5</c:v>
                </c:pt>
                <c:pt idx="12">
                  <c:v>9.4059288965843365E-6</c:v>
                </c:pt>
                <c:pt idx="13">
                  <c:v>1.7540193746544188E-6</c:v>
                </c:pt>
                <c:pt idx="14">
                  <c:v>3.0246077239712009E-7</c:v>
                </c:pt>
                <c:pt idx="15">
                  <c:v>4.8475194498662899E-8</c:v>
                </c:pt>
                <c:pt idx="16">
                  <c:v>7.2529173587014543E-9</c:v>
                </c:pt>
                <c:pt idx="17">
                  <c:v>1.0170460467341347E-9</c:v>
                </c:pt>
                <c:pt idx="18">
                  <c:v>1.3412223399692587E-10</c:v>
                </c:pt>
                <c:pt idx="19">
                  <c:v>1.6685062602488307E-11</c:v>
                </c:pt>
                <c:pt idx="20">
                  <c:v>1.9634442355453447E-12</c:v>
                </c:pt>
                <c:pt idx="21">
                  <c:v>2.1910488823786514E-13</c:v>
                </c:pt>
                <c:pt idx="22">
                  <c:v>2.3238397237349344E-14</c:v>
                </c:pt>
                <c:pt idx="23">
                  <c:v>2.3473128522575225E-15</c:v>
                </c:pt>
                <c:pt idx="24">
                  <c:v>2.2623511917801748E-16</c:v>
                </c:pt>
              </c:numCache>
            </c:numRef>
          </c:val>
          <c:extLst>
            <c:ext xmlns:c16="http://schemas.microsoft.com/office/drawing/2014/chart" uri="{C3380CC4-5D6E-409C-BE32-E72D297353CC}">
              <c16:uniqueId val="{00000000-6EAB-2C49-AF9F-0DED5ABE8350}"/>
            </c:ext>
          </c:extLst>
        </c:ser>
        <c:dLbls>
          <c:showLegendKey val="0"/>
          <c:showVal val="0"/>
          <c:showCatName val="0"/>
          <c:showSerName val="0"/>
          <c:showPercent val="0"/>
          <c:showBubbleSize val="0"/>
        </c:dLbls>
        <c:gapWidth val="150"/>
        <c:axId val="1274171295"/>
        <c:axId val="1"/>
      </c:barChart>
      <c:catAx>
        <c:axId val="1274171295"/>
        <c:scaling>
          <c:orientation val="minMax"/>
        </c:scaling>
        <c:delete val="0"/>
        <c:axPos val="b"/>
        <c:title>
          <c:tx>
            <c:rich>
              <a:bodyPr/>
              <a:lstStyle/>
              <a:p>
                <a:pPr>
                  <a:defRPr sz="1400" b="1" i="0" u="none" strike="noStrike" baseline="0">
                    <a:solidFill>
                      <a:srgbClr val="800000"/>
                    </a:solidFill>
                    <a:latin typeface="Arial"/>
                    <a:ea typeface="Arial"/>
                    <a:cs typeface="Arial"/>
                  </a:defRPr>
                </a:pPr>
                <a:r>
                  <a:rPr lang="en-GB" sz="1400"/>
                  <a:t>Number of exceedances</a:t>
                </a:r>
              </a:p>
            </c:rich>
          </c:tx>
          <c:layout>
            <c:manualLayout>
              <c:xMode val="edge"/>
              <c:yMode val="edge"/>
              <c:x val="0.31554350726231262"/>
              <c:y val="0.9100663900370659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
        <c:crosses val="autoZero"/>
        <c:auto val="1"/>
        <c:lblAlgn val="ctr"/>
        <c:lblOffset val="100"/>
        <c:noMultiLvlLbl val="1"/>
      </c:catAx>
      <c:valAx>
        <c:axId val="1"/>
        <c:scaling>
          <c:orientation val="minMax"/>
        </c:scaling>
        <c:delete val="0"/>
        <c:axPos val="l"/>
        <c:majorGridlines>
          <c:spPr>
            <a:ln w="3175">
              <a:solidFill>
                <a:srgbClr val="C0C0C0"/>
              </a:solidFill>
              <a:prstDash val="sysDash"/>
            </a:ln>
          </c:spPr>
        </c:majorGridlines>
        <c:title>
          <c:tx>
            <c:rich>
              <a:bodyPr/>
              <a:lstStyle/>
              <a:p>
                <a:pPr>
                  <a:defRPr sz="1400" b="1" i="0" u="none" strike="noStrike" baseline="0">
                    <a:solidFill>
                      <a:srgbClr val="800000"/>
                    </a:solidFill>
                    <a:latin typeface="Arial"/>
                    <a:ea typeface="Arial"/>
                    <a:cs typeface="Arial"/>
                  </a:defRPr>
                </a:pPr>
                <a:r>
                  <a:rPr lang="en-GB" sz="1400"/>
                  <a:t>Probability</a:t>
                </a:r>
              </a:p>
            </c:rich>
          </c:tx>
          <c:layout>
            <c:manualLayout>
              <c:xMode val="edge"/>
              <c:yMode val="edge"/>
              <c:x val="1.5534960619006798E-2"/>
              <c:y val="0.328513034973885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274171295"/>
        <c:crosses val="autoZero"/>
        <c:crossBetween val="between"/>
      </c:valAx>
      <c:spPr>
        <a:solidFill>
          <a:srgbClr val="FFFFFF"/>
        </a:solid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GB" sz="1800" b="1" i="0" u="none" strike="noStrike" baseline="0">
                <a:effectLst/>
              </a:rPr>
              <a:t>RiskMetrics on S&amp;P500 (vs Hist Sim) </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RM 30D Volatility Forecast</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RiskMetrics!$A$4:$A$253</c:f>
              <c:numCache>
                <c:formatCode>m/d/yy</c:formatCode>
                <c:ptCount val="250"/>
                <c:pt idx="0">
                  <c:v>41325</c:v>
                </c:pt>
                <c:pt idx="1">
                  <c:v>41326</c:v>
                </c:pt>
                <c:pt idx="2">
                  <c:v>41327</c:v>
                </c:pt>
                <c:pt idx="3">
                  <c:v>41330</c:v>
                </c:pt>
                <c:pt idx="4">
                  <c:v>41331</c:v>
                </c:pt>
                <c:pt idx="5">
                  <c:v>41332</c:v>
                </c:pt>
                <c:pt idx="6">
                  <c:v>41333</c:v>
                </c:pt>
                <c:pt idx="7">
                  <c:v>41334</c:v>
                </c:pt>
                <c:pt idx="8">
                  <c:v>41337</c:v>
                </c:pt>
                <c:pt idx="9">
                  <c:v>41338</c:v>
                </c:pt>
                <c:pt idx="10">
                  <c:v>41339</c:v>
                </c:pt>
                <c:pt idx="11">
                  <c:v>41340</c:v>
                </c:pt>
                <c:pt idx="12">
                  <c:v>41341</c:v>
                </c:pt>
                <c:pt idx="13">
                  <c:v>41344</c:v>
                </c:pt>
                <c:pt idx="14">
                  <c:v>41345</c:v>
                </c:pt>
                <c:pt idx="15">
                  <c:v>41346</c:v>
                </c:pt>
                <c:pt idx="16">
                  <c:v>41347</c:v>
                </c:pt>
                <c:pt idx="17">
                  <c:v>41348</c:v>
                </c:pt>
                <c:pt idx="18">
                  <c:v>41351</c:v>
                </c:pt>
                <c:pt idx="19">
                  <c:v>41352</c:v>
                </c:pt>
                <c:pt idx="20">
                  <c:v>41353</c:v>
                </c:pt>
                <c:pt idx="21">
                  <c:v>41354</c:v>
                </c:pt>
                <c:pt idx="22">
                  <c:v>41355</c:v>
                </c:pt>
                <c:pt idx="23">
                  <c:v>41358</c:v>
                </c:pt>
                <c:pt idx="24">
                  <c:v>41359</c:v>
                </c:pt>
                <c:pt idx="25">
                  <c:v>41360</c:v>
                </c:pt>
                <c:pt idx="26">
                  <c:v>41361</c:v>
                </c:pt>
                <c:pt idx="27">
                  <c:v>41365</c:v>
                </c:pt>
                <c:pt idx="28">
                  <c:v>41366</c:v>
                </c:pt>
                <c:pt idx="29">
                  <c:v>41367</c:v>
                </c:pt>
                <c:pt idx="30">
                  <c:v>41368</c:v>
                </c:pt>
                <c:pt idx="31">
                  <c:v>41369</c:v>
                </c:pt>
                <c:pt idx="32">
                  <c:v>41372</c:v>
                </c:pt>
                <c:pt idx="33">
                  <c:v>41373</c:v>
                </c:pt>
                <c:pt idx="34">
                  <c:v>41374</c:v>
                </c:pt>
                <c:pt idx="35">
                  <c:v>41375</c:v>
                </c:pt>
                <c:pt idx="36">
                  <c:v>41376</c:v>
                </c:pt>
                <c:pt idx="37">
                  <c:v>41379</c:v>
                </c:pt>
                <c:pt idx="38">
                  <c:v>41380</c:v>
                </c:pt>
                <c:pt idx="39">
                  <c:v>41381</c:v>
                </c:pt>
                <c:pt idx="40">
                  <c:v>41382</c:v>
                </c:pt>
                <c:pt idx="41">
                  <c:v>41383</c:v>
                </c:pt>
                <c:pt idx="42">
                  <c:v>41386</c:v>
                </c:pt>
                <c:pt idx="43">
                  <c:v>41387</c:v>
                </c:pt>
                <c:pt idx="44">
                  <c:v>41388</c:v>
                </c:pt>
                <c:pt idx="45">
                  <c:v>41389</c:v>
                </c:pt>
                <c:pt idx="46">
                  <c:v>41390</c:v>
                </c:pt>
                <c:pt idx="47">
                  <c:v>41393</c:v>
                </c:pt>
                <c:pt idx="48">
                  <c:v>41394</c:v>
                </c:pt>
                <c:pt idx="49">
                  <c:v>41395</c:v>
                </c:pt>
                <c:pt idx="50">
                  <c:v>41396</c:v>
                </c:pt>
                <c:pt idx="51">
                  <c:v>41397</c:v>
                </c:pt>
                <c:pt idx="52">
                  <c:v>41400</c:v>
                </c:pt>
                <c:pt idx="53">
                  <c:v>41401</c:v>
                </c:pt>
                <c:pt idx="54">
                  <c:v>41402</c:v>
                </c:pt>
                <c:pt idx="55">
                  <c:v>41403</c:v>
                </c:pt>
                <c:pt idx="56">
                  <c:v>41404</c:v>
                </c:pt>
                <c:pt idx="57">
                  <c:v>41407</c:v>
                </c:pt>
                <c:pt idx="58">
                  <c:v>41408</c:v>
                </c:pt>
                <c:pt idx="59">
                  <c:v>41409</c:v>
                </c:pt>
                <c:pt idx="60">
                  <c:v>41410</c:v>
                </c:pt>
                <c:pt idx="61">
                  <c:v>41411</c:v>
                </c:pt>
                <c:pt idx="62">
                  <c:v>41414</c:v>
                </c:pt>
                <c:pt idx="63">
                  <c:v>41415</c:v>
                </c:pt>
                <c:pt idx="64">
                  <c:v>41416</c:v>
                </c:pt>
                <c:pt idx="65">
                  <c:v>41417</c:v>
                </c:pt>
                <c:pt idx="66">
                  <c:v>41418</c:v>
                </c:pt>
                <c:pt idx="67">
                  <c:v>41422</c:v>
                </c:pt>
                <c:pt idx="68">
                  <c:v>41423</c:v>
                </c:pt>
                <c:pt idx="69">
                  <c:v>41424</c:v>
                </c:pt>
                <c:pt idx="70">
                  <c:v>41425</c:v>
                </c:pt>
                <c:pt idx="71">
                  <c:v>41428</c:v>
                </c:pt>
                <c:pt idx="72">
                  <c:v>41429</c:v>
                </c:pt>
                <c:pt idx="73">
                  <c:v>41430</c:v>
                </c:pt>
                <c:pt idx="74">
                  <c:v>41431</c:v>
                </c:pt>
                <c:pt idx="75">
                  <c:v>41432</c:v>
                </c:pt>
                <c:pt idx="76">
                  <c:v>41435</c:v>
                </c:pt>
                <c:pt idx="77">
                  <c:v>41436</c:v>
                </c:pt>
                <c:pt idx="78">
                  <c:v>41437</c:v>
                </c:pt>
                <c:pt idx="79">
                  <c:v>41438</c:v>
                </c:pt>
                <c:pt idx="80">
                  <c:v>41439</c:v>
                </c:pt>
                <c:pt idx="81">
                  <c:v>41442</c:v>
                </c:pt>
                <c:pt idx="82">
                  <c:v>41443</c:v>
                </c:pt>
                <c:pt idx="83">
                  <c:v>41444</c:v>
                </c:pt>
                <c:pt idx="84">
                  <c:v>41445</c:v>
                </c:pt>
                <c:pt idx="85">
                  <c:v>41446</c:v>
                </c:pt>
                <c:pt idx="86">
                  <c:v>41449</c:v>
                </c:pt>
                <c:pt idx="87">
                  <c:v>41450</c:v>
                </c:pt>
                <c:pt idx="88">
                  <c:v>41451</c:v>
                </c:pt>
                <c:pt idx="89">
                  <c:v>41452</c:v>
                </c:pt>
                <c:pt idx="90">
                  <c:v>41453</c:v>
                </c:pt>
                <c:pt idx="91">
                  <c:v>41456</c:v>
                </c:pt>
                <c:pt idx="92">
                  <c:v>41457</c:v>
                </c:pt>
                <c:pt idx="93">
                  <c:v>41458</c:v>
                </c:pt>
                <c:pt idx="94">
                  <c:v>41460</c:v>
                </c:pt>
                <c:pt idx="95">
                  <c:v>41463</c:v>
                </c:pt>
                <c:pt idx="96">
                  <c:v>41464</c:v>
                </c:pt>
                <c:pt idx="97">
                  <c:v>41465</c:v>
                </c:pt>
                <c:pt idx="98">
                  <c:v>41466</c:v>
                </c:pt>
                <c:pt idx="99">
                  <c:v>41467</c:v>
                </c:pt>
                <c:pt idx="100">
                  <c:v>41470</c:v>
                </c:pt>
                <c:pt idx="101">
                  <c:v>41471</c:v>
                </c:pt>
                <c:pt idx="102">
                  <c:v>41472</c:v>
                </c:pt>
                <c:pt idx="103">
                  <c:v>41473</c:v>
                </c:pt>
                <c:pt idx="104">
                  <c:v>41474</c:v>
                </c:pt>
                <c:pt idx="105">
                  <c:v>41477</c:v>
                </c:pt>
                <c:pt idx="106">
                  <c:v>41478</c:v>
                </c:pt>
                <c:pt idx="107">
                  <c:v>41479</c:v>
                </c:pt>
                <c:pt idx="108">
                  <c:v>41480</c:v>
                </c:pt>
                <c:pt idx="109">
                  <c:v>41481</c:v>
                </c:pt>
                <c:pt idx="110">
                  <c:v>41484</c:v>
                </c:pt>
                <c:pt idx="111">
                  <c:v>41485</c:v>
                </c:pt>
                <c:pt idx="112">
                  <c:v>41486</c:v>
                </c:pt>
                <c:pt idx="113">
                  <c:v>41487</c:v>
                </c:pt>
                <c:pt idx="114">
                  <c:v>41488</c:v>
                </c:pt>
                <c:pt idx="115">
                  <c:v>41491</c:v>
                </c:pt>
                <c:pt idx="116">
                  <c:v>41492</c:v>
                </c:pt>
                <c:pt idx="117">
                  <c:v>41493</c:v>
                </c:pt>
                <c:pt idx="118">
                  <c:v>41494</c:v>
                </c:pt>
                <c:pt idx="119">
                  <c:v>41495</c:v>
                </c:pt>
                <c:pt idx="120">
                  <c:v>41498</c:v>
                </c:pt>
                <c:pt idx="121">
                  <c:v>41499</c:v>
                </c:pt>
                <c:pt idx="122">
                  <c:v>41500</c:v>
                </c:pt>
                <c:pt idx="123">
                  <c:v>41501</c:v>
                </c:pt>
                <c:pt idx="124">
                  <c:v>41502</c:v>
                </c:pt>
                <c:pt idx="125">
                  <c:v>41505</c:v>
                </c:pt>
                <c:pt idx="126">
                  <c:v>41506</c:v>
                </c:pt>
                <c:pt idx="127">
                  <c:v>41507</c:v>
                </c:pt>
                <c:pt idx="128">
                  <c:v>41508</c:v>
                </c:pt>
                <c:pt idx="129">
                  <c:v>41509</c:v>
                </c:pt>
                <c:pt idx="130">
                  <c:v>41512</c:v>
                </c:pt>
                <c:pt idx="131">
                  <c:v>41513</c:v>
                </c:pt>
                <c:pt idx="132">
                  <c:v>41514</c:v>
                </c:pt>
                <c:pt idx="133">
                  <c:v>41515</c:v>
                </c:pt>
                <c:pt idx="134">
                  <c:v>41516</c:v>
                </c:pt>
                <c:pt idx="135">
                  <c:v>41520</c:v>
                </c:pt>
                <c:pt idx="136">
                  <c:v>41521</c:v>
                </c:pt>
                <c:pt idx="137">
                  <c:v>41522</c:v>
                </c:pt>
                <c:pt idx="138">
                  <c:v>41523</c:v>
                </c:pt>
                <c:pt idx="139">
                  <c:v>41526</c:v>
                </c:pt>
                <c:pt idx="140">
                  <c:v>41527</c:v>
                </c:pt>
                <c:pt idx="141">
                  <c:v>41528</c:v>
                </c:pt>
                <c:pt idx="142">
                  <c:v>41529</c:v>
                </c:pt>
                <c:pt idx="143">
                  <c:v>41530</c:v>
                </c:pt>
                <c:pt idx="144">
                  <c:v>41533</c:v>
                </c:pt>
                <c:pt idx="145">
                  <c:v>41534</c:v>
                </c:pt>
                <c:pt idx="146">
                  <c:v>41535</c:v>
                </c:pt>
                <c:pt idx="147">
                  <c:v>41536</c:v>
                </c:pt>
                <c:pt idx="148">
                  <c:v>41537</c:v>
                </c:pt>
                <c:pt idx="149">
                  <c:v>41540</c:v>
                </c:pt>
                <c:pt idx="150">
                  <c:v>41541</c:v>
                </c:pt>
                <c:pt idx="151">
                  <c:v>41542</c:v>
                </c:pt>
                <c:pt idx="152">
                  <c:v>41543</c:v>
                </c:pt>
                <c:pt idx="153">
                  <c:v>41544</c:v>
                </c:pt>
                <c:pt idx="154">
                  <c:v>41547</c:v>
                </c:pt>
                <c:pt idx="155">
                  <c:v>41548</c:v>
                </c:pt>
                <c:pt idx="156">
                  <c:v>41549</c:v>
                </c:pt>
                <c:pt idx="157">
                  <c:v>41550</c:v>
                </c:pt>
                <c:pt idx="158">
                  <c:v>41551</c:v>
                </c:pt>
                <c:pt idx="159">
                  <c:v>41554</c:v>
                </c:pt>
                <c:pt idx="160">
                  <c:v>41555</c:v>
                </c:pt>
                <c:pt idx="161">
                  <c:v>41556</c:v>
                </c:pt>
                <c:pt idx="162">
                  <c:v>41557</c:v>
                </c:pt>
                <c:pt idx="163">
                  <c:v>41558</c:v>
                </c:pt>
                <c:pt idx="164">
                  <c:v>41561</c:v>
                </c:pt>
                <c:pt idx="165">
                  <c:v>41562</c:v>
                </c:pt>
                <c:pt idx="166">
                  <c:v>41563</c:v>
                </c:pt>
                <c:pt idx="167">
                  <c:v>41564</c:v>
                </c:pt>
                <c:pt idx="168">
                  <c:v>41565</c:v>
                </c:pt>
                <c:pt idx="169">
                  <c:v>41568</c:v>
                </c:pt>
                <c:pt idx="170">
                  <c:v>41569</c:v>
                </c:pt>
                <c:pt idx="171">
                  <c:v>41570</c:v>
                </c:pt>
                <c:pt idx="172">
                  <c:v>41571</c:v>
                </c:pt>
                <c:pt idx="173">
                  <c:v>41572</c:v>
                </c:pt>
                <c:pt idx="174">
                  <c:v>41575</c:v>
                </c:pt>
                <c:pt idx="175">
                  <c:v>41576</c:v>
                </c:pt>
                <c:pt idx="176">
                  <c:v>41577</c:v>
                </c:pt>
                <c:pt idx="177">
                  <c:v>41578</c:v>
                </c:pt>
                <c:pt idx="178">
                  <c:v>41579</c:v>
                </c:pt>
                <c:pt idx="179">
                  <c:v>41582</c:v>
                </c:pt>
                <c:pt idx="180">
                  <c:v>41583</c:v>
                </c:pt>
                <c:pt idx="181">
                  <c:v>41584</c:v>
                </c:pt>
                <c:pt idx="182">
                  <c:v>41585</c:v>
                </c:pt>
                <c:pt idx="183">
                  <c:v>41586</c:v>
                </c:pt>
                <c:pt idx="184">
                  <c:v>41589</c:v>
                </c:pt>
                <c:pt idx="185">
                  <c:v>41590</c:v>
                </c:pt>
                <c:pt idx="186">
                  <c:v>41591</c:v>
                </c:pt>
                <c:pt idx="187">
                  <c:v>41592</c:v>
                </c:pt>
                <c:pt idx="188">
                  <c:v>41593</c:v>
                </c:pt>
                <c:pt idx="189">
                  <c:v>41596</c:v>
                </c:pt>
                <c:pt idx="190">
                  <c:v>41597</c:v>
                </c:pt>
                <c:pt idx="191">
                  <c:v>41598</c:v>
                </c:pt>
                <c:pt idx="192">
                  <c:v>41599</c:v>
                </c:pt>
                <c:pt idx="193">
                  <c:v>41600</c:v>
                </c:pt>
                <c:pt idx="194">
                  <c:v>41603</c:v>
                </c:pt>
                <c:pt idx="195">
                  <c:v>41604</c:v>
                </c:pt>
                <c:pt idx="196">
                  <c:v>41605</c:v>
                </c:pt>
                <c:pt idx="197">
                  <c:v>41607</c:v>
                </c:pt>
                <c:pt idx="198">
                  <c:v>41610</c:v>
                </c:pt>
                <c:pt idx="199">
                  <c:v>41611</c:v>
                </c:pt>
                <c:pt idx="200">
                  <c:v>41612</c:v>
                </c:pt>
                <c:pt idx="201">
                  <c:v>41613</c:v>
                </c:pt>
                <c:pt idx="202">
                  <c:v>41614</c:v>
                </c:pt>
                <c:pt idx="203">
                  <c:v>41617</c:v>
                </c:pt>
                <c:pt idx="204">
                  <c:v>41618</c:v>
                </c:pt>
                <c:pt idx="205">
                  <c:v>41619</c:v>
                </c:pt>
                <c:pt idx="206">
                  <c:v>41620</c:v>
                </c:pt>
                <c:pt idx="207">
                  <c:v>41621</c:v>
                </c:pt>
                <c:pt idx="208">
                  <c:v>41624</c:v>
                </c:pt>
                <c:pt idx="209">
                  <c:v>41625</c:v>
                </c:pt>
                <c:pt idx="210">
                  <c:v>41626</c:v>
                </c:pt>
                <c:pt idx="211">
                  <c:v>41627</c:v>
                </c:pt>
                <c:pt idx="212">
                  <c:v>41628</c:v>
                </c:pt>
                <c:pt idx="213">
                  <c:v>41631</c:v>
                </c:pt>
                <c:pt idx="214">
                  <c:v>41632</c:v>
                </c:pt>
                <c:pt idx="215">
                  <c:v>41634</c:v>
                </c:pt>
                <c:pt idx="216">
                  <c:v>41635</c:v>
                </c:pt>
                <c:pt idx="217">
                  <c:v>41638</c:v>
                </c:pt>
                <c:pt idx="218">
                  <c:v>41639</c:v>
                </c:pt>
                <c:pt idx="219">
                  <c:v>41641</c:v>
                </c:pt>
                <c:pt idx="220">
                  <c:v>41642</c:v>
                </c:pt>
                <c:pt idx="221">
                  <c:v>41645</c:v>
                </c:pt>
                <c:pt idx="222">
                  <c:v>41646</c:v>
                </c:pt>
                <c:pt idx="223">
                  <c:v>41647</c:v>
                </c:pt>
                <c:pt idx="224">
                  <c:v>41648</c:v>
                </c:pt>
                <c:pt idx="225">
                  <c:v>41649</c:v>
                </c:pt>
                <c:pt idx="226">
                  <c:v>41652</c:v>
                </c:pt>
                <c:pt idx="227">
                  <c:v>41653</c:v>
                </c:pt>
                <c:pt idx="228">
                  <c:v>41654</c:v>
                </c:pt>
                <c:pt idx="229">
                  <c:v>41655</c:v>
                </c:pt>
                <c:pt idx="230">
                  <c:v>41656</c:v>
                </c:pt>
                <c:pt idx="231">
                  <c:v>41660</c:v>
                </c:pt>
                <c:pt idx="232">
                  <c:v>41661</c:v>
                </c:pt>
                <c:pt idx="233">
                  <c:v>41662</c:v>
                </c:pt>
                <c:pt idx="234">
                  <c:v>41663</c:v>
                </c:pt>
                <c:pt idx="235">
                  <c:v>41666</c:v>
                </c:pt>
                <c:pt idx="236">
                  <c:v>41667</c:v>
                </c:pt>
                <c:pt idx="237">
                  <c:v>41668</c:v>
                </c:pt>
                <c:pt idx="238">
                  <c:v>41669</c:v>
                </c:pt>
                <c:pt idx="239">
                  <c:v>41670</c:v>
                </c:pt>
                <c:pt idx="240">
                  <c:v>41673</c:v>
                </c:pt>
                <c:pt idx="241">
                  <c:v>41674</c:v>
                </c:pt>
                <c:pt idx="242">
                  <c:v>41675</c:v>
                </c:pt>
                <c:pt idx="243">
                  <c:v>41676</c:v>
                </c:pt>
                <c:pt idx="244">
                  <c:v>41677</c:v>
                </c:pt>
                <c:pt idx="245">
                  <c:v>41680</c:v>
                </c:pt>
                <c:pt idx="246">
                  <c:v>41681</c:v>
                </c:pt>
                <c:pt idx="247">
                  <c:v>41682</c:v>
                </c:pt>
                <c:pt idx="248">
                  <c:v>41683</c:v>
                </c:pt>
                <c:pt idx="249">
                  <c:v>41684</c:v>
                </c:pt>
              </c:numCache>
            </c:numRef>
          </c:xVal>
          <c:yVal>
            <c:numRef>
              <c:f>RiskMetrics!$G$4:$G$253</c:f>
              <c:numCache>
                <c:formatCode>0.00%</c:formatCode>
                <c:ptCount val="250"/>
                <c:pt idx="0">
                  <c:v>4.0348518436694535E-2</c:v>
                </c:pt>
                <c:pt idx="1">
                  <c:v>4.2193512151604731E-2</c:v>
                </c:pt>
                <c:pt idx="2">
                  <c:v>4.184792036212396E-2</c:v>
                </c:pt>
                <c:pt idx="3">
                  <c:v>4.2167709780545459E-2</c:v>
                </c:pt>
                <c:pt idx="4">
                  <c:v>4.6919456514905068E-2</c:v>
                </c:pt>
                <c:pt idx="5">
                  <c:v>4.6335858587703484E-2</c:v>
                </c:pt>
                <c:pt idx="6">
                  <c:v>4.7744442244624791E-2</c:v>
                </c:pt>
                <c:pt idx="7">
                  <c:v>4.6547568097296758E-2</c:v>
                </c:pt>
                <c:pt idx="8">
                  <c:v>4.5457936167976186E-2</c:v>
                </c:pt>
                <c:pt idx="9">
                  <c:v>4.4663682215169247E-2</c:v>
                </c:pt>
                <c:pt idx="10">
                  <c:v>4.5067323501196355E-2</c:v>
                </c:pt>
                <c:pt idx="11">
                  <c:v>4.3946249051948452E-2</c:v>
                </c:pt>
                <c:pt idx="12">
                  <c:v>4.2891137220724636E-2</c:v>
                </c:pt>
                <c:pt idx="13">
                  <c:v>4.2162230229177956E-2</c:v>
                </c:pt>
                <c:pt idx="14">
                  <c:v>4.1286250935368002E-2</c:v>
                </c:pt>
                <c:pt idx="15">
                  <c:v>4.0348619524658319E-2</c:v>
                </c:pt>
                <c:pt idx="16">
                  <c:v>3.935984303436129E-2</c:v>
                </c:pt>
                <c:pt idx="17">
                  <c:v>3.89687711847184E-2</c:v>
                </c:pt>
                <c:pt idx="18">
                  <c:v>3.8033831924279574E-2</c:v>
                </c:pt>
                <c:pt idx="19">
                  <c:v>3.768343982899218E-2</c:v>
                </c:pt>
                <c:pt idx="20">
                  <c:v>3.6849205034420053E-2</c:v>
                </c:pt>
                <c:pt idx="21">
                  <c:v>3.6834867076131435E-2</c:v>
                </c:pt>
                <c:pt idx="22">
                  <c:v>3.7319216099236108E-2</c:v>
                </c:pt>
                <c:pt idx="23">
                  <c:v>3.7413130857311058E-2</c:v>
                </c:pt>
                <c:pt idx="24">
                  <c:v>3.6695300796453618E-2</c:v>
                </c:pt>
                <c:pt idx="25">
                  <c:v>3.7005770358217435E-2</c:v>
                </c:pt>
                <c:pt idx="26">
                  <c:v>3.6075964671113604E-2</c:v>
                </c:pt>
                <c:pt idx="27">
                  <c:v>3.5510372330449728E-2</c:v>
                </c:pt>
                <c:pt idx="28">
                  <c:v>3.5044135632578806E-2</c:v>
                </c:pt>
                <c:pt idx="29">
                  <c:v>3.4736274527360528E-2</c:v>
                </c:pt>
                <c:pt idx="30">
                  <c:v>3.6261359339381988E-2</c:v>
                </c:pt>
                <c:pt idx="31">
                  <c:v>3.5687920272286879E-2</c:v>
                </c:pt>
                <c:pt idx="32">
                  <c:v>3.5181454883695944E-2</c:v>
                </c:pt>
                <c:pt idx="33">
                  <c:v>3.514344015222149E-2</c:v>
                </c:pt>
                <c:pt idx="34">
                  <c:v>3.4526586574807255E-2</c:v>
                </c:pt>
                <c:pt idx="35">
                  <c:v>3.6778483784748177E-2</c:v>
                </c:pt>
                <c:pt idx="36">
                  <c:v>3.6109344167808095E-2</c:v>
                </c:pt>
                <c:pt idx="37">
                  <c:v>3.5366590155116555E-2</c:v>
                </c:pt>
                <c:pt idx="38">
                  <c:v>4.4698912331543585E-2</c:v>
                </c:pt>
                <c:pt idx="39">
                  <c:v>4.6912706143624847E-2</c:v>
                </c:pt>
                <c:pt idx="40">
                  <c:v>4.9021996138480038E-2</c:v>
                </c:pt>
                <c:pt idx="41">
                  <c:v>4.8485127772239955E-2</c:v>
                </c:pt>
                <c:pt idx="42">
                  <c:v>4.8473339811848697E-2</c:v>
                </c:pt>
                <c:pt idx="43">
                  <c:v>4.7588090158674594E-2</c:v>
                </c:pt>
                <c:pt idx="44">
                  <c:v>4.8089027513464694E-2</c:v>
                </c:pt>
                <c:pt idx="45">
                  <c:v>4.6871386784803855E-2</c:v>
                </c:pt>
                <c:pt idx="46">
                  <c:v>4.5949983575247731E-2</c:v>
                </c:pt>
                <c:pt idx="47">
                  <c:v>4.4843398668797683E-2</c:v>
                </c:pt>
                <c:pt idx="48">
                  <c:v>4.4579020364824411E-2</c:v>
                </c:pt>
                <c:pt idx="49">
                  <c:v>4.3556443044596473E-2</c:v>
                </c:pt>
                <c:pt idx="50">
                  <c:v>4.3971361170722353E-2</c:v>
                </c:pt>
                <c:pt idx="51">
                  <c:v>4.4365903916134292E-2</c:v>
                </c:pt>
                <c:pt idx="52">
                  <c:v>4.5107079789379965E-2</c:v>
                </c:pt>
                <c:pt idx="53">
                  <c:v>4.4026869594719811E-2</c:v>
                </c:pt>
                <c:pt idx="54">
                  <c:v>4.3385100792581253E-2</c:v>
                </c:pt>
                <c:pt idx="55">
                  <c:v>4.2588092768726084E-2</c:v>
                </c:pt>
                <c:pt idx="56">
                  <c:v>4.1755549402070304E-2</c:v>
                </c:pt>
                <c:pt idx="57">
                  <c:v>4.1039542784804518E-2</c:v>
                </c:pt>
                <c:pt idx="58">
                  <c:v>4.0000432842227249E-2</c:v>
                </c:pt>
                <c:pt idx="59">
                  <c:v>4.0899600727408288E-2</c:v>
                </c:pt>
                <c:pt idx="60">
                  <c:v>4.03505929758168E-2</c:v>
                </c:pt>
                <c:pt idx="61">
                  <c:v>3.9807003884691453E-2</c:v>
                </c:pt>
                <c:pt idx="62">
                  <c:v>4.0778448461646889E-2</c:v>
                </c:pt>
                <c:pt idx="63">
                  <c:v>3.9755369234451131E-2</c:v>
                </c:pt>
                <c:pt idx="64">
                  <c:v>3.8806019930534071E-2</c:v>
                </c:pt>
                <c:pt idx="65">
                  <c:v>3.9168200900699064E-2</c:v>
                </c:pt>
                <c:pt idx="66">
                  <c:v>3.8344508756225706E-2</c:v>
                </c:pt>
                <c:pt idx="67">
                  <c:v>3.7379707614100408E-2</c:v>
                </c:pt>
                <c:pt idx="68">
                  <c:v>3.7246640883558529E-2</c:v>
                </c:pt>
                <c:pt idx="69">
                  <c:v>3.7322731607177244E-2</c:v>
                </c:pt>
                <c:pt idx="70">
                  <c:v>3.6653379169021554E-2</c:v>
                </c:pt>
                <c:pt idx="71">
                  <c:v>3.9847130218269709E-2</c:v>
                </c:pt>
                <c:pt idx="72">
                  <c:v>3.9508809093719774E-2</c:v>
                </c:pt>
                <c:pt idx="73">
                  <c:v>3.9098650940997806E-2</c:v>
                </c:pt>
                <c:pt idx="74">
                  <c:v>4.1726080749225E-2</c:v>
                </c:pt>
                <c:pt idx="75">
                  <c:v>4.1967001669758072E-2</c:v>
                </c:pt>
                <c:pt idx="76">
                  <c:v>4.3783652674364196E-2</c:v>
                </c:pt>
                <c:pt idx="77">
                  <c:v>4.2677140382130947E-2</c:v>
                </c:pt>
                <c:pt idx="78">
                  <c:v>4.3433771729196255E-2</c:v>
                </c:pt>
                <c:pt idx="79">
                  <c:v>4.3567514355208677E-2</c:v>
                </c:pt>
                <c:pt idx="80">
                  <c:v>4.6111846370585761E-2</c:v>
                </c:pt>
                <c:pt idx="81">
                  <c:v>4.5521915224104537E-2</c:v>
                </c:pt>
                <c:pt idx="82">
                  <c:v>4.5319802516856217E-2</c:v>
                </c:pt>
                <c:pt idx="83">
                  <c:v>4.5183394203921264E-2</c:v>
                </c:pt>
                <c:pt idx="84">
                  <c:v>4.7236583534254716E-2</c:v>
                </c:pt>
                <c:pt idx="85">
                  <c:v>5.5515977330894029E-2</c:v>
                </c:pt>
                <c:pt idx="86">
                  <c:v>5.4208722929194215E-2</c:v>
                </c:pt>
                <c:pt idx="87">
                  <c:v>5.4914714136173569E-2</c:v>
                </c:pt>
                <c:pt idx="88">
                  <c:v>5.4761920448360812E-2</c:v>
                </c:pt>
                <c:pt idx="89">
                  <c:v>5.4640452586245107E-2</c:v>
                </c:pt>
                <c:pt idx="90">
                  <c:v>5.3792206857745051E-2</c:v>
                </c:pt>
                <c:pt idx="91">
                  <c:v>5.2693840472606557E-2</c:v>
                </c:pt>
                <c:pt idx="92">
                  <c:v>5.1781985234475816E-2</c:v>
                </c:pt>
                <c:pt idx="93">
                  <c:v>5.0475250622399444E-2</c:v>
                </c:pt>
                <c:pt idx="94">
                  <c:v>4.9207531140838257E-2</c:v>
                </c:pt>
                <c:pt idx="95">
                  <c:v>4.9546414769800755E-2</c:v>
                </c:pt>
                <c:pt idx="96">
                  <c:v>4.8716083156537617E-2</c:v>
                </c:pt>
                <c:pt idx="97">
                  <c:v>4.8295269266384527E-2</c:v>
                </c:pt>
                <c:pt idx="98">
                  <c:v>4.7072931039399087E-2</c:v>
                </c:pt>
                <c:pt idx="99">
                  <c:v>4.8754025022789374E-2</c:v>
                </c:pt>
                <c:pt idx="100">
                  <c:v>4.7669201745289595E-2</c:v>
                </c:pt>
                <c:pt idx="101">
                  <c:v>4.6492652139656324E-2</c:v>
                </c:pt>
                <c:pt idx="102">
                  <c:v>4.5543358561334353E-2</c:v>
                </c:pt>
                <c:pt idx="103">
                  <c:v>4.4519643965959657E-2</c:v>
                </c:pt>
                <c:pt idx="104">
                  <c:v>4.3825842956368231E-2</c:v>
                </c:pt>
                <c:pt idx="105">
                  <c:v>4.276156484407815E-2</c:v>
                </c:pt>
                <c:pt idx="106">
                  <c:v>4.1752976757087112E-2</c:v>
                </c:pt>
                <c:pt idx="107">
                  <c:v>4.0759042696566015E-2</c:v>
                </c:pt>
                <c:pt idx="108">
                  <c:v>4.0001325393651595E-2</c:v>
                </c:pt>
                <c:pt idx="109">
                  <c:v>3.9113668394497973E-2</c:v>
                </c:pt>
                <c:pt idx="110">
                  <c:v>3.8136771720720504E-2</c:v>
                </c:pt>
                <c:pt idx="111">
                  <c:v>3.7452745483972615E-2</c:v>
                </c:pt>
                <c:pt idx="112">
                  <c:v>3.650729060717204E-2</c:v>
                </c:pt>
                <c:pt idx="113">
                  <c:v>3.5583297616282282E-2</c:v>
                </c:pt>
                <c:pt idx="114">
                  <c:v>3.7892435679398324E-2</c:v>
                </c:pt>
                <c:pt idx="115">
                  <c:v>3.698749640914252E-2</c:v>
                </c:pt>
                <c:pt idx="116">
                  <c:v>3.609654941554491E-2</c:v>
                </c:pt>
                <c:pt idx="117">
                  <c:v>3.5877920271625341E-2</c:v>
                </c:pt>
                <c:pt idx="118">
                  <c:v>3.5279934754230073E-2</c:v>
                </c:pt>
                <c:pt idx="119">
                  <c:v>3.4713074082513576E-2</c:v>
                </c:pt>
                <c:pt idx="120">
                  <c:v>3.4116462760749942E-2</c:v>
                </c:pt>
                <c:pt idx="121">
                  <c:v>3.3282615879021996E-2</c:v>
                </c:pt>
                <c:pt idx="122">
                  <c:v>3.2617075495913306E-2</c:v>
                </c:pt>
                <c:pt idx="123">
                  <c:v>3.2420442050892534E-2</c:v>
                </c:pt>
                <c:pt idx="124">
                  <c:v>3.617878368961399E-2</c:v>
                </c:pt>
                <c:pt idx="125">
                  <c:v>3.5494985419141062E-2</c:v>
                </c:pt>
                <c:pt idx="126">
                  <c:v>3.5347269051047729E-2</c:v>
                </c:pt>
                <c:pt idx="127">
                  <c:v>3.4767468381017318E-2</c:v>
                </c:pt>
                <c:pt idx="128">
                  <c:v>3.4622750696399134E-2</c:v>
                </c:pt>
                <c:pt idx="129">
                  <c:v>3.5345234193478056E-2</c:v>
                </c:pt>
                <c:pt idx="130">
                  <c:v>3.478645916124877E-2</c:v>
                </c:pt>
                <c:pt idx="131">
                  <c:v>3.4266169318336995E-2</c:v>
                </c:pt>
                <c:pt idx="132">
                  <c:v>3.8723839343730242E-2</c:v>
                </c:pt>
                <c:pt idx="133">
                  <c:v>3.7892641021104512E-2</c:v>
                </c:pt>
                <c:pt idx="134">
                  <c:v>3.7011224207198219E-2</c:v>
                </c:pt>
                <c:pt idx="135">
                  <c:v>3.6283629141149971E-2</c:v>
                </c:pt>
                <c:pt idx="136">
                  <c:v>3.5729257842384336E-2</c:v>
                </c:pt>
                <c:pt idx="137">
                  <c:v>3.6204723540311394E-2</c:v>
                </c:pt>
                <c:pt idx="138">
                  <c:v>3.5319058664106631E-2</c:v>
                </c:pt>
                <c:pt idx="139">
                  <c:v>3.4424824670072934E-2</c:v>
                </c:pt>
                <c:pt idx="140">
                  <c:v>3.5694795356737856E-2</c:v>
                </c:pt>
                <c:pt idx="141">
                  <c:v>3.5927187833655096E-2</c:v>
                </c:pt>
                <c:pt idx="142">
                  <c:v>3.5215860082764117E-2</c:v>
                </c:pt>
                <c:pt idx="143">
                  <c:v>3.4573803614761874E-2</c:v>
                </c:pt>
                <c:pt idx="144">
                  <c:v>3.3861553347768088E-2</c:v>
                </c:pt>
                <c:pt idx="145">
                  <c:v>3.3728581302399398E-2</c:v>
                </c:pt>
                <c:pt idx="146">
                  <c:v>3.3276240929772827E-2</c:v>
                </c:pt>
                <c:pt idx="147">
                  <c:v>3.5661007316381679E-2</c:v>
                </c:pt>
                <c:pt idx="148">
                  <c:v>3.483139668453359E-2</c:v>
                </c:pt>
                <c:pt idx="149">
                  <c:v>3.5089280925362822E-2</c:v>
                </c:pt>
                <c:pt idx="150">
                  <c:v>3.4688108500269432E-2</c:v>
                </c:pt>
                <c:pt idx="151">
                  <c:v>3.3959471380202041E-2</c:v>
                </c:pt>
                <c:pt idx="152">
                  <c:v>3.3269675922065707E-2</c:v>
                </c:pt>
                <c:pt idx="153">
                  <c:v>3.2706065900123753E-2</c:v>
                </c:pt>
                <c:pt idx="154">
                  <c:v>3.2267599626205096E-2</c:v>
                </c:pt>
                <c:pt idx="155">
                  <c:v>3.2310928579742125E-2</c:v>
                </c:pt>
                <c:pt idx="156">
                  <c:v>3.2969673204777908E-2</c:v>
                </c:pt>
                <c:pt idx="157">
                  <c:v>3.2145240720157335E-2</c:v>
                </c:pt>
                <c:pt idx="158">
                  <c:v>3.3221838191159384E-2</c:v>
                </c:pt>
                <c:pt idx="159">
                  <c:v>3.3505298457653952E-2</c:v>
                </c:pt>
                <c:pt idx="160">
                  <c:v>3.42920191663924E-2</c:v>
                </c:pt>
                <c:pt idx="161">
                  <c:v>3.6716631968677617E-2</c:v>
                </c:pt>
                <c:pt idx="162">
                  <c:v>3.5793844150576327E-2</c:v>
                </c:pt>
                <c:pt idx="163">
                  <c:v>4.3780083810038062E-2</c:v>
                </c:pt>
                <c:pt idx="164">
                  <c:v>4.3356271472884192E-2</c:v>
                </c:pt>
                <c:pt idx="165">
                  <c:v>4.2550932790598156E-2</c:v>
                </c:pt>
                <c:pt idx="166">
                  <c:v>4.2372505163710814E-2</c:v>
                </c:pt>
                <c:pt idx="167">
                  <c:v>4.4593077871022714E-2</c:v>
                </c:pt>
                <c:pt idx="168">
                  <c:v>4.4236631442705225E-2</c:v>
                </c:pt>
                <c:pt idx="169">
                  <c:v>4.3851409568404782E-2</c:v>
                </c:pt>
                <c:pt idx="170">
                  <c:v>4.2741214737630678E-2</c:v>
                </c:pt>
                <c:pt idx="171">
                  <c:v>4.2244143076046216E-2</c:v>
                </c:pt>
                <c:pt idx="172">
                  <c:v>4.1581008653389012E-2</c:v>
                </c:pt>
                <c:pt idx="173">
                  <c:v>4.0723490791313557E-2</c:v>
                </c:pt>
                <c:pt idx="174">
                  <c:v>4.0054060102557895E-2</c:v>
                </c:pt>
                <c:pt idx="175">
                  <c:v>3.9073776018191973E-2</c:v>
                </c:pt>
                <c:pt idx="176">
                  <c:v>3.8690269538896753E-2</c:v>
                </c:pt>
                <c:pt idx="177">
                  <c:v>3.8182806553437594E-2</c:v>
                </c:pt>
                <c:pt idx="178">
                  <c:v>3.7513022395633595E-2</c:v>
                </c:pt>
                <c:pt idx="179">
                  <c:v>3.6735183069500438E-2</c:v>
                </c:pt>
                <c:pt idx="180">
                  <c:v>3.6070143703856826E-2</c:v>
                </c:pt>
                <c:pt idx="181">
                  <c:v>3.5324817038683627E-2</c:v>
                </c:pt>
                <c:pt idx="182">
                  <c:v>3.4822792089132887E-2</c:v>
                </c:pt>
                <c:pt idx="183">
                  <c:v>3.7631797964390173E-2</c:v>
                </c:pt>
                <c:pt idx="184">
                  <c:v>4.0152289216783217E-2</c:v>
                </c:pt>
                <c:pt idx="185">
                  <c:v>3.9145617785080772E-2</c:v>
                </c:pt>
                <c:pt idx="186">
                  <c:v>3.8264978523009384E-2</c:v>
                </c:pt>
                <c:pt idx="187">
                  <c:v>3.8581214729514028E-2</c:v>
                </c:pt>
                <c:pt idx="188">
                  <c:v>3.8065919134673533E-2</c:v>
                </c:pt>
                <c:pt idx="189">
                  <c:v>3.7459169701634099E-2</c:v>
                </c:pt>
                <c:pt idx="190">
                  <c:v>3.6791589376093767E-2</c:v>
                </c:pt>
                <c:pt idx="191">
                  <c:v>3.5947369478117296E-2</c:v>
                </c:pt>
                <c:pt idx="192">
                  <c:v>3.5319987660766231E-2</c:v>
                </c:pt>
                <c:pt idx="193">
                  <c:v>3.5825090767866122E-2</c:v>
                </c:pt>
                <c:pt idx="194">
                  <c:v>3.5440189058648527E-2</c:v>
                </c:pt>
                <c:pt idx="195">
                  <c:v>3.4577503233472653E-2</c:v>
                </c:pt>
                <c:pt idx="196">
                  <c:v>3.3702480628356422E-2</c:v>
                </c:pt>
                <c:pt idx="197">
                  <c:v>3.2989465207859538E-2</c:v>
                </c:pt>
                <c:pt idx="198">
                  <c:v>3.2168560166494116E-2</c:v>
                </c:pt>
                <c:pt idx="199">
                  <c:v>3.153086248283473E-2</c:v>
                </c:pt>
                <c:pt idx="200">
                  <c:v>3.0981057248939407E-2</c:v>
                </c:pt>
                <c:pt idx="201">
                  <c:v>3.0238825686366617E-2</c:v>
                </c:pt>
                <c:pt idx="202">
                  <c:v>2.9950595367804155E-2</c:v>
                </c:pt>
                <c:pt idx="203">
                  <c:v>3.2241490884556336E-2</c:v>
                </c:pt>
                <c:pt idx="204">
                  <c:v>3.1503679811911121E-2</c:v>
                </c:pt>
                <c:pt idx="205">
                  <c:v>3.0952729420849905E-2</c:v>
                </c:pt>
                <c:pt idx="206">
                  <c:v>3.3233600426441252E-2</c:v>
                </c:pt>
                <c:pt idx="207">
                  <c:v>3.2720864651808533E-2</c:v>
                </c:pt>
                <c:pt idx="208">
                  <c:v>3.1892595724147599E-2</c:v>
                </c:pt>
                <c:pt idx="209">
                  <c:v>3.2028403903710832E-2</c:v>
                </c:pt>
                <c:pt idx="210">
                  <c:v>3.1448319020798518E-2</c:v>
                </c:pt>
                <c:pt idx="211">
                  <c:v>3.6721409903633553E-2</c:v>
                </c:pt>
                <c:pt idx="212">
                  <c:v>3.5798653840453408E-2</c:v>
                </c:pt>
                <c:pt idx="213">
                  <c:v>3.5385442564749257E-2</c:v>
                </c:pt>
                <c:pt idx="214">
                  <c:v>3.5095899366678035E-2</c:v>
                </c:pt>
                <c:pt idx="215">
                  <c:v>3.4392605752572587E-2</c:v>
                </c:pt>
                <c:pt idx="216">
                  <c:v>3.4019541886267414E-2</c:v>
                </c:pt>
                <c:pt idx="217">
                  <c:v>3.316071108832043E-2</c:v>
                </c:pt>
                <c:pt idx="218">
                  <c:v>3.2321808866945134E-2</c:v>
                </c:pt>
                <c:pt idx="219">
                  <c:v>3.1873031147386162E-2</c:v>
                </c:pt>
                <c:pt idx="220">
                  <c:v>3.2923370743116187E-2</c:v>
                </c:pt>
                <c:pt idx="221">
                  <c:v>3.2092324282339157E-2</c:v>
                </c:pt>
                <c:pt idx="222">
                  <c:v>3.1431014940174161E-2</c:v>
                </c:pt>
                <c:pt idx="223">
                  <c:v>3.1522365034450731E-2</c:v>
                </c:pt>
                <c:pt idx="224">
                  <c:v>3.0725300420586587E-2</c:v>
                </c:pt>
                <c:pt idx="225">
                  <c:v>2.9950355547313432E-2</c:v>
                </c:pt>
                <c:pt idx="226">
                  <c:v>2.932806576320808E-2</c:v>
                </c:pt>
                <c:pt idx="227">
                  <c:v>3.2517516833574581E-2</c:v>
                </c:pt>
                <c:pt idx="228">
                  <c:v>3.432465385480292E-2</c:v>
                </c:pt>
                <c:pt idx="229">
                  <c:v>3.4045574878181502E-2</c:v>
                </c:pt>
                <c:pt idx="230">
                  <c:v>3.3224567431842739E-2</c:v>
                </c:pt>
                <c:pt idx="231">
                  <c:v>3.2734169176034451E-2</c:v>
                </c:pt>
                <c:pt idx="232">
                  <c:v>3.2085170443114777E-2</c:v>
                </c:pt>
                <c:pt idx="233">
                  <c:v>3.1280675727629E-2</c:v>
                </c:pt>
                <c:pt idx="234">
                  <c:v>3.2390676056305613E-2</c:v>
                </c:pt>
                <c:pt idx="235">
                  <c:v>4.079566889448015E-2</c:v>
                </c:pt>
                <c:pt idx="236">
                  <c:v>4.0210873355299152E-2</c:v>
                </c:pt>
                <c:pt idx="237">
                  <c:v>3.9903441665011578E-2</c:v>
                </c:pt>
                <c:pt idx="238">
                  <c:v>4.0873270942244057E-2</c:v>
                </c:pt>
                <c:pt idx="239">
                  <c:v>4.2135364893752525E-2</c:v>
                </c:pt>
                <c:pt idx="240">
                  <c:v>4.1829743732671232E-2</c:v>
                </c:pt>
                <c:pt idx="241">
                  <c:v>4.9622785129582778E-2</c:v>
                </c:pt>
                <c:pt idx="242">
                  <c:v>4.9256619560425076E-2</c:v>
                </c:pt>
                <c:pt idx="243">
                  <c:v>4.807376530046175E-2</c:v>
                </c:pt>
                <c:pt idx="244">
                  <c:v>4.9242260674981345E-2</c:v>
                </c:pt>
                <c:pt idx="245">
                  <c:v>5.0650593218602005E-2</c:v>
                </c:pt>
                <c:pt idx="246">
                  <c:v>4.940542906972481E-2</c:v>
                </c:pt>
                <c:pt idx="247">
                  <c:v>5.0003969904305591E-2</c:v>
                </c:pt>
                <c:pt idx="248">
                  <c:v>4.8738957092038598E-2</c:v>
                </c:pt>
                <c:pt idx="249">
                  <c:v>4.803179776238576E-2</c:v>
                </c:pt>
              </c:numCache>
            </c:numRef>
          </c:yVal>
          <c:smooth val="1"/>
          <c:extLst>
            <c:ext xmlns:c16="http://schemas.microsoft.com/office/drawing/2014/chart" uri="{C3380CC4-5D6E-409C-BE32-E72D297353CC}">
              <c16:uniqueId val="{00000000-F3B2-754D-BD9D-405B89059216}"/>
            </c:ext>
          </c:extLst>
        </c:ser>
        <c:ser>
          <c:idx val="1"/>
          <c:order val="1"/>
          <c:tx>
            <c:v>HistSim VaR P/L</c:v>
          </c:tx>
          <c:spPr>
            <a:ln w="19050" cap="rnd">
              <a:solidFill>
                <a:srgbClr val="C00000"/>
              </a:solidFill>
              <a:round/>
            </a:ln>
            <a:effectLst/>
          </c:spPr>
          <c:marker>
            <c:symbol val="circle"/>
            <c:size val="5"/>
            <c:spPr>
              <a:solidFill>
                <a:schemeClr val="accent2"/>
              </a:solidFill>
              <a:ln w="9525">
                <a:solidFill>
                  <a:schemeClr val="accent2"/>
                </a:solidFill>
              </a:ln>
              <a:effectLst/>
            </c:spPr>
          </c:marker>
          <c:xVal>
            <c:numRef>
              <c:f>RiskMetrics!$A$33:$A$253</c:f>
              <c:numCache>
                <c:formatCode>m/d/yy</c:formatCode>
                <c:ptCount val="221"/>
                <c:pt idx="0">
                  <c:v>41367</c:v>
                </c:pt>
                <c:pt idx="1">
                  <c:v>41368</c:v>
                </c:pt>
                <c:pt idx="2">
                  <c:v>41369</c:v>
                </c:pt>
                <c:pt idx="3">
                  <c:v>41372</c:v>
                </c:pt>
                <c:pt idx="4">
                  <c:v>41373</c:v>
                </c:pt>
                <c:pt idx="5">
                  <c:v>41374</c:v>
                </c:pt>
                <c:pt idx="6">
                  <c:v>41375</c:v>
                </c:pt>
                <c:pt idx="7">
                  <c:v>41376</c:v>
                </c:pt>
                <c:pt idx="8">
                  <c:v>41379</c:v>
                </c:pt>
                <c:pt idx="9">
                  <c:v>41380</c:v>
                </c:pt>
                <c:pt idx="10">
                  <c:v>41381</c:v>
                </c:pt>
                <c:pt idx="11">
                  <c:v>41382</c:v>
                </c:pt>
                <c:pt idx="12">
                  <c:v>41383</c:v>
                </c:pt>
                <c:pt idx="13">
                  <c:v>41386</c:v>
                </c:pt>
                <c:pt idx="14">
                  <c:v>41387</c:v>
                </c:pt>
                <c:pt idx="15">
                  <c:v>41388</c:v>
                </c:pt>
                <c:pt idx="16">
                  <c:v>41389</c:v>
                </c:pt>
                <c:pt idx="17">
                  <c:v>41390</c:v>
                </c:pt>
                <c:pt idx="18">
                  <c:v>41393</c:v>
                </c:pt>
                <c:pt idx="19">
                  <c:v>41394</c:v>
                </c:pt>
                <c:pt idx="20">
                  <c:v>41395</c:v>
                </c:pt>
                <c:pt idx="21">
                  <c:v>41396</c:v>
                </c:pt>
                <c:pt idx="22">
                  <c:v>41397</c:v>
                </c:pt>
                <c:pt idx="23">
                  <c:v>41400</c:v>
                </c:pt>
                <c:pt idx="24">
                  <c:v>41401</c:v>
                </c:pt>
                <c:pt idx="25">
                  <c:v>41402</c:v>
                </c:pt>
                <c:pt idx="26">
                  <c:v>41403</c:v>
                </c:pt>
                <c:pt idx="27">
                  <c:v>41404</c:v>
                </c:pt>
                <c:pt idx="28">
                  <c:v>41407</c:v>
                </c:pt>
                <c:pt idx="29">
                  <c:v>41408</c:v>
                </c:pt>
                <c:pt idx="30">
                  <c:v>41409</c:v>
                </c:pt>
                <c:pt idx="31">
                  <c:v>41410</c:v>
                </c:pt>
                <c:pt idx="32">
                  <c:v>41411</c:v>
                </c:pt>
                <c:pt idx="33">
                  <c:v>41414</c:v>
                </c:pt>
                <c:pt idx="34">
                  <c:v>41415</c:v>
                </c:pt>
                <c:pt idx="35">
                  <c:v>41416</c:v>
                </c:pt>
                <c:pt idx="36">
                  <c:v>41417</c:v>
                </c:pt>
                <c:pt idx="37">
                  <c:v>41418</c:v>
                </c:pt>
                <c:pt idx="38">
                  <c:v>41422</c:v>
                </c:pt>
                <c:pt idx="39">
                  <c:v>41423</c:v>
                </c:pt>
                <c:pt idx="40">
                  <c:v>41424</c:v>
                </c:pt>
                <c:pt idx="41">
                  <c:v>41425</c:v>
                </c:pt>
                <c:pt idx="42">
                  <c:v>41428</c:v>
                </c:pt>
                <c:pt idx="43">
                  <c:v>41429</c:v>
                </c:pt>
                <c:pt idx="44">
                  <c:v>41430</c:v>
                </c:pt>
                <c:pt idx="45">
                  <c:v>41431</c:v>
                </c:pt>
                <c:pt idx="46">
                  <c:v>41432</c:v>
                </c:pt>
                <c:pt idx="47">
                  <c:v>41435</c:v>
                </c:pt>
                <c:pt idx="48">
                  <c:v>41436</c:v>
                </c:pt>
                <c:pt idx="49">
                  <c:v>41437</c:v>
                </c:pt>
                <c:pt idx="50">
                  <c:v>41438</c:v>
                </c:pt>
                <c:pt idx="51">
                  <c:v>41439</c:v>
                </c:pt>
                <c:pt idx="52">
                  <c:v>41442</c:v>
                </c:pt>
                <c:pt idx="53">
                  <c:v>41443</c:v>
                </c:pt>
                <c:pt idx="54">
                  <c:v>41444</c:v>
                </c:pt>
                <c:pt idx="55">
                  <c:v>41445</c:v>
                </c:pt>
                <c:pt idx="56">
                  <c:v>41446</c:v>
                </c:pt>
                <c:pt idx="57">
                  <c:v>41449</c:v>
                </c:pt>
                <c:pt idx="58">
                  <c:v>41450</c:v>
                </c:pt>
                <c:pt idx="59">
                  <c:v>41451</c:v>
                </c:pt>
                <c:pt idx="60">
                  <c:v>41452</c:v>
                </c:pt>
                <c:pt idx="61">
                  <c:v>41453</c:v>
                </c:pt>
                <c:pt idx="62">
                  <c:v>41456</c:v>
                </c:pt>
                <c:pt idx="63">
                  <c:v>41457</c:v>
                </c:pt>
                <c:pt idx="64">
                  <c:v>41458</c:v>
                </c:pt>
                <c:pt idx="65">
                  <c:v>41460</c:v>
                </c:pt>
                <c:pt idx="66">
                  <c:v>41463</c:v>
                </c:pt>
                <c:pt idx="67">
                  <c:v>41464</c:v>
                </c:pt>
                <c:pt idx="68">
                  <c:v>41465</c:v>
                </c:pt>
                <c:pt idx="69">
                  <c:v>41466</c:v>
                </c:pt>
                <c:pt idx="70">
                  <c:v>41467</c:v>
                </c:pt>
                <c:pt idx="71">
                  <c:v>41470</c:v>
                </c:pt>
                <c:pt idx="72">
                  <c:v>41471</c:v>
                </c:pt>
                <c:pt idx="73">
                  <c:v>41472</c:v>
                </c:pt>
                <c:pt idx="74">
                  <c:v>41473</c:v>
                </c:pt>
                <c:pt idx="75">
                  <c:v>41474</c:v>
                </c:pt>
                <c:pt idx="76">
                  <c:v>41477</c:v>
                </c:pt>
                <c:pt idx="77">
                  <c:v>41478</c:v>
                </c:pt>
                <c:pt idx="78">
                  <c:v>41479</c:v>
                </c:pt>
                <c:pt idx="79">
                  <c:v>41480</c:v>
                </c:pt>
                <c:pt idx="80">
                  <c:v>41481</c:v>
                </c:pt>
                <c:pt idx="81">
                  <c:v>41484</c:v>
                </c:pt>
                <c:pt idx="82">
                  <c:v>41485</c:v>
                </c:pt>
                <c:pt idx="83">
                  <c:v>41486</c:v>
                </c:pt>
                <c:pt idx="84">
                  <c:v>41487</c:v>
                </c:pt>
                <c:pt idx="85">
                  <c:v>41488</c:v>
                </c:pt>
                <c:pt idx="86">
                  <c:v>41491</c:v>
                </c:pt>
                <c:pt idx="87">
                  <c:v>41492</c:v>
                </c:pt>
                <c:pt idx="88">
                  <c:v>41493</c:v>
                </c:pt>
                <c:pt idx="89">
                  <c:v>41494</c:v>
                </c:pt>
                <c:pt idx="90">
                  <c:v>41495</c:v>
                </c:pt>
                <c:pt idx="91">
                  <c:v>41498</c:v>
                </c:pt>
                <c:pt idx="92">
                  <c:v>41499</c:v>
                </c:pt>
                <c:pt idx="93">
                  <c:v>41500</c:v>
                </c:pt>
                <c:pt idx="94">
                  <c:v>41501</c:v>
                </c:pt>
                <c:pt idx="95">
                  <c:v>41502</c:v>
                </c:pt>
                <c:pt idx="96">
                  <c:v>41505</c:v>
                </c:pt>
                <c:pt idx="97">
                  <c:v>41506</c:v>
                </c:pt>
                <c:pt idx="98">
                  <c:v>41507</c:v>
                </c:pt>
                <c:pt idx="99">
                  <c:v>41508</c:v>
                </c:pt>
                <c:pt idx="100">
                  <c:v>41509</c:v>
                </c:pt>
                <c:pt idx="101">
                  <c:v>41512</c:v>
                </c:pt>
                <c:pt idx="102">
                  <c:v>41513</c:v>
                </c:pt>
                <c:pt idx="103">
                  <c:v>41514</c:v>
                </c:pt>
                <c:pt idx="104">
                  <c:v>41515</c:v>
                </c:pt>
                <c:pt idx="105">
                  <c:v>41516</c:v>
                </c:pt>
                <c:pt idx="106">
                  <c:v>41520</c:v>
                </c:pt>
                <c:pt idx="107">
                  <c:v>41521</c:v>
                </c:pt>
                <c:pt idx="108">
                  <c:v>41522</c:v>
                </c:pt>
                <c:pt idx="109">
                  <c:v>41523</c:v>
                </c:pt>
                <c:pt idx="110">
                  <c:v>41526</c:v>
                </c:pt>
                <c:pt idx="111">
                  <c:v>41527</c:v>
                </c:pt>
                <c:pt idx="112">
                  <c:v>41528</c:v>
                </c:pt>
                <c:pt idx="113">
                  <c:v>41529</c:v>
                </c:pt>
                <c:pt idx="114">
                  <c:v>41530</c:v>
                </c:pt>
                <c:pt idx="115">
                  <c:v>41533</c:v>
                </c:pt>
                <c:pt idx="116">
                  <c:v>41534</c:v>
                </c:pt>
                <c:pt idx="117">
                  <c:v>41535</c:v>
                </c:pt>
                <c:pt idx="118">
                  <c:v>41536</c:v>
                </c:pt>
                <c:pt idx="119">
                  <c:v>41537</c:v>
                </c:pt>
                <c:pt idx="120">
                  <c:v>41540</c:v>
                </c:pt>
                <c:pt idx="121">
                  <c:v>41541</c:v>
                </c:pt>
                <c:pt idx="122">
                  <c:v>41542</c:v>
                </c:pt>
                <c:pt idx="123">
                  <c:v>41543</c:v>
                </c:pt>
                <c:pt idx="124">
                  <c:v>41544</c:v>
                </c:pt>
                <c:pt idx="125">
                  <c:v>41547</c:v>
                </c:pt>
                <c:pt idx="126">
                  <c:v>41548</c:v>
                </c:pt>
                <c:pt idx="127">
                  <c:v>41549</c:v>
                </c:pt>
                <c:pt idx="128">
                  <c:v>41550</c:v>
                </c:pt>
                <c:pt idx="129">
                  <c:v>41551</c:v>
                </c:pt>
                <c:pt idx="130">
                  <c:v>41554</c:v>
                </c:pt>
                <c:pt idx="131">
                  <c:v>41555</c:v>
                </c:pt>
                <c:pt idx="132">
                  <c:v>41556</c:v>
                </c:pt>
                <c:pt idx="133">
                  <c:v>41557</c:v>
                </c:pt>
                <c:pt idx="134">
                  <c:v>41558</c:v>
                </c:pt>
                <c:pt idx="135">
                  <c:v>41561</c:v>
                </c:pt>
                <c:pt idx="136">
                  <c:v>41562</c:v>
                </c:pt>
                <c:pt idx="137">
                  <c:v>41563</c:v>
                </c:pt>
                <c:pt idx="138">
                  <c:v>41564</c:v>
                </c:pt>
                <c:pt idx="139">
                  <c:v>41565</c:v>
                </c:pt>
                <c:pt idx="140">
                  <c:v>41568</c:v>
                </c:pt>
                <c:pt idx="141">
                  <c:v>41569</c:v>
                </c:pt>
                <c:pt idx="142">
                  <c:v>41570</c:v>
                </c:pt>
                <c:pt idx="143">
                  <c:v>41571</c:v>
                </c:pt>
                <c:pt idx="144">
                  <c:v>41572</c:v>
                </c:pt>
                <c:pt idx="145">
                  <c:v>41575</c:v>
                </c:pt>
                <c:pt idx="146">
                  <c:v>41576</c:v>
                </c:pt>
                <c:pt idx="147">
                  <c:v>41577</c:v>
                </c:pt>
                <c:pt idx="148">
                  <c:v>41578</c:v>
                </c:pt>
                <c:pt idx="149">
                  <c:v>41579</c:v>
                </c:pt>
                <c:pt idx="150">
                  <c:v>41582</c:v>
                </c:pt>
                <c:pt idx="151">
                  <c:v>41583</c:v>
                </c:pt>
                <c:pt idx="152">
                  <c:v>41584</c:v>
                </c:pt>
                <c:pt idx="153">
                  <c:v>41585</c:v>
                </c:pt>
                <c:pt idx="154">
                  <c:v>41586</c:v>
                </c:pt>
                <c:pt idx="155">
                  <c:v>41589</c:v>
                </c:pt>
                <c:pt idx="156">
                  <c:v>41590</c:v>
                </c:pt>
                <c:pt idx="157">
                  <c:v>41591</c:v>
                </c:pt>
                <c:pt idx="158">
                  <c:v>41592</c:v>
                </c:pt>
                <c:pt idx="159">
                  <c:v>41593</c:v>
                </c:pt>
                <c:pt idx="160">
                  <c:v>41596</c:v>
                </c:pt>
                <c:pt idx="161">
                  <c:v>41597</c:v>
                </c:pt>
                <c:pt idx="162">
                  <c:v>41598</c:v>
                </c:pt>
                <c:pt idx="163">
                  <c:v>41599</c:v>
                </c:pt>
                <c:pt idx="164">
                  <c:v>41600</c:v>
                </c:pt>
                <c:pt idx="165">
                  <c:v>41603</c:v>
                </c:pt>
                <c:pt idx="166">
                  <c:v>41604</c:v>
                </c:pt>
                <c:pt idx="167">
                  <c:v>41605</c:v>
                </c:pt>
                <c:pt idx="168">
                  <c:v>41607</c:v>
                </c:pt>
                <c:pt idx="169">
                  <c:v>41610</c:v>
                </c:pt>
                <c:pt idx="170">
                  <c:v>41611</c:v>
                </c:pt>
                <c:pt idx="171">
                  <c:v>41612</c:v>
                </c:pt>
                <c:pt idx="172">
                  <c:v>41613</c:v>
                </c:pt>
                <c:pt idx="173">
                  <c:v>41614</c:v>
                </c:pt>
                <c:pt idx="174">
                  <c:v>41617</c:v>
                </c:pt>
                <c:pt idx="175">
                  <c:v>41618</c:v>
                </c:pt>
                <c:pt idx="176">
                  <c:v>41619</c:v>
                </c:pt>
                <c:pt idx="177">
                  <c:v>41620</c:v>
                </c:pt>
                <c:pt idx="178">
                  <c:v>41621</c:v>
                </c:pt>
                <c:pt idx="179">
                  <c:v>41624</c:v>
                </c:pt>
                <c:pt idx="180">
                  <c:v>41625</c:v>
                </c:pt>
                <c:pt idx="181">
                  <c:v>41626</c:v>
                </c:pt>
                <c:pt idx="182">
                  <c:v>41627</c:v>
                </c:pt>
                <c:pt idx="183">
                  <c:v>41628</c:v>
                </c:pt>
                <c:pt idx="184">
                  <c:v>41631</c:v>
                </c:pt>
                <c:pt idx="185">
                  <c:v>41632</c:v>
                </c:pt>
                <c:pt idx="186">
                  <c:v>41634</c:v>
                </c:pt>
                <c:pt idx="187">
                  <c:v>41635</c:v>
                </c:pt>
                <c:pt idx="188">
                  <c:v>41638</c:v>
                </c:pt>
                <c:pt idx="189">
                  <c:v>41639</c:v>
                </c:pt>
                <c:pt idx="190">
                  <c:v>41641</c:v>
                </c:pt>
                <c:pt idx="191">
                  <c:v>41642</c:v>
                </c:pt>
                <c:pt idx="192">
                  <c:v>41645</c:v>
                </c:pt>
                <c:pt idx="193">
                  <c:v>41646</c:v>
                </c:pt>
                <c:pt idx="194">
                  <c:v>41647</c:v>
                </c:pt>
                <c:pt idx="195">
                  <c:v>41648</c:v>
                </c:pt>
                <c:pt idx="196">
                  <c:v>41649</c:v>
                </c:pt>
                <c:pt idx="197">
                  <c:v>41652</c:v>
                </c:pt>
                <c:pt idx="198">
                  <c:v>41653</c:v>
                </c:pt>
                <c:pt idx="199">
                  <c:v>41654</c:v>
                </c:pt>
                <c:pt idx="200">
                  <c:v>41655</c:v>
                </c:pt>
                <c:pt idx="201">
                  <c:v>41656</c:v>
                </c:pt>
                <c:pt idx="202">
                  <c:v>41660</c:v>
                </c:pt>
                <c:pt idx="203">
                  <c:v>41661</c:v>
                </c:pt>
                <c:pt idx="204">
                  <c:v>41662</c:v>
                </c:pt>
                <c:pt idx="205">
                  <c:v>41663</c:v>
                </c:pt>
                <c:pt idx="206">
                  <c:v>41666</c:v>
                </c:pt>
                <c:pt idx="207">
                  <c:v>41667</c:v>
                </c:pt>
                <c:pt idx="208">
                  <c:v>41668</c:v>
                </c:pt>
                <c:pt idx="209">
                  <c:v>41669</c:v>
                </c:pt>
                <c:pt idx="210">
                  <c:v>41670</c:v>
                </c:pt>
                <c:pt idx="211">
                  <c:v>41673</c:v>
                </c:pt>
                <c:pt idx="212">
                  <c:v>41674</c:v>
                </c:pt>
                <c:pt idx="213">
                  <c:v>41675</c:v>
                </c:pt>
                <c:pt idx="214">
                  <c:v>41676</c:v>
                </c:pt>
                <c:pt idx="215">
                  <c:v>41677</c:v>
                </c:pt>
                <c:pt idx="216">
                  <c:v>41680</c:v>
                </c:pt>
                <c:pt idx="217">
                  <c:v>41681</c:v>
                </c:pt>
                <c:pt idx="218">
                  <c:v>41682</c:v>
                </c:pt>
                <c:pt idx="219">
                  <c:v>41683</c:v>
                </c:pt>
                <c:pt idx="220">
                  <c:v>41684</c:v>
                </c:pt>
              </c:numCache>
            </c:numRef>
          </c:xVal>
          <c:yVal>
            <c:numRef>
              <c:f>RiskMetrics!$R$33:$R$253</c:f>
              <c:numCache>
                <c:formatCode>General</c:formatCode>
                <c:ptCount val="221"/>
                <c:pt idx="0">
                  <c:v>6.373245602054782E-2</c:v>
                </c:pt>
                <c:pt idx="1">
                  <c:v>5.2437802357416005E-2</c:v>
                </c:pt>
                <c:pt idx="2">
                  <c:v>5.2437802357416005E-2</c:v>
                </c:pt>
                <c:pt idx="3">
                  <c:v>5.2437802357416005E-2</c:v>
                </c:pt>
                <c:pt idx="4">
                  <c:v>3.8673673803132393E-2</c:v>
                </c:pt>
                <c:pt idx="5">
                  <c:v>3.8673673803132393E-2</c:v>
                </c:pt>
                <c:pt idx="6">
                  <c:v>3.8673673803132393E-2</c:v>
                </c:pt>
                <c:pt idx="7">
                  <c:v>3.8673673803132393E-2</c:v>
                </c:pt>
                <c:pt idx="8">
                  <c:v>5.2437802357416005E-2</c:v>
                </c:pt>
                <c:pt idx="9">
                  <c:v>5.2437802357416005E-2</c:v>
                </c:pt>
                <c:pt idx="10">
                  <c:v>6.9605581705219022E-2</c:v>
                </c:pt>
                <c:pt idx="11">
                  <c:v>6.9605581705219022E-2</c:v>
                </c:pt>
                <c:pt idx="12">
                  <c:v>6.9605581705219022E-2</c:v>
                </c:pt>
                <c:pt idx="13">
                  <c:v>6.9605581705219022E-2</c:v>
                </c:pt>
                <c:pt idx="14">
                  <c:v>6.9605581705219022E-2</c:v>
                </c:pt>
                <c:pt idx="15">
                  <c:v>6.9605581705219022E-2</c:v>
                </c:pt>
                <c:pt idx="16">
                  <c:v>6.9605581705219022E-2</c:v>
                </c:pt>
                <c:pt idx="17">
                  <c:v>6.9605581705219022E-2</c:v>
                </c:pt>
                <c:pt idx="18">
                  <c:v>6.9605581705219022E-2</c:v>
                </c:pt>
                <c:pt idx="19">
                  <c:v>6.9605581705219022E-2</c:v>
                </c:pt>
                <c:pt idx="20">
                  <c:v>6.9605581705219022E-2</c:v>
                </c:pt>
                <c:pt idx="21">
                  <c:v>6.9605581705219022E-2</c:v>
                </c:pt>
                <c:pt idx="22">
                  <c:v>6.9605581705219022E-2</c:v>
                </c:pt>
                <c:pt idx="23">
                  <c:v>6.9605581705219022E-2</c:v>
                </c:pt>
                <c:pt idx="24">
                  <c:v>6.9605581705219022E-2</c:v>
                </c:pt>
                <c:pt idx="25">
                  <c:v>6.9605581705219022E-2</c:v>
                </c:pt>
                <c:pt idx="26">
                  <c:v>6.9605581705219022E-2</c:v>
                </c:pt>
                <c:pt idx="27">
                  <c:v>6.9605581705219022E-2</c:v>
                </c:pt>
                <c:pt idx="28">
                  <c:v>6.9605581705219022E-2</c:v>
                </c:pt>
                <c:pt idx="29">
                  <c:v>6.9605581705219022E-2</c:v>
                </c:pt>
                <c:pt idx="30">
                  <c:v>6.6523013357354818E-2</c:v>
                </c:pt>
                <c:pt idx="31">
                  <c:v>6.6523013357354818E-2</c:v>
                </c:pt>
                <c:pt idx="32">
                  <c:v>6.6523013357354818E-2</c:v>
                </c:pt>
                <c:pt idx="33">
                  <c:v>6.6523013357354818E-2</c:v>
                </c:pt>
                <c:pt idx="34">
                  <c:v>6.6523013357354818E-2</c:v>
                </c:pt>
                <c:pt idx="35">
                  <c:v>6.6523013357354818E-2</c:v>
                </c:pt>
                <c:pt idx="36">
                  <c:v>6.6523013357354818E-2</c:v>
                </c:pt>
                <c:pt idx="37">
                  <c:v>6.6523013357354818E-2</c:v>
                </c:pt>
                <c:pt idx="38">
                  <c:v>4.8648406320114718E-2</c:v>
                </c:pt>
                <c:pt idx="39">
                  <c:v>4.8648406320114718E-2</c:v>
                </c:pt>
                <c:pt idx="40">
                  <c:v>4.2460888594204486E-2</c:v>
                </c:pt>
                <c:pt idx="41">
                  <c:v>4.8648406320114718E-2</c:v>
                </c:pt>
                <c:pt idx="42">
                  <c:v>4.8648406320114718E-2</c:v>
                </c:pt>
                <c:pt idx="43">
                  <c:v>4.8648406320114718E-2</c:v>
                </c:pt>
                <c:pt idx="44">
                  <c:v>6.4848805354434602E-2</c:v>
                </c:pt>
                <c:pt idx="45">
                  <c:v>6.4848805354434602E-2</c:v>
                </c:pt>
                <c:pt idx="46">
                  <c:v>6.4848805354434602E-2</c:v>
                </c:pt>
                <c:pt idx="47">
                  <c:v>6.4848805354434602E-2</c:v>
                </c:pt>
                <c:pt idx="48">
                  <c:v>6.6953189939327917E-2</c:v>
                </c:pt>
                <c:pt idx="49">
                  <c:v>6.6953189939327917E-2</c:v>
                </c:pt>
                <c:pt idx="50">
                  <c:v>6.6953189939327917E-2</c:v>
                </c:pt>
                <c:pt idx="51">
                  <c:v>6.6953189939327917E-2</c:v>
                </c:pt>
                <c:pt idx="52">
                  <c:v>6.6953189939327917E-2</c:v>
                </c:pt>
                <c:pt idx="53">
                  <c:v>6.6953189939327917E-2</c:v>
                </c:pt>
                <c:pt idx="54">
                  <c:v>7.6218691035574895E-2</c:v>
                </c:pt>
                <c:pt idx="55">
                  <c:v>7.7790586275980941E-2</c:v>
                </c:pt>
                <c:pt idx="56">
                  <c:v>7.7790586275980941E-2</c:v>
                </c:pt>
                <c:pt idx="57">
                  <c:v>7.7790586275980941E-2</c:v>
                </c:pt>
                <c:pt idx="58">
                  <c:v>7.7790586275980941E-2</c:v>
                </c:pt>
                <c:pt idx="59">
                  <c:v>7.7790586275980941E-2</c:v>
                </c:pt>
                <c:pt idx="60">
                  <c:v>7.7790586275980941E-2</c:v>
                </c:pt>
                <c:pt idx="61">
                  <c:v>7.7790586275980941E-2</c:v>
                </c:pt>
                <c:pt idx="62">
                  <c:v>7.7790586275980941E-2</c:v>
                </c:pt>
                <c:pt idx="63">
                  <c:v>7.7790586275980941E-2</c:v>
                </c:pt>
                <c:pt idx="64">
                  <c:v>7.7790586275980941E-2</c:v>
                </c:pt>
                <c:pt idx="65">
                  <c:v>7.7790586275980941E-2</c:v>
                </c:pt>
                <c:pt idx="66">
                  <c:v>7.7790586275980941E-2</c:v>
                </c:pt>
                <c:pt idx="67">
                  <c:v>7.7790586275980941E-2</c:v>
                </c:pt>
                <c:pt idx="68">
                  <c:v>7.7790586275980941E-2</c:v>
                </c:pt>
                <c:pt idx="69">
                  <c:v>7.7790586275980941E-2</c:v>
                </c:pt>
                <c:pt idx="70">
                  <c:v>7.7790586275980941E-2</c:v>
                </c:pt>
                <c:pt idx="71">
                  <c:v>7.6218691035574895E-2</c:v>
                </c:pt>
                <c:pt idx="72">
                  <c:v>7.6218691035574895E-2</c:v>
                </c:pt>
                <c:pt idx="73">
                  <c:v>7.6218691035574895E-2</c:v>
                </c:pt>
                <c:pt idx="74">
                  <c:v>7.2136604472371482E-2</c:v>
                </c:pt>
                <c:pt idx="75">
                  <c:v>7.2136604472371482E-2</c:v>
                </c:pt>
                <c:pt idx="76">
                  <c:v>7.2136604472371482E-2</c:v>
                </c:pt>
                <c:pt idx="77">
                  <c:v>7.2136604472371482E-2</c:v>
                </c:pt>
                <c:pt idx="78">
                  <c:v>7.2136604472371482E-2</c:v>
                </c:pt>
                <c:pt idx="79">
                  <c:v>7.2136604472371482E-2</c:v>
                </c:pt>
                <c:pt idx="80">
                  <c:v>7.2136604472371482E-2</c:v>
                </c:pt>
                <c:pt idx="81">
                  <c:v>7.2136604472371482E-2</c:v>
                </c:pt>
                <c:pt idx="82">
                  <c:v>7.2136604472371482E-2</c:v>
                </c:pt>
                <c:pt idx="83">
                  <c:v>7.2136604472371482E-2</c:v>
                </c:pt>
                <c:pt idx="84">
                  <c:v>4.7405979118337299E-2</c:v>
                </c:pt>
                <c:pt idx="85">
                  <c:v>2.236165202612464E-2</c:v>
                </c:pt>
                <c:pt idx="86">
                  <c:v>2.236165202612464E-2</c:v>
                </c:pt>
                <c:pt idx="87">
                  <c:v>2.236165202612464E-2</c:v>
                </c:pt>
                <c:pt idx="88">
                  <c:v>2.236165202612464E-2</c:v>
                </c:pt>
                <c:pt idx="89">
                  <c:v>2.236165202612464E-2</c:v>
                </c:pt>
                <c:pt idx="90">
                  <c:v>2.236165202612464E-2</c:v>
                </c:pt>
                <c:pt idx="91">
                  <c:v>2.0901549117137794E-2</c:v>
                </c:pt>
                <c:pt idx="92">
                  <c:v>2.0901549117137794E-2</c:v>
                </c:pt>
                <c:pt idx="93">
                  <c:v>2.5046591398621244E-2</c:v>
                </c:pt>
                <c:pt idx="94">
                  <c:v>3.0082229280455432E-2</c:v>
                </c:pt>
                <c:pt idx="95">
                  <c:v>3.0082229280455432E-2</c:v>
                </c:pt>
                <c:pt idx="96">
                  <c:v>3.1973526779364679E-2</c:v>
                </c:pt>
                <c:pt idx="97">
                  <c:v>3.1973526779364679E-2</c:v>
                </c:pt>
                <c:pt idx="98">
                  <c:v>3.2113762532765787E-2</c:v>
                </c:pt>
                <c:pt idx="99">
                  <c:v>3.2113762532765787E-2</c:v>
                </c:pt>
                <c:pt idx="100">
                  <c:v>3.2113762532765787E-2</c:v>
                </c:pt>
                <c:pt idx="101">
                  <c:v>3.2113762532765787E-2</c:v>
                </c:pt>
                <c:pt idx="102">
                  <c:v>5.7918981471746164E-2</c:v>
                </c:pt>
                <c:pt idx="103">
                  <c:v>5.7918981471746164E-2</c:v>
                </c:pt>
                <c:pt idx="104">
                  <c:v>5.7918981471746164E-2</c:v>
                </c:pt>
                <c:pt idx="105">
                  <c:v>5.7918981471746164E-2</c:v>
                </c:pt>
                <c:pt idx="106">
                  <c:v>5.7918981471746164E-2</c:v>
                </c:pt>
                <c:pt idx="107">
                  <c:v>5.7918981471746164E-2</c:v>
                </c:pt>
                <c:pt idx="108">
                  <c:v>5.7918981471746164E-2</c:v>
                </c:pt>
                <c:pt idx="109">
                  <c:v>5.7918981471746164E-2</c:v>
                </c:pt>
                <c:pt idx="110">
                  <c:v>5.7918981471746164E-2</c:v>
                </c:pt>
                <c:pt idx="111">
                  <c:v>5.7918981471746164E-2</c:v>
                </c:pt>
                <c:pt idx="112">
                  <c:v>5.7918981471746164E-2</c:v>
                </c:pt>
                <c:pt idx="113">
                  <c:v>5.7918981471746164E-2</c:v>
                </c:pt>
                <c:pt idx="114">
                  <c:v>5.7918981471746164E-2</c:v>
                </c:pt>
                <c:pt idx="115">
                  <c:v>5.7918981471746164E-2</c:v>
                </c:pt>
                <c:pt idx="116">
                  <c:v>5.7918981471746164E-2</c:v>
                </c:pt>
                <c:pt idx="117">
                  <c:v>5.7918981471746164E-2</c:v>
                </c:pt>
                <c:pt idx="118">
                  <c:v>5.7918981471746164E-2</c:v>
                </c:pt>
                <c:pt idx="119">
                  <c:v>6.1185458712180889E-2</c:v>
                </c:pt>
                <c:pt idx="120">
                  <c:v>6.1185458712180889E-2</c:v>
                </c:pt>
                <c:pt idx="121">
                  <c:v>6.1185458712180889E-2</c:v>
                </c:pt>
                <c:pt idx="122">
                  <c:v>6.1185458712180889E-2</c:v>
                </c:pt>
                <c:pt idx="123">
                  <c:v>6.1185458712180889E-2</c:v>
                </c:pt>
                <c:pt idx="124">
                  <c:v>3.6405364313357592E-2</c:v>
                </c:pt>
                <c:pt idx="125">
                  <c:v>3.6725048010574468E-2</c:v>
                </c:pt>
                <c:pt idx="126">
                  <c:v>3.6725048010574468E-2</c:v>
                </c:pt>
                <c:pt idx="127">
                  <c:v>3.6725048010574468E-2</c:v>
                </c:pt>
                <c:pt idx="128">
                  <c:v>4.5024762049715936E-2</c:v>
                </c:pt>
                <c:pt idx="129">
                  <c:v>4.5024762049715936E-2</c:v>
                </c:pt>
                <c:pt idx="130">
                  <c:v>4.8228183403279876E-2</c:v>
                </c:pt>
                <c:pt idx="131">
                  <c:v>5.9613028387613447E-2</c:v>
                </c:pt>
                <c:pt idx="132">
                  <c:v>4.8228183403279876E-2</c:v>
                </c:pt>
                <c:pt idx="133">
                  <c:v>4.8228183403279876E-2</c:v>
                </c:pt>
                <c:pt idx="134">
                  <c:v>4.8228183403279876E-2</c:v>
                </c:pt>
                <c:pt idx="135">
                  <c:v>4.8228183403279876E-2</c:v>
                </c:pt>
                <c:pt idx="136">
                  <c:v>4.8228183403279876E-2</c:v>
                </c:pt>
                <c:pt idx="137">
                  <c:v>4.8228183403279876E-2</c:v>
                </c:pt>
                <c:pt idx="138">
                  <c:v>4.8228183403279876E-2</c:v>
                </c:pt>
                <c:pt idx="139">
                  <c:v>4.8228183403279876E-2</c:v>
                </c:pt>
                <c:pt idx="140">
                  <c:v>4.8228183403279876E-2</c:v>
                </c:pt>
                <c:pt idx="141">
                  <c:v>4.8228183403279876E-2</c:v>
                </c:pt>
                <c:pt idx="142">
                  <c:v>4.8228183403279876E-2</c:v>
                </c:pt>
                <c:pt idx="143">
                  <c:v>4.8228183403279876E-2</c:v>
                </c:pt>
                <c:pt idx="144">
                  <c:v>4.8228183403279876E-2</c:v>
                </c:pt>
                <c:pt idx="145">
                  <c:v>4.8228183403279876E-2</c:v>
                </c:pt>
                <c:pt idx="146">
                  <c:v>4.8228183403279876E-2</c:v>
                </c:pt>
                <c:pt idx="147">
                  <c:v>4.8228183403279876E-2</c:v>
                </c:pt>
                <c:pt idx="148">
                  <c:v>4.8228183403279876E-2</c:v>
                </c:pt>
                <c:pt idx="149">
                  <c:v>4.8228183403279876E-2</c:v>
                </c:pt>
                <c:pt idx="150">
                  <c:v>4.8228183403279876E-2</c:v>
                </c:pt>
                <c:pt idx="151">
                  <c:v>4.8228183403279876E-2</c:v>
                </c:pt>
                <c:pt idx="152">
                  <c:v>4.8228183403279876E-2</c:v>
                </c:pt>
                <c:pt idx="153">
                  <c:v>5.9613028387613447E-2</c:v>
                </c:pt>
                <c:pt idx="154">
                  <c:v>5.9613028387613447E-2</c:v>
                </c:pt>
                <c:pt idx="155">
                  <c:v>5.9613028387613447E-2</c:v>
                </c:pt>
                <c:pt idx="156">
                  <c:v>5.9613028387613447E-2</c:v>
                </c:pt>
                <c:pt idx="157">
                  <c:v>5.9613028387613447E-2</c:v>
                </c:pt>
                <c:pt idx="158">
                  <c:v>5.8436787517239873E-2</c:v>
                </c:pt>
                <c:pt idx="159">
                  <c:v>5.8436787517239873E-2</c:v>
                </c:pt>
                <c:pt idx="160">
                  <c:v>5.4853142277373403E-2</c:v>
                </c:pt>
                <c:pt idx="161">
                  <c:v>3.3402128873743213E-2</c:v>
                </c:pt>
                <c:pt idx="162">
                  <c:v>3.3402128873743213E-2</c:v>
                </c:pt>
                <c:pt idx="163">
                  <c:v>3.3402128873743213E-2</c:v>
                </c:pt>
                <c:pt idx="164">
                  <c:v>3.3402128873743213E-2</c:v>
                </c:pt>
                <c:pt idx="165">
                  <c:v>3.3402128873743213E-2</c:v>
                </c:pt>
                <c:pt idx="166">
                  <c:v>2.6396974313492923E-2</c:v>
                </c:pt>
                <c:pt idx="167">
                  <c:v>2.6396974313492923E-2</c:v>
                </c:pt>
                <c:pt idx="168">
                  <c:v>2.6396974313492923E-2</c:v>
                </c:pt>
                <c:pt idx="169">
                  <c:v>2.6396974313492923E-2</c:v>
                </c:pt>
                <c:pt idx="170">
                  <c:v>2.6396974313492923E-2</c:v>
                </c:pt>
                <c:pt idx="171">
                  <c:v>2.6396974313492923E-2</c:v>
                </c:pt>
                <c:pt idx="172">
                  <c:v>2.5443763713909977E-2</c:v>
                </c:pt>
                <c:pt idx="173">
                  <c:v>2.5443763713909977E-2</c:v>
                </c:pt>
                <c:pt idx="174">
                  <c:v>2.5443763713909977E-2</c:v>
                </c:pt>
                <c:pt idx="175">
                  <c:v>2.5443763713909977E-2</c:v>
                </c:pt>
                <c:pt idx="176">
                  <c:v>4.6333498737525895E-2</c:v>
                </c:pt>
                <c:pt idx="177">
                  <c:v>4.5005408890511217E-2</c:v>
                </c:pt>
                <c:pt idx="178">
                  <c:v>4.5005408890511217E-2</c:v>
                </c:pt>
                <c:pt idx="179">
                  <c:v>4.5005408890511217E-2</c:v>
                </c:pt>
                <c:pt idx="180">
                  <c:v>4.5005408890511217E-2</c:v>
                </c:pt>
                <c:pt idx="181">
                  <c:v>4.5005408890511217E-2</c:v>
                </c:pt>
                <c:pt idx="182">
                  <c:v>4.5005408890511217E-2</c:v>
                </c:pt>
                <c:pt idx="183">
                  <c:v>2.2412362077148459E-2</c:v>
                </c:pt>
                <c:pt idx="184">
                  <c:v>2.2412362077148459E-2</c:v>
                </c:pt>
                <c:pt idx="185">
                  <c:v>2.2412362077148459E-2</c:v>
                </c:pt>
                <c:pt idx="186">
                  <c:v>2.2412362077148459E-2</c:v>
                </c:pt>
                <c:pt idx="187">
                  <c:v>2.2412362077148459E-2</c:v>
                </c:pt>
                <c:pt idx="188">
                  <c:v>2.2412362077148459E-2</c:v>
                </c:pt>
                <c:pt idx="189">
                  <c:v>2.2412362077148459E-2</c:v>
                </c:pt>
                <c:pt idx="190">
                  <c:v>3.7534520319053716E-2</c:v>
                </c:pt>
                <c:pt idx="191">
                  <c:v>3.7534520319053716E-2</c:v>
                </c:pt>
                <c:pt idx="192">
                  <c:v>3.7534520319053716E-2</c:v>
                </c:pt>
                <c:pt idx="193">
                  <c:v>3.7534520319053716E-2</c:v>
                </c:pt>
                <c:pt idx="194">
                  <c:v>3.7534520319053716E-2</c:v>
                </c:pt>
                <c:pt idx="195">
                  <c:v>3.7534520319053716E-2</c:v>
                </c:pt>
                <c:pt idx="196">
                  <c:v>3.7534520319053716E-2</c:v>
                </c:pt>
                <c:pt idx="197">
                  <c:v>5.6225935959916276E-2</c:v>
                </c:pt>
                <c:pt idx="198">
                  <c:v>5.6225935959916276E-2</c:v>
                </c:pt>
                <c:pt idx="199">
                  <c:v>5.6225935959916276E-2</c:v>
                </c:pt>
                <c:pt idx="200">
                  <c:v>5.6225935959916276E-2</c:v>
                </c:pt>
                <c:pt idx="201">
                  <c:v>5.6225935959916276E-2</c:v>
                </c:pt>
                <c:pt idx="202">
                  <c:v>5.6225935959916276E-2</c:v>
                </c:pt>
                <c:pt idx="203">
                  <c:v>5.6225935959916276E-2</c:v>
                </c:pt>
                <c:pt idx="204">
                  <c:v>5.6294730766971661E-2</c:v>
                </c:pt>
                <c:pt idx="205">
                  <c:v>6.6178087353441065E-2</c:v>
                </c:pt>
                <c:pt idx="206">
                  <c:v>6.0134336965667563E-2</c:v>
                </c:pt>
                <c:pt idx="207">
                  <c:v>6.0134336965667563E-2</c:v>
                </c:pt>
                <c:pt idx="208">
                  <c:v>6.3418321263627411E-2</c:v>
                </c:pt>
                <c:pt idx="209">
                  <c:v>6.3418321263627411E-2</c:v>
                </c:pt>
                <c:pt idx="210">
                  <c:v>6.3418321263627411E-2</c:v>
                </c:pt>
                <c:pt idx="211">
                  <c:v>9.4746235149669844E-2</c:v>
                </c:pt>
                <c:pt idx="212">
                  <c:v>9.4746235149669844E-2</c:v>
                </c:pt>
                <c:pt idx="213">
                  <c:v>9.4746235149669844E-2</c:v>
                </c:pt>
                <c:pt idx="214">
                  <c:v>9.4746235149669844E-2</c:v>
                </c:pt>
                <c:pt idx="215">
                  <c:v>9.4746235149669844E-2</c:v>
                </c:pt>
                <c:pt idx="216">
                  <c:v>9.4746235149669844E-2</c:v>
                </c:pt>
                <c:pt idx="217">
                  <c:v>9.4746235149669844E-2</c:v>
                </c:pt>
                <c:pt idx="218">
                  <c:v>9.4746235149669844E-2</c:v>
                </c:pt>
                <c:pt idx="219">
                  <c:v>9.4746235149669844E-2</c:v>
                </c:pt>
                <c:pt idx="220">
                  <c:v>9.4746235149669844E-2</c:v>
                </c:pt>
              </c:numCache>
            </c:numRef>
          </c:yVal>
          <c:smooth val="1"/>
          <c:extLst>
            <c:ext xmlns:c16="http://schemas.microsoft.com/office/drawing/2014/chart" uri="{C3380CC4-5D6E-409C-BE32-E72D297353CC}">
              <c16:uniqueId val="{00000002-F3B2-754D-BD9D-405B89059216}"/>
            </c:ext>
          </c:extLst>
        </c:ser>
        <c:dLbls>
          <c:showLegendKey val="0"/>
          <c:showVal val="0"/>
          <c:showCatName val="0"/>
          <c:showSerName val="0"/>
          <c:showPercent val="0"/>
          <c:showBubbleSize val="0"/>
        </c:dLbls>
        <c:axId val="1505443392"/>
        <c:axId val="1153144048"/>
      </c:scatterChart>
      <c:valAx>
        <c:axId val="1505443392"/>
        <c:scaling>
          <c:orientation val="minMax"/>
          <c:max val="41690"/>
          <c:min val="41320"/>
        </c:scaling>
        <c:delete val="0"/>
        <c:axPos val="b"/>
        <c:majorGridlines>
          <c:spPr>
            <a:ln w="9525" cap="flat" cmpd="sng" algn="ctr">
              <a:solidFill>
                <a:schemeClr val="tx1">
                  <a:lumMod val="15000"/>
                  <a:lumOff val="85000"/>
                </a:schemeClr>
              </a:solidFill>
              <a:round/>
            </a:ln>
            <a:effectLst/>
          </c:spPr>
        </c:majorGridlines>
        <c:numFmt formatCode="m/d/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144048"/>
        <c:crosses val="autoZero"/>
        <c:crossBetween val="midCat"/>
      </c:valAx>
      <c:valAx>
        <c:axId val="1153144048"/>
        <c:scaling>
          <c:orientation val="minMax"/>
          <c:max val="0.1"/>
          <c:min val="2.0000000000000004E-2"/>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4433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image" Target="../media/image4.tiff"/><Relationship Id="rId2" Type="http://schemas.openxmlformats.org/officeDocument/2006/relationships/image" Target="../media/image3.tiff"/><Relationship Id="rId1" Type="http://schemas.openxmlformats.org/officeDocument/2006/relationships/image" Target="../media/image2.emf"/><Relationship Id="rId4" Type="http://schemas.openxmlformats.org/officeDocument/2006/relationships/image" Target="../media/image5.tiff"/></Relationships>
</file>

<file path=xl/drawings/drawing1.xml><?xml version="1.0" encoding="utf-8"?>
<xdr:wsDr xmlns:xdr="http://schemas.openxmlformats.org/drawingml/2006/spreadsheetDrawing" xmlns:a="http://schemas.openxmlformats.org/drawingml/2006/main">
  <xdr:oneCellAnchor>
    <xdr:from>
      <xdr:col>3</xdr:col>
      <xdr:colOff>296334</xdr:colOff>
      <xdr:row>7</xdr:row>
      <xdr:rowOff>21167</xdr:rowOff>
    </xdr:from>
    <xdr:ext cx="3492500" cy="444500"/>
    <xdr:sp macro="" textlink="">
      <xdr:nvSpPr>
        <xdr:cNvPr id="2" name="TextBox 1">
          <a:extLst>
            <a:ext uri="{FF2B5EF4-FFF2-40B4-BE49-F238E27FC236}">
              <a16:creationId xmlns:a16="http://schemas.microsoft.com/office/drawing/2014/main" id="{16BEDDF6-B94F-F44A-A9CE-0C9A5BDCF6B9}"/>
            </a:ext>
          </a:extLst>
        </xdr:cNvPr>
        <xdr:cNvSpPr txBox="1"/>
      </xdr:nvSpPr>
      <xdr:spPr>
        <a:xfrm>
          <a:off x="2973917" y="1725084"/>
          <a:ext cx="3492500" cy="444500"/>
        </a:xfrm>
        <a:prstGeom prst="rect">
          <a:avLst/>
        </a:prstGeom>
        <a:solidFill>
          <a:schemeClr val="accent1">
            <a:lumMod val="20000"/>
            <a:lumOff val="80000"/>
          </a:schemeClr>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GB" sz="1100">
              <a:solidFill>
                <a:schemeClr val="tx1"/>
              </a:solidFill>
              <a:effectLst/>
              <a:latin typeface="+mn-lt"/>
              <a:ea typeface="+mn-ea"/>
              <a:cs typeface="+mn-cs"/>
            </a:rPr>
            <a:t>VIX is annualised 30-day forward volatility BUT from implied vol.</a:t>
          </a:r>
        </a:p>
      </xdr:txBody>
    </xdr:sp>
    <xdr:clientData/>
  </xdr:oneCellAnchor>
  <xdr:twoCellAnchor>
    <xdr:from>
      <xdr:col>4</xdr:col>
      <xdr:colOff>412750</xdr:colOff>
      <xdr:row>5</xdr:row>
      <xdr:rowOff>232835</xdr:rowOff>
    </xdr:from>
    <xdr:to>
      <xdr:col>6</xdr:col>
      <xdr:colOff>10584</xdr:colOff>
      <xdr:row>7</xdr:row>
      <xdr:rowOff>21167</xdr:rowOff>
    </xdr:to>
    <xdr:cxnSp macro="">
      <xdr:nvCxnSpPr>
        <xdr:cNvPr id="3" name="Straight Arrow Connector 2">
          <a:extLst>
            <a:ext uri="{FF2B5EF4-FFF2-40B4-BE49-F238E27FC236}">
              <a16:creationId xmlns:a16="http://schemas.microsoft.com/office/drawing/2014/main" id="{359E97C5-3FBB-4540-9B65-C9785C71055D}"/>
            </a:ext>
          </a:extLst>
        </xdr:cNvPr>
        <xdr:cNvCxnSpPr>
          <a:stCxn id="2" idx="0"/>
        </xdr:cNvCxnSpPr>
      </xdr:nvCxnSpPr>
      <xdr:spPr>
        <a:xfrm flipH="1" flipV="1">
          <a:off x="3767667" y="1449918"/>
          <a:ext cx="952500" cy="27516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645584</xdr:colOff>
      <xdr:row>21</xdr:row>
      <xdr:rowOff>1</xdr:rowOff>
    </xdr:from>
    <xdr:to>
      <xdr:col>22</xdr:col>
      <xdr:colOff>69851</xdr:colOff>
      <xdr:row>48</xdr:row>
      <xdr:rowOff>114301</xdr:rowOff>
    </xdr:to>
    <xdr:graphicFrame macro="">
      <xdr:nvGraphicFramePr>
        <xdr:cNvPr id="4" name="Chart 3">
          <a:extLst>
            <a:ext uri="{FF2B5EF4-FFF2-40B4-BE49-F238E27FC236}">
              <a16:creationId xmlns:a16="http://schemas.microsoft.com/office/drawing/2014/main" id="{81FB831E-4E90-CB4A-ACFA-26CDA06FF8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38100</xdr:colOff>
      <xdr:row>3</xdr:row>
      <xdr:rowOff>12701</xdr:rowOff>
    </xdr:from>
    <xdr:to>
      <xdr:col>11</xdr:col>
      <xdr:colOff>742461</xdr:colOff>
      <xdr:row>22</xdr:row>
      <xdr:rowOff>48847</xdr:rowOff>
    </xdr:to>
    <xdr:graphicFrame macro="">
      <xdr:nvGraphicFramePr>
        <xdr:cNvPr id="2" name="Chart 9">
          <a:extLst>
            <a:ext uri="{FF2B5EF4-FFF2-40B4-BE49-F238E27FC236}">
              <a16:creationId xmlns:a16="http://schemas.microsoft.com/office/drawing/2014/main" id="{C3743072-F68F-8E45-ABB5-FC9F5DF2D4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152400</xdr:colOff>
      <xdr:row>4</xdr:row>
      <xdr:rowOff>12700</xdr:rowOff>
    </xdr:from>
    <xdr:to>
      <xdr:col>16</xdr:col>
      <xdr:colOff>177800</xdr:colOff>
      <xdr:row>29</xdr:row>
      <xdr:rowOff>190500</xdr:rowOff>
    </xdr:to>
    <xdr:graphicFrame macro="">
      <xdr:nvGraphicFramePr>
        <xdr:cNvPr id="2" name="Chart 1">
          <a:extLst>
            <a:ext uri="{FF2B5EF4-FFF2-40B4-BE49-F238E27FC236}">
              <a16:creationId xmlns:a16="http://schemas.microsoft.com/office/drawing/2014/main" id="{38D26D7D-B537-F04C-AFCD-A460614D01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xdr:col>
      <xdr:colOff>584200</xdr:colOff>
      <xdr:row>2</xdr:row>
      <xdr:rowOff>38100</xdr:rowOff>
    </xdr:from>
    <xdr:ext cx="1066800" cy="468077"/>
    <xdr:sp macro="" textlink="">
      <xdr:nvSpPr>
        <xdr:cNvPr id="3" name="TextBox 2">
          <a:extLst>
            <a:ext uri="{FF2B5EF4-FFF2-40B4-BE49-F238E27FC236}">
              <a16:creationId xmlns:a16="http://schemas.microsoft.com/office/drawing/2014/main" id="{83D6097B-9302-C64F-8B77-90D439437DA3}"/>
            </a:ext>
          </a:extLst>
        </xdr:cNvPr>
        <xdr:cNvSpPr txBox="1"/>
      </xdr:nvSpPr>
      <xdr:spPr>
        <a:xfrm>
          <a:off x="4216400" y="1003300"/>
          <a:ext cx="1066800" cy="468077"/>
        </a:xfrm>
        <a:prstGeom prst="rect">
          <a:avLst/>
        </a:prstGeom>
        <a:solidFill>
          <a:schemeClr val="accent1">
            <a:lumMod val="20000"/>
            <a:lumOff val="80000"/>
          </a:schemeClr>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GB" sz="1200"/>
            <a:t>Recurrent update</a:t>
          </a:r>
        </a:p>
      </xdr:txBody>
    </xdr:sp>
    <xdr:clientData/>
  </xdr:oneCellAnchor>
  <xdr:twoCellAnchor>
    <xdr:from>
      <xdr:col>4</xdr:col>
      <xdr:colOff>914400</xdr:colOff>
      <xdr:row>2</xdr:row>
      <xdr:rowOff>506177</xdr:rowOff>
    </xdr:from>
    <xdr:to>
      <xdr:col>5</xdr:col>
      <xdr:colOff>190500</xdr:colOff>
      <xdr:row>4</xdr:row>
      <xdr:rowOff>127000</xdr:rowOff>
    </xdr:to>
    <xdr:cxnSp macro="">
      <xdr:nvCxnSpPr>
        <xdr:cNvPr id="4" name="Straight Arrow Connector 3">
          <a:extLst>
            <a:ext uri="{FF2B5EF4-FFF2-40B4-BE49-F238E27FC236}">
              <a16:creationId xmlns:a16="http://schemas.microsoft.com/office/drawing/2014/main" id="{6B99AB5D-FB47-F049-964F-DE4F50EBFD44}"/>
            </a:ext>
          </a:extLst>
        </xdr:cNvPr>
        <xdr:cNvCxnSpPr>
          <a:stCxn id="3" idx="2"/>
        </xdr:cNvCxnSpPr>
      </xdr:nvCxnSpPr>
      <xdr:spPr>
        <a:xfrm flipH="1">
          <a:off x="4546600" y="1471377"/>
          <a:ext cx="203200" cy="471723"/>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0</xdr:colOff>
      <xdr:row>1</xdr:row>
      <xdr:rowOff>0</xdr:rowOff>
    </xdr:from>
    <xdr:to>
      <xdr:col>14</xdr:col>
      <xdr:colOff>763688</xdr:colOff>
      <xdr:row>1</xdr:row>
      <xdr:rowOff>376766</xdr:rowOff>
    </xdr:to>
    <xdr:pic>
      <xdr:nvPicPr>
        <xdr:cNvPr id="9" name="Picture 8">
          <a:extLst>
            <a:ext uri="{FF2B5EF4-FFF2-40B4-BE49-F238E27FC236}">
              <a16:creationId xmlns:a16="http://schemas.microsoft.com/office/drawing/2014/main" id="{7BCE199B-A8F2-2843-A864-1999AF4B40A6}"/>
            </a:ext>
          </a:extLst>
        </xdr:cNvPr>
        <xdr:cNvPicPr>
          <a:picLocks noChangeAspect="1"/>
        </xdr:cNvPicPr>
      </xdr:nvPicPr>
      <xdr:blipFill>
        <a:blip xmlns:r="http://schemas.openxmlformats.org/officeDocument/2006/relationships" r:embed="rId2"/>
        <a:stretch>
          <a:fillRect/>
        </a:stretch>
      </xdr:blipFill>
      <xdr:spPr>
        <a:xfrm>
          <a:off x="12573000" y="317500"/>
          <a:ext cx="3240188" cy="37676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7837</xdr:colOff>
      <xdr:row>17</xdr:row>
      <xdr:rowOff>77003</xdr:rowOff>
    </xdr:from>
    <xdr:to>
      <xdr:col>11</xdr:col>
      <xdr:colOff>592037</xdr:colOff>
      <xdr:row>22</xdr:row>
      <xdr:rowOff>26966</xdr:rowOff>
    </xdr:to>
    <xdr:sp macro="" textlink="">
      <xdr:nvSpPr>
        <xdr:cNvPr id="2" name="TextBox 1">
          <a:extLst>
            <a:ext uri="{FF2B5EF4-FFF2-40B4-BE49-F238E27FC236}">
              <a16:creationId xmlns:a16="http://schemas.microsoft.com/office/drawing/2014/main" id="{A2A63D44-10E6-044E-947E-491D3CE57C4D}"/>
            </a:ext>
          </a:extLst>
        </xdr:cNvPr>
        <xdr:cNvSpPr txBox="1"/>
      </xdr:nvSpPr>
      <xdr:spPr>
        <a:xfrm>
          <a:off x="5291037" y="3315503"/>
          <a:ext cx="3949700" cy="9024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200"/>
            <a:t>This spreadsheet </a:t>
          </a:r>
          <a:r>
            <a:rPr lang="en-US" sz="1200" baseline="0"/>
            <a:t> implements extreme value theory . The value of u is chosen  (see first row).  </a:t>
          </a:r>
          <a:r>
            <a:rPr lang="en-US" sz="1200" b="1" baseline="0"/>
            <a:t>Solver is used </a:t>
          </a:r>
          <a:r>
            <a:rPr lang="en-US" sz="1200" baseline="0"/>
            <a:t>to find such values of </a:t>
          </a:r>
          <a:r>
            <a:rPr lang="en-US" sz="1200" baseline="0">
              <a:latin typeface="Symbol" pitchFamily="18" charset="2"/>
            </a:rPr>
            <a:t>b</a:t>
          </a:r>
          <a:r>
            <a:rPr lang="en-US" sz="1200" baseline="0"/>
            <a:t> and </a:t>
          </a:r>
          <a:r>
            <a:rPr lang="en-US" sz="1200" baseline="0">
              <a:latin typeface="Symbol" pitchFamily="18" charset="2"/>
            </a:rPr>
            <a:t>x </a:t>
          </a:r>
          <a:r>
            <a:rPr lang="en-US" sz="1200" baseline="0"/>
            <a:t>that deliver maximum Total Likelihood </a:t>
          </a:r>
          <a:endParaRPr lang="en-US" sz="1200">
            <a:latin typeface="Symbol" pitchFamily="18" charset="2"/>
          </a:endParaRPr>
        </a:p>
      </xdr:txBody>
    </xdr:sp>
    <xdr:clientData/>
  </xdr:twoCellAnchor>
  <xdr:twoCellAnchor editAs="oneCell">
    <xdr:from>
      <xdr:col>5</xdr:col>
      <xdr:colOff>673100</xdr:colOff>
      <xdr:row>8</xdr:row>
      <xdr:rowOff>190500</xdr:rowOff>
    </xdr:from>
    <xdr:to>
      <xdr:col>10</xdr:col>
      <xdr:colOff>281503</xdr:colOff>
      <xdr:row>13</xdr:row>
      <xdr:rowOff>177800</xdr:rowOff>
    </xdr:to>
    <xdr:pic>
      <xdr:nvPicPr>
        <xdr:cNvPr id="3" name="Picture 3">
          <a:extLst>
            <a:ext uri="{FF2B5EF4-FFF2-40B4-BE49-F238E27FC236}">
              <a16:creationId xmlns:a16="http://schemas.microsoft.com/office/drawing/2014/main" id="{BD9ECD1D-615C-CE46-94B0-320D00B436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83200" y="1714500"/>
          <a:ext cx="3200400" cy="939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12841</xdr:colOff>
      <xdr:row>0</xdr:row>
      <xdr:rowOff>339744</xdr:rowOff>
    </xdr:from>
    <xdr:to>
      <xdr:col>15</xdr:col>
      <xdr:colOff>183671</xdr:colOff>
      <xdr:row>3</xdr:row>
      <xdr:rowOff>56624</xdr:rowOff>
    </xdr:to>
    <xdr:pic>
      <xdr:nvPicPr>
        <xdr:cNvPr id="4" name="Picture 3">
          <a:extLst>
            <a:ext uri="{FF2B5EF4-FFF2-40B4-BE49-F238E27FC236}">
              <a16:creationId xmlns:a16="http://schemas.microsoft.com/office/drawing/2014/main" id="{229BA046-3F1A-124C-9A77-6689CD657CD6}"/>
            </a:ext>
          </a:extLst>
        </xdr:cNvPr>
        <xdr:cNvPicPr>
          <a:picLocks noChangeAspect="1"/>
        </xdr:cNvPicPr>
      </xdr:nvPicPr>
      <xdr:blipFill>
        <a:blip xmlns:r="http://schemas.openxmlformats.org/officeDocument/2006/relationships" r:embed="rId2"/>
        <a:stretch>
          <a:fillRect/>
        </a:stretch>
      </xdr:blipFill>
      <xdr:spPr>
        <a:xfrm>
          <a:off x="9533796" y="339744"/>
          <a:ext cx="2185034" cy="452995"/>
        </a:xfrm>
        <a:prstGeom prst="rect">
          <a:avLst/>
        </a:prstGeom>
      </xdr:spPr>
    </xdr:pic>
    <xdr:clientData/>
  </xdr:twoCellAnchor>
  <xdr:twoCellAnchor editAs="oneCell">
    <xdr:from>
      <xdr:col>11</xdr:col>
      <xdr:colOff>671401</xdr:colOff>
      <xdr:row>3</xdr:row>
      <xdr:rowOff>194139</xdr:rowOff>
    </xdr:from>
    <xdr:to>
      <xdr:col>13</xdr:col>
      <xdr:colOff>541970</xdr:colOff>
      <xdr:row>5</xdr:row>
      <xdr:rowOff>24266</xdr:rowOff>
    </xdr:to>
    <xdr:pic>
      <xdr:nvPicPr>
        <xdr:cNvPr id="6" name="Picture 5">
          <a:extLst>
            <a:ext uri="{FF2B5EF4-FFF2-40B4-BE49-F238E27FC236}">
              <a16:creationId xmlns:a16="http://schemas.microsoft.com/office/drawing/2014/main" id="{4A7343C0-35EF-F345-879D-39313895CF32}"/>
            </a:ext>
          </a:extLst>
        </xdr:cNvPr>
        <xdr:cNvPicPr>
          <a:picLocks noChangeAspect="1"/>
        </xdr:cNvPicPr>
      </xdr:nvPicPr>
      <xdr:blipFill>
        <a:blip xmlns:r="http://schemas.openxmlformats.org/officeDocument/2006/relationships" r:embed="rId3"/>
        <a:stretch>
          <a:fillRect/>
        </a:stretch>
      </xdr:blipFill>
      <xdr:spPr>
        <a:xfrm>
          <a:off x="9520955" y="930254"/>
          <a:ext cx="1213372" cy="218407"/>
        </a:xfrm>
        <a:prstGeom prst="rect">
          <a:avLst/>
        </a:prstGeom>
      </xdr:spPr>
    </xdr:pic>
    <xdr:clientData/>
  </xdr:twoCellAnchor>
  <xdr:twoCellAnchor editAs="oneCell">
    <xdr:from>
      <xdr:col>12</xdr:col>
      <xdr:colOff>8089</xdr:colOff>
      <xdr:row>5</xdr:row>
      <xdr:rowOff>121336</xdr:rowOff>
    </xdr:from>
    <xdr:to>
      <xdr:col>13</xdr:col>
      <xdr:colOff>402725</xdr:colOff>
      <xdr:row>7</xdr:row>
      <xdr:rowOff>97069</xdr:rowOff>
    </xdr:to>
    <xdr:pic>
      <xdr:nvPicPr>
        <xdr:cNvPr id="7" name="Picture 6">
          <a:extLst>
            <a:ext uri="{FF2B5EF4-FFF2-40B4-BE49-F238E27FC236}">
              <a16:creationId xmlns:a16="http://schemas.microsoft.com/office/drawing/2014/main" id="{34F4DD7D-0075-1346-9748-6BE43F82E37B}"/>
            </a:ext>
          </a:extLst>
        </xdr:cNvPr>
        <xdr:cNvPicPr>
          <a:picLocks noChangeAspect="1"/>
        </xdr:cNvPicPr>
      </xdr:nvPicPr>
      <xdr:blipFill>
        <a:blip xmlns:r="http://schemas.openxmlformats.org/officeDocument/2006/relationships" r:embed="rId4"/>
        <a:stretch>
          <a:fillRect/>
        </a:stretch>
      </xdr:blipFill>
      <xdr:spPr>
        <a:xfrm>
          <a:off x="9529044" y="1245731"/>
          <a:ext cx="1066038" cy="36401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IMPERIAL%20EXECUTIVE%20-%20Risk%20Management/Session%208-9/S9%20IMP_Risk_Normal%20VaR_v2%20VAR%20BREAKS%20BINOMIAL%20DISTR%20CONTRO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localuser/Dropbox/EXEC-ED/Risk%20Management%20Feb%202021/TN03%20-%20Risk%202007%20-%20USD%20EUR%20EWMA%20compac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rmal"/>
      <sheetName val="Normal VaR"/>
      <sheetName val="VaR Violations"/>
      <sheetName val="VaR limits example"/>
    </sheetNames>
    <sheetDataSet>
      <sheetData sheetId="0" refreshError="1"/>
      <sheetData sheetId="1">
        <row r="7">
          <cell r="C7">
            <v>2.1999999999999999E-2</v>
          </cell>
        </row>
        <row r="8">
          <cell r="C8">
            <v>5</v>
          </cell>
        </row>
        <row r="9">
          <cell r="C9">
            <v>4.9193495504995376E-2</v>
          </cell>
        </row>
      </sheetData>
      <sheetData sheetId="2">
        <row r="3">
          <cell r="D3">
            <v>252</v>
          </cell>
        </row>
      </sheetData>
      <sheetData sheetId="3">
        <row r="5">
          <cell r="K5">
            <v>-2.3263478740408408</v>
          </cell>
        </row>
        <row r="9">
          <cell r="D9">
            <v>-3.9936102236415305E-4</v>
          </cell>
          <cell r="E9">
            <v>1.5948922618374154E-7</v>
          </cell>
        </row>
        <row r="10">
          <cell r="D10">
            <v>8.9492608869354839E-3</v>
          </cell>
          <cell r="E10">
            <v>8.0089270422433278E-5</v>
          </cell>
        </row>
        <row r="11">
          <cell r="D11">
            <v>-3.9597687495041001E-4</v>
          </cell>
          <cell r="E11">
            <v>1.5679768549549264E-7</v>
          </cell>
        </row>
        <row r="12">
          <cell r="D12">
            <v>1.3468546981461049E-3</v>
          </cell>
          <cell r="E12">
            <v>1.8140175779182354E-6</v>
          </cell>
        </row>
        <row r="13">
          <cell r="D13">
            <v>1.139330643247094E-2</v>
          </cell>
          <cell r="E13">
            <v>1.298074314641837E-4</v>
          </cell>
        </row>
        <row r="14">
          <cell r="D14">
            <v>-1.9557224438707665E-3</v>
          </cell>
          <cell r="E14">
            <v>3.8248502774598435E-6</v>
          </cell>
        </row>
        <row r="15">
          <cell r="D15">
            <v>-2.5866123216805592E-3</v>
          </cell>
          <cell r="E15">
            <v>6.6905633026696931E-6</v>
          </cell>
        </row>
        <row r="16">
          <cell r="D16">
            <v>2.6719056974460198E-3</v>
          </cell>
          <cell r="E16">
            <v>7.1390800560445019E-6</v>
          </cell>
        </row>
        <row r="17">
          <cell r="D17">
            <v>-1.0188886276354392E-3</v>
          </cell>
          <cell r="E17">
            <v>1.0381340355248286E-6</v>
          </cell>
        </row>
        <row r="18">
          <cell r="D18">
            <v>-3.922799309586944E-4</v>
          </cell>
          <cell r="E18">
            <v>1.5388354423295803E-7</v>
          </cell>
        </row>
        <row r="19">
          <cell r="D19">
            <v>-2.9824974491798883E-3</v>
          </cell>
          <cell r="E19">
            <v>8.8952910343645415E-6</v>
          </cell>
        </row>
        <row r="20">
          <cell r="D20">
            <v>6.6126111942059751E-3</v>
          </cell>
          <cell r="E20">
            <v>4.3726626805738174E-5</v>
          </cell>
        </row>
        <row r="21">
          <cell r="D21">
            <v>7.5076249315710886E-3</v>
          </cell>
          <cell r="E21">
            <v>5.6364432113147792E-5</v>
          </cell>
        </row>
        <row r="22">
          <cell r="D22">
            <v>4.2691919583948135E-3</v>
          </cell>
          <cell r="E22">
            <v>1.8225999977622943E-5</v>
          </cell>
        </row>
        <row r="23">
          <cell r="D23">
            <v>-1.5458339774310215E-4</v>
          </cell>
          <cell r="E23">
            <v>2.3896026857802117E-8</v>
          </cell>
        </row>
        <row r="24">
          <cell r="D24">
            <v>-4.6382189239346783E-4</v>
          </cell>
          <cell r="E24">
            <v>2.1513074786345764E-7</v>
          </cell>
        </row>
        <row r="25">
          <cell r="D25">
            <v>-3.8669760247478369E-4</v>
          </cell>
          <cell r="E25">
            <v>1.4953503575974582E-7</v>
          </cell>
        </row>
        <row r="26">
          <cell r="D26">
            <v>3.7137330754350995E-3</v>
          </cell>
          <cell r="E26">
            <v>1.3791813355580643E-5</v>
          </cell>
        </row>
        <row r="27">
          <cell r="D27">
            <v>-2.2354120095582353E-3</v>
          </cell>
          <cell r="E27">
            <v>4.9970668524771875E-6</v>
          </cell>
        </row>
        <row r="28">
          <cell r="D28">
            <v>2.7039555006180827E-3</v>
          </cell>
          <cell r="E28">
            <v>7.3113753493227859E-6</v>
          </cell>
        </row>
        <row r="29">
          <cell r="D29">
            <v>4.0064719932197956E-3</v>
          </cell>
          <cell r="E29">
            <v>1.6051817832454603E-5</v>
          </cell>
        </row>
        <row r="30">
          <cell r="D30">
            <v>-3.7602639858796971E-3</v>
          </cell>
          <cell r="E30">
            <v>1.4139585243503868E-5</v>
          </cell>
        </row>
        <row r="31">
          <cell r="D31">
            <v>5.9312894777383551E-3</v>
          </cell>
          <cell r="E31">
            <v>3.5180194868729733E-5</v>
          </cell>
        </row>
        <row r="32">
          <cell r="D32">
            <v>-8.4233095949159953E-4</v>
          </cell>
          <cell r="E32">
            <v>7.0952144531803865E-7</v>
          </cell>
        </row>
        <row r="33">
          <cell r="D33">
            <v>3.2188841201716833E-3</v>
          </cell>
          <cell r="E33">
            <v>1.0361214979093432E-5</v>
          </cell>
        </row>
        <row r="34">
          <cell r="D34">
            <v>5.5003819709702473E-3</v>
          </cell>
          <cell r="E34">
            <v>3.0254201826574542E-5</v>
          </cell>
        </row>
        <row r="35">
          <cell r="D35">
            <v>9.5730132198752482E-3</v>
          </cell>
          <cell r="E35">
            <v>9.1642582107906271E-5</v>
          </cell>
        </row>
        <row r="36">
          <cell r="D36">
            <v>-1.5051173991564859E-4</v>
          </cell>
          <cell r="E36">
            <v>2.2653783852435845E-8</v>
          </cell>
        </row>
        <row r="37">
          <cell r="D37">
            <v>-2.0322143609814436E-3</v>
          </cell>
          <cell r="E37">
            <v>4.1298952089792171E-6</v>
          </cell>
        </row>
        <row r="38">
          <cell r="D38">
            <v>3.6956029866506146E-3</v>
          </cell>
          <cell r="E38">
            <v>1.3657481434940943E-5</v>
          </cell>
        </row>
        <row r="39">
          <cell r="D39">
            <v>-3.0057108506161834E-3</v>
          </cell>
          <cell r="E39">
            <v>9.0342977175118613E-6</v>
          </cell>
        </row>
        <row r="40">
          <cell r="D40">
            <v>9.1950557732891625E-3</v>
          </cell>
          <cell r="E40">
            <v>8.4549050673898352E-5</v>
          </cell>
        </row>
        <row r="41">
          <cell r="D41">
            <v>3.0619865571321903E-3</v>
          </cell>
          <cell r="E41">
            <v>9.3757616760582432E-6</v>
          </cell>
        </row>
        <row r="42">
          <cell r="D42">
            <v>4.4672771945486467E-4</v>
          </cell>
          <cell r="E42">
            <v>1.9956565532934427E-7</v>
          </cell>
        </row>
        <row r="43">
          <cell r="D43">
            <v>-1.3767954156433726E-2</v>
          </cell>
          <cell r="E43">
            <v>1.8955656165366071E-4</v>
          </cell>
        </row>
        <row r="44">
          <cell r="D44">
            <v>1.6601267733171721E-3</v>
          </cell>
          <cell r="E44">
            <v>2.7560209034844851E-6</v>
          </cell>
        </row>
        <row r="45">
          <cell r="D45">
            <v>-3.7667620913062194E-3</v>
          </cell>
          <cell r="E45">
            <v>1.4188496652501604E-5</v>
          </cell>
        </row>
        <row r="46">
          <cell r="D46">
            <v>6.4277071990319623E-3</v>
          </cell>
          <cell r="E46">
            <v>4.1315419836487312E-5</v>
          </cell>
        </row>
        <row r="47">
          <cell r="D47">
            <v>-2.1789766323540016E-3</v>
          </cell>
          <cell r="E47">
            <v>4.7479391643447857E-6</v>
          </cell>
        </row>
        <row r="48">
          <cell r="D48">
            <v>1.121987951807224E-2</v>
          </cell>
          <cell r="E48">
            <v>1.2588569640005696E-4</v>
          </cell>
        </row>
        <row r="49">
          <cell r="D49">
            <v>-1.0574130612852728E-2</v>
          </cell>
          <cell r="E49">
            <v>1.118122382176692E-4</v>
          </cell>
        </row>
        <row r="50">
          <cell r="D50">
            <v>6.0209227064045301E-4</v>
          </cell>
          <cell r="E50">
            <v>3.625151023649765E-7</v>
          </cell>
        </row>
        <row r="51">
          <cell r="D51">
            <v>7.5968409176381257E-3</v>
          </cell>
          <cell r="E51">
            <v>5.7711991927900878E-5</v>
          </cell>
        </row>
        <row r="52">
          <cell r="D52">
            <v>-1.4183338309943228E-3</v>
          </cell>
          <cell r="E52">
            <v>2.011670856143032E-6</v>
          </cell>
        </row>
        <row r="53">
          <cell r="D53">
            <v>9.7181729834794339E-4</v>
          </cell>
          <cell r="E53">
            <v>9.4442886136829563E-7</v>
          </cell>
        </row>
        <row r="54">
          <cell r="D54">
            <v>7.5429424943989076E-3</v>
          </cell>
          <cell r="E54">
            <v>5.6895981473808818E-5</v>
          </cell>
        </row>
        <row r="55">
          <cell r="D55">
            <v>3.3355570380253496E-3</v>
          </cell>
          <cell r="E55">
            <v>1.1125940753920444E-5</v>
          </cell>
        </row>
        <row r="56">
          <cell r="D56">
            <v>6.5750591016549009E-3</v>
          </cell>
          <cell r="E56">
            <v>4.323140219025495E-5</v>
          </cell>
        </row>
        <row r="57">
          <cell r="D57">
            <v>-2.9357798165130511E-4</v>
          </cell>
          <cell r="E57">
            <v>8.6188031310454037E-8</v>
          </cell>
        </row>
        <row r="58">
          <cell r="D58">
            <v>-3.8910505836576847E-3</v>
          </cell>
          <cell r="E58">
            <v>1.514027464458281E-5</v>
          </cell>
        </row>
        <row r="59">
          <cell r="D59">
            <v>4.0536556603774088E-3</v>
          </cell>
          <cell r="E59">
            <v>1.6432124212909806E-5</v>
          </cell>
        </row>
        <row r="60">
          <cell r="D60">
            <v>-6.2394479923659762E-3</v>
          </cell>
          <cell r="E60">
            <v>3.8930711249439812E-5</v>
          </cell>
        </row>
        <row r="61">
          <cell r="D61">
            <v>-4.5797015807357289E-3</v>
          </cell>
          <cell r="E61">
            <v>2.0973666568593335E-5</v>
          </cell>
        </row>
        <row r="62">
          <cell r="D62">
            <v>-1.3431285247847979E-2</v>
          </cell>
          <cell r="E62">
            <v>1.8039942340905877E-4</v>
          </cell>
        </row>
        <row r="63">
          <cell r="D63">
            <v>-2.2564874012787062E-4</v>
          </cell>
          <cell r="E63">
            <v>5.0917353921295286E-8</v>
          </cell>
        </row>
        <row r="64">
          <cell r="D64">
            <v>-7.8994884140836108E-3</v>
          </cell>
          <cell r="E64">
            <v>6.2401917204241202E-5</v>
          </cell>
        </row>
        <row r="65">
          <cell r="D65">
            <v>-9.479032380374619E-3</v>
          </cell>
          <cell r="E65">
            <v>8.9852054868190523E-5</v>
          </cell>
        </row>
        <row r="66">
          <cell r="D66">
            <v>3.5982238554586043E-3</v>
          </cell>
          <cell r="E66">
            <v>1.2947214913991383E-5</v>
          </cell>
        </row>
        <row r="67">
          <cell r="D67">
            <v>3.966740407353786E-3</v>
          </cell>
          <cell r="E67">
            <v>1.5735029459333279E-5</v>
          </cell>
        </row>
        <row r="68">
          <cell r="D68">
            <v>9.1178481878275708E-3</v>
          </cell>
          <cell r="E68">
            <v>8.3135155576270517E-5</v>
          </cell>
        </row>
        <row r="69">
          <cell r="D69">
            <v>-5.5718695881334934E-3</v>
          </cell>
          <cell r="E69">
            <v>3.1045730707166905E-5</v>
          </cell>
        </row>
        <row r="70">
          <cell r="D70">
            <v>-7.6474596804724237E-3</v>
          </cell>
          <cell r="E70">
            <v>5.8483639564451382E-5</v>
          </cell>
        </row>
        <row r="71">
          <cell r="D71">
            <v>-4.8069586448954427E-3</v>
          </cell>
          <cell r="E71">
            <v>2.3106851413735032E-5</v>
          </cell>
        </row>
        <row r="72">
          <cell r="D72">
            <v>-5.366863451659043E-4</v>
          </cell>
          <cell r="E72">
            <v>2.8803223308753616E-7</v>
          </cell>
        </row>
        <row r="73">
          <cell r="D73">
            <v>-5.9067198527156251E-3</v>
          </cell>
          <cell r="E73">
            <v>3.4889339418464896E-5</v>
          </cell>
        </row>
        <row r="74">
          <cell r="D74">
            <v>6.9449803225556384E-3</v>
          </cell>
          <cell r="E74">
            <v>4.8232751680685017E-5</v>
          </cell>
        </row>
        <row r="75">
          <cell r="D75">
            <v>-6.1307379875841228E-4</v>
          </cell>
          <cell r="E75">
            <v>3.7585948272407019E-7</v>
          </cell>
        </row>
        <row r="76">
          <cell r="D76">
            <v>-6.6712675408326927E-3</v>
          </cell>
          <cell r="E76">
            <v>4.4505810601367884E-5</v>
          </cell>
        </row>
        <row r="77">
          <cell r="D77">
            <v>9.8039215686274161E-3</v>
          </cell>
          <cell r="E77">
            <v>9.6116878123797851E-5</v>
          </cell>
        </row>
        <row r="78">
          <cell r="D78">
            <v>-3.7458909869276802E-3</v>
          </cell>
          <cell r="E78">
            <v>1.403169928594603E-5</v>
          </cell>
        </row>
        <row r="79">
          <cell r="D79">
            <v>7.6734192756333641E-5</v>
          </cell>
          <cell r="E79">
            <v>5.8881363379661665E-9</v>
          </cell>
        </row>
        <row r="80">
          <cell r="D80">
            <v>1.2276528811479004E-3</v>
          </cell>
          <cell r="E80">
            <v>1.5071315965907409E-6</v>
          </cell>
        </row>
        <row r="81">
          <cell r="D81">
            <v>-2.4522951950339822E-3</v>
          </cell>
          <cell r="E81">
            <v>6.0137517235867569E-6</v>
          </cell>
        </row>
        <row r="82">
          <cell r="D82">
            <v>-1.5364523315664069E-4</v>
          </cell>
          <cell r="E82">
            <v>2.3606857671758479E-8</v>
          </cell>
        </row>
        <row r="83">
          <cell r="D83">
            <v>-4.3027276219747002E-3</v>
          </cell>
          <cell r="E83">
            <v>1.8513464988904057E-5</v>
          </cell>
        </row>
        <row r="84">
          <cell r="D84">
            <v>-2.4693263369087726E-3</v>
          </cell>
          <cell r="E84">
            <v>6.0975725581512967E-6</v>
          </cell>
        </row>
        <row r="85">
          <cell r="D85">
            <v>-1.1913050204997222E-2</v>
          </cell>
          <cell r="E85">
            <v>1.4192076518678435E-4</v>
          </cell>
        </row>
        <row r="86">
          <cell r="D86">
            <v>7.8290143270942636E-4</v>
          </cell>
          <cell r="E86">
            <v>6.1293465333847247E-7</v>
          </cell>
        </row>
        <row r="87">
          <cell r="D87">
            <v>1.0952045685677092E-3</v>
          </cell>
          <cell r="E87">
            <v>1.199473047011582E-6</v>
          </cell>
        </row>
        <row r="88">
          <cell r="D88">
            <v>6.6421817613502299E-3</v>
          </cell>
          <cell r="E88">
            <v>4.4118578550813641E-5</v>
          </cell>
        </row>
        <row r="89">
          <cell r="D89">
            <v>-1.3972985561248041E-3</v>
          </cell>
          <cell r="E89">
            <v>1.9524432549484623E-6</v>
          </cell>
        </row>
        <row r="90">
          <cell r="D90">
            <v>9.0951492537314493E-3</v>
          </cell>
          <cell r="E90">
            <v>8.2721739947651745E-5</v>
          </cell>
        </row>
        <row r="91">
          <cell r="D91">
            <v>3.8517833757034659E-4</v>
          </cell>
          <cell r="E91">
            <v>1.4836235173345588E-7</v>
          </cell>
        </row>
        <row r="92">
          <cell r="D92">
            <v>6.1604805174808597E-4</v>
          </cell>
          <cell r="E92">
            <v>3.7951520206261242E-7</v>
          </cell>
        </row>
        <row r="93">
          <cell r="D93">
            <v>6.8493150684931781E-3</v>
          </cell>
          <cell r="E93">
            <v>4.6913116907487708E-5</v>
          </cell>
        </row>
        <row r="94">
          <cell r="D94">
            <v>-6.1148054727500067E-4</v>
          </cell>
          <cell r="E94">
            <v>3.7390845969573435E-7</v>
          </cell>
        </row>
        <row r="95">
          <cell r="D95">
            <v>1.1854684512428104E-2</v>
          </cell>
          <cell r="E95">
            <v>1.4053354488920275E-4</v>
          </cell>
        </row>
        <row r="96">
          <cell r="D96">
            <v>-1.6628873771731278E-3</v>
          </cell>
          <cell r="E96">
            <v>2.7651944291617242E-6</v>
          </cell>
        </row>
        <row r="97">
          <cell r="D97">
            <v>-2.2713506965477137E-4</v>
          </cell>
          <cell r="E97">
            <v>5.1590339867077843E-8</v>
          </cell>
        </row>
        <row r="98">
          <cell r="D98">
            <v>-7.5728890571757912E-4</v>
          </cell>
          <cell r="E98">
            <v>5.7348648672292843E-7</v>
          </cell>
        </row>
        <row r="99">
          <cell r="D99">
            <v>5.9871163319440424E-3</v>
          </cell>
          <cell r="E99">
            <v>3.5845561972231086E-5</v>
          </cell>
        </row>
        <row r="100">
          <cell r="D100">
            <v>-6.403495555220684E-3</v>
          </cell>
          <cell r="E100">
            <v>4.1004755325731054E-5</v>
          </cell>
        </row>
        <row r="101">
          <cell r="D101">
            <v>-4.70088710288874E-3</v>
          </cell>
          <cell r="E101">
            <v>2.2098339554105693E-5</v>
          </cell>
        </row>
        <row r="102">
          <cell r="D102">
            <v>2.2853660394606123E-4</v>
          </cell>
          <cell r="E102">
            <v>5.2228979343198851E-8</v>
          </cell>
        </row>
        <row r="103">
          <cell r="D103">
            <v>8.682406702208656E-3</v>
          </cell>
          <cell r="E103">
            <v>7.5384186142557784E-5</v>
          </cell>
        </row>
        <row r="104">
          <cell r="D104">
            <v>-3.0957414678345341E-3</v>
          </cell>
          <cell r="E104">
            <v>9.583615235670316E-6</v>
          </cell>
        </row>
        <row r="105">
          <cell r="D105">
            <v>1.0527910323411271E-2</v>
          </cell>
          <cell r="E105">
            <v>1.1083689577778963E-4</v>
          </cell>
        </row>
        <row r="106">
          <cell r="D106">
            <v>3.1479538300105414E-3</v>
          </cell>
          <cell r="E106">
            <v>9.909613315878037E-6</v>
          </cell>
        </row>
        <row r="107">
          <cell r="D107">
            <v>1.8679019725045265E-3</v>
          </cell>
          <cell r="E107">
            <v>3.4890577788863007E-6</v>
          </cell>
        </row>
        <row r="108">
          <cell r="D108">
            <v>4.1762995003356007E-3</v>
          </cell>
          <cell r="E108">
            <v>1.7441477516503387E-5</v>
          </cell>
        </row>
        <row r="109">
          <cell r="D109">
            <v>-8.8377274415150087E-3</v>
          </cell>
          <cell r="E109">
            <v>7.8105426330507422E-5</v>
          </cell>
        </row>
        <row r="110">
          <cell r="D110">
            <v>-2.3227933463210171E-3</v>
          </cell>
          <cell r="E110">
            <v>5.3953689297131885E-6</v>
          </cell>
        </row>
        <row r="111">
          <cell r="D111">
            <v>8.1111528351485163E-3</v>
          </cell>
          <cell r="E111">
            <v>6.5790800315137816E-5</v>
          </cell>
        </row>
        <row r="112">
          <cell r="D112">
            <v>-3.7249497131789377E-3</v>
          </cell>
          <cell r="E112">
            <v>1.3875250365711851E-5</v>
          </cell>
        </row>
        <row r="113">
          <cell r="D113">
            <v>-4.6362072833320278E-3</v>
          </cell>
          <cell r="E113">
            <v>2.1494417974020942E-5</v>
          </cell>
        </row>
        <row r="114">
          <cell r="D114">
            <v>-1.0968372023138717E-2</v>
          </cell>
          <cell r="E114">
            <v>1.2030518483797211E-4</v>
          </cell>
        </row>
        <row r="115">
          <cell r="D115">
            <v>3.418154196733747E-3</v>
          </cell>
          <cell r="E115">
            <v>1.1683778112648527E-5</v>
          </cell>
        </row>
        <row r="116">
          <cell r="D116">
            <v>-1.5518546555639667E-2</v>
          </cell>
          <cell r="E116">
            <v>2.4082528719955579E-4</v>
          </cell>
        </row>
        <row r="117">
          <cell r="D117">
            <v>-3.6908881199537724E-3</v>
          </cell>
          <cell r="E117">
            <v>1.3622655114015893E-5</v>
          </cell>
        </row>
        <row r="118">
          <cell r="D118">
            <v>-2.3153507756423775E-4</v>
          </cell>
          <cell r="E118">
            <v>5.3608492142677589E-8</v>
          </cell>
        </row>
        <row r="119">
          <cell r="D119">
            <v>-5.944109927435548E-3</v>
          </cell>
          <cell r="E119">
            <v>3.5332442829437839E-5</v>
          </cell>
        </row>
        <row r="120">
          <cell r="D120">
            <v>2.7956822241204105E-3</v>
          </cell>
          <cell r="E120">
            <v>7.8158390982628444E-6</v>
          </cell>
        </row>
        <row r="121">
          <cell r="D121">
            <v>2.4006814837760349E-3</v>
          </cell>
          <cell r="E121">
            <v>5.7632715865451042E-6</v>
          </cell>
        </row>
        <row r="122">
          <cell r="D122">
            <v>1.9313967861556147E-3</v>
          </cell>
          <cell r="E122">
            <v>3.7302935455722375E-6</v>
          </cell>
        </row>
        <row r="123">
          <cell r="D123">
            <v>-5.6288071555246066E-3</v>
          </cell>
          <cell r="E123">
            <v>3.1683469994085013E-5</v>
          </cell>
        </row>
        <row r="124">
          <cell r="D124">
            <v>-4.4975186104218023E-3</v>
          </cell>
          <cell r="E124">
            <v>2.0227673651090461E-5</v>
          </cell>
        </row>
        <row r="125">
          <cell r="D125">
            <v>3.1157501168399548E-4</v>
          </cell>
          <cell r="E125">
            <v>9.7078987905881922E-8</v>
          </cell>
        </row>
        <row r="126">
          <cell r="D126">
            <v>2.0246067590716788E-3</v>
          </cell>
          <cell r="E126">
            <v>4.0990325288787267E-6</v>
          </cell>
        </row>
        <row r="127">
          <cell r="D127">
            <v>2.9530618588746727E-3</v>
          </cell>
          <cell r="E127">
            <v>8.7205743423403373E-6</v>
          </cell>
        </row>
        <row r="128">
          <cell r="D128">
            <v>4.6490004649002437E-4</v>
          </cell>
          <cell r="E128">
            <v>2.1613205322642681E-7</v>
          </cell>
        </row>
        <row r="129">
          <cell r="D129">
            <v>4.646840148698983E-3</v>
          </cell>
          <cell r="E129">
            <v>2.1593123367560787E-5</v>
          </cell>
        </row>
        <row r="130">
          <cell r="D130">
            <v>-7.6318223866788104E-3</v>
          </cell>
          <cell r="E130">
            <v>5.8244712941811856E-5</v>
          </cell>
        </row>
        <row r="131">
          <cell r="D131">
            <v>3.495688650664075E-3</v>
          </cell>
          <cell r="E131">
            <v>1.2219839142381622E-5</v>
          </cell>
        </row>
        <row r="132">
          <cell r="D132">
            <v>-7.6637250348351449E-3</v>
          </cell>
          <cell r="E132">
            <v>5.8732681409558945E-5</v>
          </cell>
        </row>
        <row r="133">
          <cell r="D133">
            <v>8.5030033543957995E-3</v>
          </cell>
          <cell r="E133">
            <v>7.2301066044866215E-5</v>
          </cell>
        </row>
        <row r="134">
          <cell r="D134">
            <v>8.4313118811882859E-3</v>
          </cell>
          <cell r="E134">
            <v>7.1087020037866757E-5</v>
          </cell>
        </row>
        <row r="135">
          <cell r="D135">
            <v>-2.3011429009756057E-4</v>
          </cell>
          <cell r="E135">
            <v>5.2952586507104264E-8</v>
          </cell>
        </row>
        <row r="136">
          <cell r="D136">
            <v>3.5292312413688354E-3</v>
          </cell>
          <cell r="E136">
            <v>1.245547315505381E-5</v>
          </cell>
        </row>
        <row r="137">
          <cell r="D137">
            <v>9.9388379204889965E-4</v>
          </cell>
          <cell r="E137">
            <v>9.8780499209750047E-7</v>
          </cell>
        </row>
        <row r="138">
          <cell r="D138">
            <v>-1.9094172458564707E-3</v>
          </cell>
          <cell r="E138">
            <v>3.6458742187741097E-6</v>
          </cell>
        </row>
        <row r="139">
          <cell r="D139">
            <v>-6.4279155188246007E-3</v>
          </cell>
          <cell r="E139">
            <v>4.1318097917146132E-5</v>
          </cell>
        </row>
        <row r="140">
          <cell r="D140">
            <v>-1.5403573629082512E-3</v>
          </cell>
          <cell r="E140">
            <v>2.3727008054656619E-6</v>
          </cell>
        </row>
        <row r="141">
          <cell r="D141">
            <v>-2.0055538414068819E-3</v>
          </cell>
          <cell r="E141">
            <v>4.0222462107819003E-6</v>
          </cell>
        </row>
        <row r="142">
          <cell r="D142">
            <v>-1.7004173751739016E-3</v>
          </cell>
          <cell r="E142">
            <v>2.8914192497933012E-6</v>
          </cell>
        </row>
        <row r="143">
          <cell r="D143">
            <v>2.3227005264780942E-4</v>
          </cell>
          <cell r="E143">
            <v>5.3949377357016162E-8</v>
          </cell>
        </row>
        <row r="144">
          <cell r="D144">
            <v>-4.7991330598343707E-3</v>
          </cell>
          <cell r="E144">
            <v>2.3031678125995211E-5</v>
          </cell>
        </row>
        <row r="145">
          <cell r="D145">
            <v>2.4889165435171279E-3</v>
          </cell>
          <cell r="E145">
            <v>6.1947055605932475E-6</v>
          </cell>
        </row>
        <row r="146">
          <cell r="D146">
            <v>3.6465202886182269E-3</v>
          </cell>
          <cell r="E146">
            <v>1.3297110215304356E-5</v>
          </cell>
        </row>
        <row r="147">
          <cell r="D147">
            <v>0</v>
          </cell>
          <cell r="E147">
            <v>0</v>
          </cell>
        </row>
        <row r="148">
          <cell r="D148">
            <v>-8.0395794681510369E-3</v>
          </cell>
          <cell r="E148">
            <v>6.4634838024715707E-5</v>
          </cell>
        </row>
        <row r="149">
          <cell r="D149">
            <v>5.4551122194523849E-4</v>
          </cell>
          <cell r="E149">
            <v>2.9758249326818724E-7</v>
          </cell>
        </row>
        <row r="150">
          <cell r="D150">
            <v>2.9597320663603544E-3</v>
          </cell>
          <cell r="E150">
            <v>8.7600139046417329E-6</v>
          </cell>
        </row>
        <row r="151">
          <cell r="D151">
            <v>-5.7466801273589052E-3</v>
          </cell>
          <cell r="E151">
            <v>3.3024332486181762E-5</v>
          </cell>
        </row>
        <row r="152">
          <cell r="D152">
            <v>-7.5763492931344434E-3</v>
          </cell>
          <cell r="E152">
            <v>5.7401068611578782E-5</v>
          </cell>
        </row>
        <row r="153">
          <cell r="D153">
            <v>-4.8008814733196958E-3</v>
          </cell>
          <cell r="E153">
            <v>2.3048462920864294E-5</v>
          </cell>
        </row>
        <row r="154">
          <cell r="D154">
            <v>-1.1862396204033177E-3</v>
          </cell>
          <cell r="E154">
            <v>1.4071644370146072E-6</v>
          </cell>
        </row>
        <row r="155">
          <cell r="D155">
            <v>1.1084718923199954E-3</v>
          </cell>
          <cell r="E155">
            <v>1.2287099360634716E-6</v>
          </cell>
        </row>
        <row r="156">
          <cell r="D156">
            <v>1.2654223347041693E-3</v>
          </cell>
          <cell r="E156">
            <v>1.6012936851681507E-6</v>
          </cell>
        </row>
        <row r="157">
          <cell r="D157">
            <v>-2.5276461295419272E-3</v>
          </cell>
          <cell r="E157">
            <v>6.3889949561882853E-6</v>
          </cell>
        </row>
        <row r="158">
          <cell r="D158">
            <v>-5.9391827684509568E-3</v>
          </cell>
          <cell r="E158">
            <v>3.5273891957064773E-5</v>
          </cell>
        </row>
        <row r="159">
          <cell r="D159">
            <v>1.7525691069864013E-3</v>
          </cell>
          <cell r="E159">
            <v>3.0714984747631122E-6</v>
          </cell>
        </row>
        <row r="160">
          <cell r="D160">
            <v>1.0337972166996057E-3</v>
          </cell>
          <cell r="E160">
            <v>1.0687366852558514E-6</v>
          </cell>
        </row>
        <row r="161">
          <cell r="D161">
            <v>1.1121703209406864E-3</v>
          </cell>
          <cell r="E161">
            <v>1.2369228227813093E-6</v>
          </cell>
        </row>
        <row r="162">
          <cell r="D162">
            <v>-6.7449611172829549E-3</v>
          </cell>
          <cell r="E162">
            <v>4.549450047365893E-5</v>
          </cell>
        </row>
        <row r="163">
          <cell r="D163">
            <v>4.0744587361187801E-3</v>
          </cell>
          <cell r="E163">
            <v>1.6601213992334648E-5</v>
          </cell>
        </row>
        <row r="164">
          <cell r="D164">
            <v>-1.7425206874602028E-2</v>
          </cell>
          <cell r="E164">
            <v>3.0363783462267777E-4</v>
          </cell>
        </row>
        <row r="165">
          <cell r="D165">
            <v>-9.4744513725808499E-3</v>
          </cell>
          <cell r="E165">
            <v>8.9765228811399154E-5</v>
          </cell>
        </row>
        <row r="166">
          <cell r="D166">
            <v>2.7795945062130123E-3</v>
          </cell>
          <cell r="E166">
            <v>7.7261456189695602E-6</v>
          </cell>
        </row>
        <row r="167">
          <cell r="D167">
            <v>-3.1795206261210351E-3</v>
          </cell>
          <cell r="E167">
            <v>1.01093514119291E-5</v>
          </cell>
        </row>
        <row r="168">
          <cell r="D168">
            <v>3.3532346446389916E-3</v>
          </cell>
          <cell r="E168">
            <v>1.1244182582007184E-5</v>
          </cell>
        </row>
        <row r="169">
          <cell r="D169">
            <v>7.3361591131404502E-4</v>
          </cell>
          <cell r="E169">
            <v>5.3819230533313681E-7</v>
          </cell>
        </row>
        <row r="170">
          <cell r="D170">
            <v>3.5024843202735578E-3</v>
          </cell>
          <cell r="E170">
            <v>1.2267396413762126E-5</v>
          </cell>
        </row>
        <row r="171">
          <cell r="D171">
            <v>-8.4415584415583611E-3</v>
          </cell>
          <cell r="E171">
            <v>7.1259908922245225E-5</v>
          </cell>
        </row>
        <row r="172">
          <cell r="D172">
            <v>-7.2855271774723285E-3</v>
          </cell>
          <cell r="E172">
            <v>5.3078906253687913E-5</v>
          </cell>
        </row>
        <row r="173">
          <cell r="D173">
            <v>-7.5863775047413373E-3</v>
          </cell>
          <cell r="E173">
            <v>5.75531236444454E-5</v>
          </cell>
        </row>
        <row r="174">
          <cell r="D174">
            <v>2.4927295388454951E-4</v>
          </cell>
          <cell r="E174">
            <v>6.2137005538328746E-8</v>
          </cell>
        </row>
        <row r="175">
          <cell r="D175">
            <v>5.648778866921278E-3</v>
          </cell>
          <cell r="E175">
            <v>3.1908702687376439E-5</v>
          </cell>
        </row>
        <row r="176">
          <cell r="D176">
            <v>-1.4042623492481754E-3</v>
          </cell>
          <cell r="E176">
            <v>1.9719527455160043E-6</v>
          </cell>
        </row>
        <row r="177">
          <cell r="D177">
            <v>1.2490694019356319E-2</v>
          </cell>
          <cell r="E177">
            <v>1.5601743708518371E-4</v>
          </cell>
        </row>
        <row r="178">
          <cell r="D178">
            <v>-8.1699346405228468E-3</v>
          </cell>
          <cell r="E178">
            <v>6.6747832030415177E-5</v>
          </cell>
        </row>
        <row r="179">
          <cell r="D179">
            <v>-4.9423393739700394E-4</v>
          </cell>
          <cell r="E179">
            <v>2.442671848749456E-7</v>
          </cell>
        </row>
        <row r="180">
          <cell r="D180">
            <v>-3.296522169111693E-4</v>
          </cell>
          <cell r="E180">
            <v>1.0867058411444862E-7</v>
          </cell>
        </row>
        <row r="181">
          <cell r="D181">
            <v>-6.2654575432811166E-3</v>
          </cell>
          <cell r="E181">
            <v>3.9255958226658248E-5</v>
          </cell>
        </row>
        <row r="182">
          <cell r="D182">
            <v>2.8206404513024808E-3</v>
          </cell>
          <cell r="E182">
            <v>7.9560125555238624E-6</v>
          </cell>
        </row>
        <row r="183">
          <cell r="D183">
            <v>5.294506949040434E-3</v>
          </cell>
          <cell r="E183">
            <v>2.8031803833437445E-5</v>
          </cell>
        </row>
        <row r="184">
          <cell r="D184">
            <v>-6.0895325872285522E-3</v>
          </cell>
          <cell r="E184">
            <v>3.7082407130918464E-5</v>
          </cell>
        </row>
        <row r="185">
          <cell r="D185">
            <v>1.9042887895346361E-3</v>
          </cell>
          <cell r="E185">
            <v>3.6263157939472894E-6</v>
          </cell>
        </row>
        <row r="186">
          <cell r="D186">
            <v>-2.4791339558716263E-4</v>
          </cell>
          <cell r="E186">
            <v>6.1461051711556986E-8</v>
          </cell>
        </row>
        <row r="187">
          <cell r="D187">
            <v>-1.1654818978343529E-2</v>
          </cell>
          <cell r="E187">
            <v>1.3583480541795649E-4</v>
          </cell>
        </row>
        <row r="188">
          <cell r="D188">
            <v>-3.3453207326252787E-3</v>
          </cell>
          <cell r="E188">
            <v>1.1191170804132531E-5</v>
          </cell>
        </row>
        <row r="189">
          <cell r="D189">
            <v>8.3913736678598028E-5</v>
          </cell>
          <cell r="E189">
            <v>7.0415152033650878E-9</v>
          </cell>
        </row>
        <row r="190">
          <cell r="D190">
            <v>8.3906695754332183E-4</v>
          </cell>
          <cell r="E190">
            <v>7.0403335924100665E-7</v>
          </cell>
        </row>
        <row r="191">
          <cell r="D191">
            <v>5.030181086518315E-4</v>
          </cell>
          <cell r="E191">
            <v>2.5302721763166577E-7</v>
          </cell>
        </row>
        <row r="192">
          <cell r="D192">
            <v>1.1060834590246316E-2</v>
          </cell>
          <cell r="E192">
            <v>1.2234206183278938E-4</v>
          </cell>
        </row>
        <row r="193">
          <cell r="D193">
            <v>1.1105585943974816E-2</v>
          </cell>
          <cell r="E193">
            <v>1.23334039159011E-4</v>
          </cell>
        </row>
        <row r="194">
          <cell r="D194">
            <v>-9.0163934426228387E-3</v>
          </cell>
          <cell r="E194">
            <v>8.1295350712172126E-5</v>
          </cell>
        </row>
        <row r="195">
          <cell r="D195">
            <v>-8.2712985938759864E-5</v>
          </cell>
          <cell r="E195">
            <v>6.8414380429054866E-9</v>
          </cell>
        </row>
        <row r="196">
          <cell r="D196">
            <v>-4.3014310530234967E-3</v>
          </cell>
          <cell r="E196">
            <v>1.8502309103914827E-5</v>
          </cell>
        </row>
        <row r="197">
          <cell r="D197">
            <v>3.3230871479603685E-3</v>
          </cell>
          <cell r="E197">
            <v>1.1042908192939376E-5</v>
          </cell>
        </row>
        <row r="198">
          <cell r="D198">
            <v>-6.2929535480665821E-3</v>
          </cell>
          <cell r="E198">
            <v>3.9601264358123787E-5</v>
          </cell>
        </row>
        <row r="199">
          <cell r="D199">
            <v>3.7496875260394358E-3</v>
          </cell>
          <cell r="E199">
            <v>1.4060156542935745E-5</v>
          </cell>
        </row>
        <row r="200">
          <cell r="D200">
            <v>5.5620122862363175E-3</v>
          </cell>
          <cell r="E200">
            <v>3.093598067224375E-5</v>
          </cell>
        </row>
        <row r="201">
          <cell r="D201">
            <v>-2.806901675885487E-3</v>
          </cell>
          <cell r="E201">
            <v>7.878697018088756E-6</v>
          </cell>
        </row>
        <row r="202">
          <cell r="D202">
            <v>-2.0697077572646716E-3</v>
          </cell>
          <cell r="E202">
            <v>4.2836902004815571E-6</v>
          </cell>
        </row>
        <row r="203">
          <cell r="D203">
            <v>-3.8991206238592202E-3</v>
          </cell>
          <cell r="E203">
            <v>1.5203141639404315E-5</v>
          </cell>
        </row>
        <row r="204">
          <cell r="D204">
            <v>3.4146747730490201E-3</v>
          </cell>
          <cell r="E204">
            <v>1.1660003805697377E-5</v>
          </cell>
        </row>
        <row r="205">
          <cell r="D205">
            <v>6.0590969455509569E-3</v>
          </cell>
          <cell r="E205">
            <v>3.6712655795584934E-5</v>
          </cell>
        </row>
        <row r="206">
          <cell r="D206">
            <v>6.6001155020223301E-4</v>
          </cell>
          <cell r="E206">
            <v>4.3561524640035472E-7</v>
          </cell>
        </row>
        <row r="207">
          <cell r="D207">
            <v>5.4415038337867205E-3</v>
          </cell>
          <cell r="E207">
            <v>2.9609963973115578E-5</v>
          </cell>
        </row>
        <row r="208">
          <cell r="D208">
            <v>1.1480114801147856E-3</v>
          </cell>
          <cell r="E208">
            <v>1.3179303584753408E-6</v>
          </cell>
        </row>
        <row r="209">
          <cell r="D209">
            <v>1.0484069129330864E-2</v>
          </cell>
          <cell r="E209">
            <v>1.0991570550858842E-4</v>
          </cell>
        </row>
        <row r="210">
          <cell r="D210">
            <v>3.7286212207181535E-3</v>
          </cell>
          <cell r="E210">
            <v>1.3902616207589734E-5</v>
          </cell>
        </row>
        <row r="211">
          <cell r="D211">
            <v>-4.5223289994347216E-3</v>
          </cell>
          <cell r="E211">
            <v>2.0451459579128251E-5</v>
          </cell>
        </row>
        <row r="212">
          <cell r="D212">
            <v>2.7581731159245226E-3</v>
          </cell>
          <cell r="E212">
            <v>7.6075189374087899E-6</v>
          </cell>
        </row>
        <row r="213">
          <cell r="D213">
            <v>-1.1325944502872387E-3</v>
          </cell>
          <cell r="E213">
            <v>1.2827701888214524E-6</v>
          </cell>
        </row>
        <row r="214">
          <cell r="D214">
            <v>-1.6198266785449889E-4</v>
          </cell>
          <cell r="E214">
            <v>2.6238384685260907E-8</v>
          </cell>
        </row>
        <row r="215">
          <cell r="D215">
            <v>7.2093965168085195E-3</v>
          </cell>
          <cell r="E215">
            <v>5.1975398136570813E-5</v>
          </cell>
        </row>
        <row r="216">
          <cell r="D216">
            <v>-4.8254785266221845E-4</v>
          </cell>
          <cell r="E216">
            <v>2.3285243010891808E-7</v>
          </cell>
        </row>
        <row r="217">
          <cell r="D217">
            <v>-5.3105889925972871E-3</v>
          </cell>
          <cell r="E217">
            <v>2.820235544829547E-5</v>
          </cell>
        </row>
        <row r="218">
          <cell r="D218">
            <v>-1.6178611875100612E-3</v>
          </cell>
          <cell r="E218">
            <v>2.6174748220514656E-6</v>
          </cell>
        </row>
        <row r="219">
          <cell r="D219">
            <v>-4.2132555501538382E-3</v>
          </cell>
          <cell r="E219">
            <v>1.7751522330902123E-5</v>
          </cell>
        </row>
        <row r="220">
          <cell r="D220">
            <v>-9.1131000813670093E-3</v>
          </cell>
          <cell r="E220">
            <v>8.3048593093011398E-5</v>
          </cell>
        </row>
        <row r="221">
          <cell r="D221">
            <v>-2.5455739858762927E-3</v>
          </cell>
          <cell r="E221">
            <v>6.4799469175701161E-6</v>
          </cell>
        </row>
        <row r="222">
          <cell r="D222">
            <v>7.244587140857961E-3</v>
          </cell>
          <cell r="E222">
            <v>5.2484042841484525E-5</v>
          </cell>
        </row>
        <row r="223">
          <cell r="D223">
            <v>-1.7981201471188868E-3</v>
          </cell>
          <cell r="E223">
            <v>3.233236063474847E-6</v>
          </cell>
        </row>
        <row r="224">
          <cell r="D224">
            <v>2.1288790632931764E-3</v>
          </cell>
          <cell r="E224">
            <v>4.5321260661280321E-6</v>
          </cell>
        </row>
        <row r="225">
          <cell r="D225">
            <v>5.8828335648337671E-3</v>
          </cell>
          <cell r="E225">
            <v>3.4607730751534766E-5</v>
          </cell>
        </row>
        <row r="226">
          <cell r="D226">
            <v>1.0559662090812161E-3</v>
          </cell>
          <cell r="E226">
            <v>1.1150646347213546E-6</v>
          </cell>
        </row>
        <row r="227">
          <cell r="D227">
            <v>-6.1668289516388919E-3</v>
          </cell>
          <cell r="E227">
            <v>3.8029779318771636E-5</v>
          </cell>
        </row>
        <row r="228">
          <cell r="D228">
            <v>-3.5924232527760891E-3</v>
          </cell>
          <cell r="E228">
            <v>1.2905504827086336E-5</v>
          </cell>
        </row>
        <row r="229">
          <cell r="D229">
            <v>1.0324483775811411E-2</v>
          </cell>
          <cell r="E229">
            <v>1.0659496523699304E-4</v>
          </cell>
        </row>
        <row r="230">
          <cell r="D230">
            <v>9.4890510948903994E-3</v>
          </cell>
          <cell r="E230">
            <v>9.0042090681440685E-5</v>
          </cell>
        </row>
        <row r="231">
          <cell r="D231">
            <v>7.3109986342090316E-3</v>
          </cell>
          <cell r="E231">
            <v>5.3450701029406323E-5</v>
          </cell>
        </row>
        <row r="232">
          <cell r="D232">
            <v>-4.3866645397990789E-3</v>
          </cell>
          <cell r="E232">
            <v>1.9242825784730665E-5</v>
          </cell>
        </row>
        <row r="233">
          <cell r="D233">
            <v>-3.5247937194584633E-3</v>
          </cell>
          <cell r="E233">
            <v>1.2424170764733829E-5</v>
          </cell>
        </row>
        <row r="234">
          <cell r="D234">
            <v>-3.1353002652946271E-3</v>
          </cell>
          <cell r="E234">
            <v>9.8301077535565597E-6</v>
          </cell>
        </row>
        <row r="235">
          <cell r="D235">
            <v>2.6612903225806672E-3</v>
          </cell>
          <cell r="E235">
            <v>7.0824661810615119E-6</v>
          </cell>
        </row>
        <row r="236">
          <cell r="D236">
            <v>-1.1662511059277847E-2</v>
          </cell>
          <cell r="E236">
            <v>1.3601416420777807E-4</v>
          </cell>
        </row>
        <row r="237">
          <cell r="D237">
            <v>-2.0345052083332593E-3</v>
          </cell>
          <cell r="E237">
            <v>4.1392114427351593E-6</v>
          </cell>
        </row>
        <row r="238">
          <cell r="D238">
            <v>1.5493761722253918E-3</v>
          </cell>
          <cell r="E238">
            <v>2.400566523059807E-6</v>
          </cell>
        </row>
        <row r="239">
          <cell r="D239">
            <v>-5.3737176355641569E-3</v>
          </cell>
          <cell r="E239">
            <v>2.8876841226773234E-5</v>
          </cell>
        </row>
        <row r="240">
          <cell r="D240">
            <v>-1.6371971185324963E-4</v>
          </cell>
          <cell r="E240">
            <v>2.6804144049311088E-8</v>
          </cell>
        </row>
        <row r="241">
          <cell r="D241">
            <v>-4.9942688717864447E-3</v>
          </cell>
          <cell r="E241">
            <v>2.4942721563695048E-5</v>
          </cell>
        </row>
        <row r="242">
          <cell r="D242">
            <v>1.9748210318439874E-3</v>
          </cell>
          <cell r="E242">
            <v>3.899918107813351E-6</v>
          </cell>
        </row>
        <row r="243">
          <cell r="D243">
            <v>2.5457830335879894E-3</v>
          </cell>
          <cell r="E243">
            <v>6.4810112541044661E-6</v>
          </cell>
        </row>
        <row r="244">
          <cell r="D244">
            <v>-4.5052424639581146E-3</v>
          </cell>
          <cell r="E244">
            <v>2.0297209659051383E-5</v>
          </cell>
        </row>
        <row r="245">
          <cell r="D245">
            <v>-6.2535999341726267E-3</v>
          </cell>
          <cell r="E245">
            <v>3.9107512136683881E-5</v>
          </cell>
        </row>
        <row r="246">
          <cell r="D246">
            <v>-3.3948828351412219E-3</v>
          </cell>
          <cell r="E246">
            <v>1.1525229464336501E-5</v>
          </cell>
        </row>
        <row r="247">
          <cell r="D247">
            <v>-2.0771020272515317E-3</v>
          </cell>
          <cell r="E247">
            <v>4.3143528316124229E-6</v>
          </cell>
        </row>
        <row r="248">
          <cell r="D248">
            <v>4.1628507201729725E-4</v>
          </cell>
          <cell r="E248">
            <v>1.7329326118444636E-7</v>
          </cell>
        </row>
        <row r="249">
          <cell r="D249">
            <v>3.3288948069243318E-4</v>
          </cell>
          <cell r="E249">
            <v>1.1081540635567785E-7</v>
          </cell>
        </row>
        <row r="250">
          <cell r="D250">
            <v>3.1613976705491265E-3</v>
          </cell>
          <cell r="E250">
            <v>9.994435231353444E-6</v>
          </cell>
        </row>
        <row r="251">
          <cell r="D251">
            <v>-1.1942278984906296E-2</v>
          </cell>
          <cell r="E251">
            <v>1.4261802735333456E-4</v>
          </cell>
        </row>
        <row r="252">
          <cell r="D252">
            <v>3.3573946617426742E-4</v>
          </cell>
          <cell r="E252">
            <v>1.1272098914698206E-7</v>
          </cell>
        </row>
        <row r="253">
          <cell r="D253">
            <v>5.5378419197851247E-3</v>
          </cell>
          <cell r="E253">
            <v>3.0667693128529395E-5</v>
          </cell>
        </row>
        <row r="254">
          <cell r="D254">
            <v>1.2433244325767756E-2</v>
          </cell>
          <cell r="E254">
            <v>1.5458556446423609E-4</v>
          </cell>
        </row>
        <row r="255">
          <cell r="D255">
            <v>-1.4835572405835773E-3</v>
          </cell>
          <cell r="E255">
            <v>2.2009420860879584E-6</v>
          </cell>
        </row>
        <row r="256">
          <cell r="D256">
            <v>-8.2542302930251887E-3</v>
          </cell>
          <cell r="E256">
            <v>6.8132317730294688E-5</v>
          </cell>
        </row>
        <row r="257">
          <cell r="D257">
            <v>2.0807324178109265E-3</v>
          </cell>
          <cell r="E257">
            <v>4.3294473945293043E-6</v>
          </cell>
        </row>
        <row r="258">
          <cell r="D258">
            <v>-8.4717607973421316E-3</v>
          </cell>
          <cell r="E258">
            <v>7.1770731007382988E-5</v>
          </cell>
        </row>
        <row r="259">
          <cell r="D259">
            <v>1.1308426872173039E-2</v>
          </cell>
          <cell r="E259">
            <v>1.2788051832328528E-4</v>
          </cell>
        </row>
        <row r="260">
          <cell r="D260">
            <v>-2.733371987078681E-3</v>
          </cell>
          <cell r="E260">
            <v>7.4713224197464572E-6</v>
          </cell>
        </row>
        <row r="261">
          <cell r="D261">
            <v>-8.3887043189369015E-3</v>
          </cell>
          <cell r="E261">
            <v>7.0370360150550623E-5</v>
          </cell>
        </row>
        <row r="262">
          <cell r="D262">
            <v>4.1041963313510621E-3</v>
          </cell>
          <cell r="E262">
            <v>1.6844427526275517E-5</v>
          </cell>
        </row>
        <row r="263">
          <cell r="D263">
            <v>-5.0050050050065575E-4</v>
          </cell>
          <cell r="E263">
            <v>2.5050075100140692E-7</v>
          </cell>
        </row>
        <row r="264">
          <cell r="D264">
            <v>-2.0030045067600533E-3</v>
          </cell>
          <cell r="E264">
            <v>4.012027054101084E-6</v>
          </cell>
        </row>
        <row r="265">
          <cell r="D265">
            <v>3.3450409767519229E-3</v>
          </cell>
          <cell r="E265">
            <v>1.1189299136149459E-5</v>
          </cell>
        </row>
        <row r="266">
          <cell r="D266">
            <v>8.4180696782796272E-3</v>
          </cell>
          <cell r="E266">
            <v>7.0863897108370869E-5</v>
          </cell>
        </row>
        <row r="267">
          <cell r="D267">
            <v>-1.405074799570194E-3</v>
          </cell>
          <cell r="E267">
            <v>1.974235192387221E-6</v>
          </cell>
        </row>
        <row r="268">
          <cell r="D268">
            <v>5.4626717430890093E-3</v>
          </cell>
          <cell r="E268">
            <v>2.9840782572743114E-5</v>
          </cell>
        </row>
        <row r="269">
          <cell r="D269">
            <v>-4.8567665459334775E-3</v>
          </cell>
          <cell r="E269">
            <v>2.3588181281698601E-5</v>
          </cell>
        </row>
        <row r="270">
          <cell r="D270">
            <v>-7.7756638266193168E-3</v>
          </cell>
          <cell r="E270">
            <v>6.0460947944596158E-5</v>
          </cell>
        </row>
        <row r="271">
          <cell r="D271">
            <v>2.501042100875317E-4</v>
          </cell>
          <cell r="E271">
            <v>6.2552115903508191E-8</v>
          </cell>
        </row>
        <row r="272">
          <cell r="D272">
            <v>5.7509584930823809E-3</v>
          </cell>
          <cell r="E272">
            <v>3.3073523589156373E-5</v>
          </cell>
        </row>
        <row r="273">
          <cell r="D273">
            <v>-7.9555813375321582E-3</v>
          </cell>
          <cell r="E273">
            <v>6.3291274418089964E-5</v>
          </cell>
        </row>
        <row r="274">
          <cell r="D274">
            <v>-1.194553504302065E-2</v>
          </cell>
          <cell r="E274">
            <v>1.4269580746403436E-4</v>
          </cell>
        </row>
        <row r="275">
          <cell r="D275">
            <v>-2.7899898545824531E-3</v>
          </cell>
          <cell r="E275">
            <v>7.7840433886730174E-6</v>
          </cell>
        </row>
        <row r="276">
          <cell r="D276">
            <v>-1.8651971174226123E-3</v>
          </cell>
          <cell r="E276">
            <v>3.4789602868416223E-6</v>
          </cell>
        </row>
        <row r="277">
          <cell r="D277">
            <v>-2.1235029304339514E-3</v>
          </cell>
          <cell r="E277">
            <v>4.5092646955615791E-6</v>
          </cell>
        </row>
        <row r="278">
          <cell r="D278">
            <v>-6.8096697310193743E-4</v>
          </cell>
          <cell r="E278">
            <v>4.6371601845561477E-7</v>
          </cell>
        </row>
        <row r="279">
          <cell r="D279">
            <v>-6.2180579216353227E-3</v>
          </cell>
          <cell r="E279">
            <v>3.8664244316811791E-5</v>
          </cell>
        </row>
        <row r="280">
          <cell r="D280">
            <v>2.3999314305305219E-3</v>
          </cell>
          <cell r="E280">
            <v>5.7596708712482772E-6</v>
          </cell>
        </row>
        <row r="281">
          <cell r="D281">
            <v>-1.9666524155621534E-3</v>
          </cell>
          <cell r="E281">
            <v>3.8677217236364533E-6</v>
          </cell>
        </row>
        <row r="282">
          <cell r="D282">
            <v>2.9129540781358543E-3</v>
          </cell>
          <cell r="E282">
            <v>8.4853014613283049E-6</v>
          </cell>
        </row>
        <row r="283">
          <cell r="D283">
            <v>2.9899196992992927E-3</v>
          </cell>
          <cell r="E283">
            <v>8.939619808257973E-6</v>
          </cell>
        </row>
        <row r="284">
          <cell r="D284">
            <v>-5.9620134571158889E-4</v>
          </cell>
          <cell r="E284">
            <v>3.5545604462830954E-7</v>
          </cell>
        </row>
        <row r="285">
          <cell r="D285">
            <v>2.5566729163117863E-4</v>
          </cell>
          <cell r="E285">
            <v>6.5365764010022142E-8</v>
          </cell>
        </row>
        <row r="286">
          <cell r="D286">
            <v>5.2824401465449977E-3</v>
          </cell>
          <cell r="E286">
            <v>2.7904173901830337E-5</v>
          </cell>
        </row>
        <row r="287">
          <cell r="D287">
            <v>-6.3564708873632414E-3</v>
          </cell>
          <cell r="E287">
            <v>4.0404722141896433E-5</v>
          </cell>
        </row>
        <row r="288">
          <cell r="D288">
            <v>6.823609689525556E-3</v>
          </cell>
          <cell r="E288">
            <v>4.6561649194987058E-5</v>
          </cell>
        </row>
        <row r="289">
          <cell r="D289">
            <v>-1.5249068112502817E-3</v>
          </cell>
          <cell r="E289">
            <v>2.3253407829975023E-6</v>
          </cell>
        </row>
        <row r="290">
          <cell r="D290">
            <v>3.3938571186142852E-4</v>
          </cell>
          <cell r="E290">
            <v>1.1518266141568859E-7</v>
          </cell>
        </row>
        <row r="291">
          <cell r="D291">
            <v>-7.4639525021205078E-3</v>
          </cell>
          <cell r="E291">
            <v>5.5710586953910985E-5</v>
          </cell>
        </row>
        <row r="292">
          <cell r="D292">
            <v>-2.5636643308835083E-4</v>
          </cell>
          <cell r="E292">
            <v>6.572374801444387E-8</v>
          </cell>
        </row>
        <row r="293">
          <cell r="D293">
            <v>7.5220104282418543E-3</v>
          </cell>
          <cell r="E293">
            <v>5.6580640882579201E-5</v>
          </cell>
        </row>
        <row r="294">
          <cell r="D294">
            <v>-2.5451768897954974E-4</v>
          </cell>
          <cell r="E294">
            <v>6.4779254003490817E-8</v>
          </cell>
        </row>
        <row r="295">
          <cell r="D295">
            <v>-5.2613713509843674E-3</v>
          </cell>
          <cell r="E295">
            <v>2.7682028492959067E-5</v>
          </cell>
        </row>
        <row r="296">
          <cell r="D296">
            <v>9.2134448046410355E-3</v>
          </cell>
          <cell r="E296">
            <v>8.4887565168166894E-5</v>
          </cell>
        </row>
        <row r="297">
          <cell r="D297">
            <v>-5.0718512256986426E-4</v>
          </cell>
          <cell r="E297">
            <v>2.5723674855620821E-7</v>
          </cell>
        </row>
        <row r="298">
          <cell r="D298">
            <v>1.2263193504736369E-2</v>
          </cell>
          <cell r="E298">
            <v>1.5038591493460828E-4</v>
          </cell>
        </row>
        <row r="299">
          <cell r="D299">
            <v>-3.5926142534881134E-3</v>
          </cell>
          <cell r="E299">
            <v>1.2906877174365954E-5</v>
          </cell>
        </row>
        <row r="300">
          <cell r="D300">
            <v>9.642797249706403E-3</v>
          </cell>
          <cell r="E300">
            <v>9.2983538798945375E-5</v>
          </cell>
        </row>
        <row r="301">
          <cell r="D301">
            <v>-6.3117681255709934E-3</v>
          </cell>
          <cell r="E301">
            <v>3.9838416870973973E-5</v>
          </cell>
        </row>
        <row r="302">
          <cell r="D302">
            <v>3.9281236941079989E-3</v>
          </cell>
          <cell r="E302">
            <v>1.5430155756212672E-5</v>
          </cell>
        </row>
        <row r="303">
          <cell r="D303">
            <v>-1.3320013320013979E-3</v>
          </cell>
          <cell r="E303">
            <v>1.7742275484534983E-6</v>
          </cell>
        </row>
        <row r="304">
          <cell r="D304">
            <v>-1.2337445815271741E-2</v>
          </cell>
          <cell r="E304">
            <v>1.5221256924476622E-4</v>
          </cell>
        </row>
        <row r="305">
          <cell r="D305">
            <v>-2.7008777852802757E-3</v>
          </cell>
          <cell r="E305">
            <v>7.2947408110204869E-6</v>
          </cell>
        </row>
        <row r="306">
          <cell r="D306">
            <v>5.6702775897088387E-3</v>
          </cell>
          <cell r="E306">
            <v>3.2152047944354277E-5</v>
          </cell>
        </row>
        <row r="307">
          <cell r="D307">
            <v>-2.1879996633845655E-3</v>
          </cell>
          <cell r="E307">
            <v>4.7873425269709719E-6</v>
          </cell>
        </row>
        <row r="308">
          <cell r="D308">
            <v>-8.4338365522462766E-5</v>
          </cell>
          <cell r="E308">
            <v>7.1129598990005361E-9</v>
          </cell>
        </row>
        <row r="309">
          <cell r="D309">
            <v>1.6025641025640969E-3</v>
          </cell>
          <cell r="E309">
            <v>2.5682117028270694E-6</v>
          </cell>
        </row>
        <row r="310">
          <cell r="D310">
            <v>-2.4421052631578011E-3</v>
          </cell>
          <cell r="E310">
            <v>5.9638781163430327E-6</v>
          </cell>
        </row>
        <row r="311">
          <cell r="D311">
            <v>-3.376667229445518E-4</v>
          </cell>
          <cell r="E311">
            <v>1.1401881578411271E-7</v>
          </cell>
        </row>
        <row r="312">
          <cell r="D312">
            <v>1.1653436919439208E-2</v>
          </cell>
          <cell r="E312">
            <v>1.3580259203534878E-4</v>
          </cell>
        </row>
        <row r="313">
          <cell r="D313">
            <v>9.2654424040068406E-3</v>
          </cell>
          <cell r="E313">
            <v>8.5848422941968064E-5</v>
          </cell>
        </row>
        <row r="314">
          <cell r="D314">
            <v>8.2706145066580028E-4</v>
          </cell>
          <cell r="E314">
            <v>6.8403064317741795E-7</v>
          </cell>
        </row>
        <row r="315">
          <cell r="D315">
            <v>3.8839765308653629E-3</v>
          </cell>
          <cell r="E315">
            <v>1.5085273692312939E-5</v>
          </cell>
        </row>
        <row r="316">
          <cell r="D316">
            <v>-6.9147184721766175E-3</v>
          </cell>
          <cell r="E316">
            <v>4.7813331549460539E-5</v>
          </cell>
        </row>
        <row r="317">
          <cell r="D317">
            <v>-8.289124668436898E-5</v>
          </cell>
          <cell r="E317">
            <v>6.8709587768889112E-9</v>
          </cell>
        </row>
        <row r="318">
          <cell r="D318">
            <v>5.9686645113157244E-3</v>
          </cell>
          <cell r="E318">
            <v>3.5624956048639774E-5</v>
          </cell>
        </row>
        <row r="319">
          <cell r="D319">
            <v>-8.2406262875979186E-3</v>
          </cell>
          <cell r="E319">
            <v>6.790792161184985E-5</v>
          </cell>
        </row>
        <row r="320">
          <cell r="D320">
            <v>5.6501869547154193E-3</v>
          </cell>
          <cell r="E320">
            <v>3.1924612623236301E-5</v>
          </cell>
        </row>
        <row r="321">
          <cell r="D321">
            <v>-2.4787242832354783E-3</v>
          </cell>
          <cell r="E321">
            <v>6.1440740723012356E-6</v>
          </cell>
        </row>
        <row r="322">
          <cell r="D322">
            <v>8.2829454153898752E-4</v>
          </cell>
          <cell r="E322">
            <v>6.8607184754328156E-7</v>
          </cell>
        </row>
        <row r="323">
          <cell r="D323">
            <v>2.2345444012250582E-3</v>
          </cell>
          <cell r="E323">
            <v>4.9931886810462537E-6</v>
          </cell>
        </row>
        <row r="324">
          <cell r="D324">
            <v>-7.4318744838985928E-4</v>
          </cell>
          <cell r="E324">
            <v>5.5232758344422981E-7</v>
          </cell>
        </row>
        <row r="325">
          <cell r="D325">
            <v>1.446161474258334E-2</v>
          </cell>
          <cell r="E325">
            <v>2.0913830096290378E-4</v>
          </cell>
        </row>
        <row r="326">
          <cell r="D326">
            <v>8.9605734767017609E-4</v>
          </cell>
          <cell r="E326">
            <v>8.0291877031371081E-7</v>
          </cell>
        </row>
        <row r="327">
          <cell r="D327">
            <v>-2.8485391063725052E-3</v>
          </cell>
          <cell r="E327">
            <v>8.1141750405334701E-6</v>
          </cell>
        </row>
        <row r="328">
          <cell r="D328">
            <v>-1.8772445315050623E-3</v>
          </cell>
          <cell r="E328">
            <v>3.5240470310656608E-6</v>
          </cell>
        </row>
        <row r="329">
          <cell r="D329">
            <v>-8.0955106713549441E-3</v>
          </cell>
          <cell r="E329">
            <v>6.5537293030021776E-5</v>
          </cell>
        </row>
        <row r="330">
          <cell r="D330">
            <v>-3.215169002473206E-3</v>
          </cell>
          <cell r="E330">
            <v>1.0337311714464551E-5</v>
          </cell>
        </row>
        <row r="331">
          <cell r="D331">
            <v>5.5413117194607064E-3</v>
          </cell>
          <cell r="E331">
            <v>3.0706135572232572E-5</v>
          </cell>
        </row>
        <row r="332">
          <cell r="D332">
            <v>-5.4285244283598377E-3</v>
          </cell>
          <cell r="E332">
            <v>2.9468877469299504E-5</v>
          </cell>
        </row>
        <row r="333">
          <cell r="D333">
            <v>6.6159444260671663E-4</v>
          </cell>
          <cell r="E333">
            <v>4.3770720648809204E-7</v>
          </cell>
        </row>
        <row r="334">
          <cell r="D334">
            <v>-6.5289256198347578E-3</v>
          </cell>
          <cell r="E334">
            <v>4.2626869749334675E-5</v>
          </cell>
        </row>
        <row r="335">
          <cell r="D335">
            <v>-4.1593877381248534E-3</v>
          </cell>
          <cell r="E335">
            <v>1.7300506356063386E-5</v>
          </cell>
        </row>
        <row r="336">
          <cell r="D336">
            <v>2.5060563027312632E-4</v>
          </cell>
          <cell r="E336">
            <v>6.2803181924590889E-8</v>
          </cell>
        </row>
        <row r="337">
          <cell r="D337">
            <v>-3.2570569567396124E-3</v>
          </cell>
          <cell r="E337">
            <v>1.0608420019445906E-5</v>
          </cell>
        </row>
        <row r="338">
          <cell r="D338">
            <v>2.3460410557183398E-3</v>
          </cell>
          <cell r="E338">
            <v>5.5039086351160224E-6</v>
          </cell>
        </row>
        <row r="339">
          <cell r="D339">
            <v>-3.5944161163588007E-3</v>
          </cell>
          <cell r="E339">
            <v>1.2919827217539884E-5</v>
          </cell>
        </row>
        <row r="340">
          <cell r="D340">
            <v>-1.258389261745041E-3</v>
          </cell>
          <cell r="E340">
            <v>1.5835435340752291E-6</v>
          </cell>
        </row>
        <row r="341">
          <cell r="D341">
            <v>-8.3998320033584761E-4</v>
          </cell>
          <cell r="E341">
            <v>7.055717768464527E-7</v>
          </cell>
        </row>
        <row r="342">
          <cell r="D342">
            <v>-9.2475830180760443E-4</v>
          </cell>
          <cell r="E342">
            <v>8.5517791676208446E-7</v>
          </cell>
        </row>
        <row r="343">
          <cell r="D343">
            <v>-1.6829350387070896E-4</v>
          </cell>
          <cell r="E343">
            <v>2.8322703445080331E-8</v>
          </cell>
        </row>
        <row r="344">
          <cell r="D344">
            <v>2.0198619760984915E-3</v>
          </cell>
          <cell r="E344">
            <v>4.0798424024885031E-6</v>
          </cell>
        </row>
        <row r="345">
          <cell r="D345">
            <v>5.0394758945060403E-4</v>
          </cell>
          <cell r="E345">
            <v>2.5396317291307457E-7</v>
          </cell>
        </row>
        <row r="346">
          <cell r="D346">
            <v>-5.8764271323052952E-4</v>
          </cell>
          <cell r="E346">
            <v>3.4532395841293834E-7</v>
          </cell>
        </row>
        <row r="347">
          <cell r="D347">
            <v>1.5119697606047477E-3</v>
          </cell>
          <cell r="E347">
            <v>2.2860525569831781E-6</v>
          </cell>
        </row>
        <row r="348">
          <cell r="D348">
            <v>-3.438731862786204E-3</v>
          </cell>
          <cell r="E348">
            <v>1.1824876824141077E-5</v>
          </cell>
        </row>
        <row r="349">
          <cell r="D349">
            <v>-1.851540144756747E-3</v>
          </cell>
          <cell r="E349">
            <v>3.4282009076458356E-6</v>
          </cell>
        </row>
        <row r="350">
          <cell r="D350">
            <v>5.4806070826305398E-3</v>
          </cell>
          <cell r="E350">
            <v>3.0037053994180035E-5</v>
          </cell>
        </row>
        <row r="351">
          <cell r="D351">
            <v>-2.1802935010482027E-3</v>
          </cell>
          <cell r="E351">
            <v>4.7536797507130293E-6</v>
          </cell>
        </row>
        <row r="352">
          <cell r="D352">
            <v>8.7402302714514324E-3</v>
          </cell>
          <cell r="E352">
            <v>7.6391625197995975E-5</v>
          </cell>
        </row>
        <row r="353">
          <cell r="D353">
            <v>2.0828126301759564E-3</v>
          </cell>
          <cell r="E353">
            <v>4.3381084524204856E-6</v>
          </cell>
        </row>
        <row r="354">
          <cell r="D354">
            <v>-2.1616228799469228E-3</v>
          </cell>
          <cell r="E354">
            <v>4.6726134751100285E-6</v>
          </cell>
        </row>
        <row r="355">
          <cell r="D355">
            <v>-9.4984169305114552E-3</v>
          </cell>
          <cell r="E355">
            <v>9.0219924185826661E-5</v>
          </cell>
        </row>
        <row r="356">
          <cell r="D356">
            <v>2.1870794078060474E-3</v>
          </cell>
          <cell r="E356">
            <v>4.7833163360492511E-6</v>
          </cell>
        </row>
        <row r="357">
          <cell r="D357">
            <v>5.0360919926140113E-4</v>
          </cell>
          <cell r="E357">
            <v>2.5362222558070963E-7</v>
          </cell>
        </row>
        <row r="358">
          <cell r="D358">
            <v>-2.852348993288456E-3</v>
          </cell>
          <cell r="E358">
            <v>8.1358947795136689E-6</v>
          </cell>
        </row>
        <row r="359">
          <cell r="D359">
            <v>4.7114252061246642E-3</v>
          </cell>
          <cell r="E359">
            <v>2.2197527472906835E-5</v>
          </cell>
        </row>
        <row r="360">
          <cell r="D360">
            <v>6.950259588008656E-3</v>
          </cell>
          <cell r="E360">
            <v>4.8306108340706254E-5</v>
          </cell>
        </row>
        <row r="361">
          <cell r="D361">
            <v>1.6632016632016633E-3</v>
          </cell>
          <cell r="E361">
            <v>2.7662397724767789E-6</v>
          </cell>
        </row>
        <row r="362">
          <cell r="D362">
            <v>8.8003320880034597E-3</v>
          </cell>
          <cell r="E362">
            <v>7.7445844859143326E-5</v>
          </cell>
        </row>
        <row r="363">
          <cell r="D363">
            <v>3.7856966504814515E-3</v>
          </cell>
          <cell r="E363">
            <v>1.4331499129466481E-5</v>
          </cell>
        </row>
        <row r="364">
          <cell r="D364">
            <v>-2.3776338443879386E-3</v>
          </cell>
          <cell r="E364">
            <v>5.653142697978968E-6</v>
          </cell>
        </row>
        <row r="365">
          <cell r="D365">
            <v>-7.3142669296516472E-3</v>
          </cell>
          <cell r="E365">
            <v>5.3498500718195736E-5</v>
          </cell>
        </row>
        <row r="366">
          <cell r="D366">
            <v>1.3246129646493632E-3</v>
          </cell>
          <cell r="E366">
            <v>1.7545995061171752E-6</v>
          </cell>
        </row>
        <row r="367">
          <cell r="D367">
            <v>-9.1773460107483773E-3</v>
          </cell>
          <cell r="E367">
            <v>8.4223679800999153E-5</v>
          </cell>
        </row>
        <row r="368">
          <cell r="D368">
            <v>4.1722296395194647E-3</v>
          </cell>
          <cell r="E368">
            <v>1.7407500164884723E-5</v>
          </cell>
        </row>
        <row r="369">
          <cell r="D369">
            <v>-1.5788598969586065E-3</v>
          </cell>
          <cell r="E369">
            <v>2.4927985742241416E-6</v>
          </cell>
        </row>
        <row r="370">
          <cell r="D370">
            <v>5.2434456928838191E-3</v>
          </cell>
          <cell r="E370">
            <v>2.7493722734221875E-5</v>
          </cell>
        </row>
        <row r="371">
          <cell r="D371">
            <v>-3.9741679085940618E-3</v>
          </cell>
          <cell r="E371">
            <v>1.5794010565698898E-5</v>
          </cell>
        </row>
        <row r="372">
          <cell r="D372">
            <v>8.4788029925186859E-3</v>
          </cell>
          <cell r="E372">
            <v>7.1890100185943828E-5</v>
          </cell>
        </row>
        <row r="373">
          <cell r="D373">
            <v>5.7698648203086123E-4</v>
          </cell>
          <cell r="E373">
            <v>3.3291340044634934E-7</v>
          </cell>
        </row>
        <row r="374">
          <cell r="D374">
            <v>-1.2356866298707248E-3</v>
          </cell>
          <cell r="E374">
            <v>1.5269214472412694E-6</v>
          </cell>
        </row>
        <row r="375">
          <cell r="D375">
            <v>1.1052457934675131E-2</v>
          </cell>
          <cell r="E375">
            <v>1.2215682639776326E-4</v>
          </cell>
        </row>
        <row r="376">
          <cell r="D376">
            <v>1.1421112742699968E-3</v>
          </cell>
          <cell r="E376">
            <v>1.3044181628146358E-6</v>
          </cell>
        </row>
        <row r="377">
          <cell r="D377">
            <v>-4.5632333767927635E-3</v>
          </cell>
          <cell r="E377">
            <v>2.0823098851075488E-5</v>
          </cell>
        </row>
        <row r="378">
          <cell r="D378">
            <v>-8.7590045841519082E-3</v>
          </cell>
          <cell r="E378">
            <v>7.6720161305194148E-5</v>
          </cell>
        </row>
        <row r="379">
          <cell r="D379">
            <v>-1.4864976463787594E-3</v>
          </cell>
          <cell r="E379">
            <v>2.2096752526895909E-6</v>
          </cell>
        </row>
        <row r="380">
          <cell r="D380">
            <v>2.8120089322636321E-3</v>
          </cell>
          <cell r="E380">
            <v>7.9073942351304526E-6</v>
          </cell>
        </row>
        <row r="381">
          <cell r="D381">
            <v>-1.4845360824740084E-3</v>
          </cell>
          <cell r="E381">
            <v>2.2038473801672758E-6</v>
          </cell>
        </row>
        <row r="382">
          <cell r="D382">
            <v>0</v>
          </cell>
          <cell r="E382">
            <v>0</v>
          </cell>
        </row>
        <row r="383">
          <cell r="D383">
            <v>-8.2596844800719715E-5</v>
          </cell>
          <cell r="E383">
            <v>6.8222387710341796E-9</v>
          </cell>
        </row>
        <row r="384">
          <cell r="D384">
            <v>1.3299190484057588E-2</v>
          </cell>
          <cell r="E384">
            <v>1.768684675312479E-4</v>
          </cell>
        </row>
        <row r="385">
          <cell r="D385">
            <v>5.7063666748202735E-4</v>
          </cell>
          <cell r="E385">
            <v>3.2562620627499384E-7</v>
          </cell>
        </row>
        <row r="386">
          <cell r="D386">
            <v>5.7845853022648885E-3</v>
          </cell>
          <cell r="E386">
            <v>3.3461427119178971E-5</v>
          </cell>
        </row>
        <row r="387">
          <cell r="D387">
            <v>-1.5390846496556865E-3</v>
          </cell>
          <cell r="E387">
            <v>2.3687815588057671E-6</v>
          </cell>
        </row>
        <row r="388">
          <cell r="D388">
            <v>1.1358104819081394E-3</v>
          </cell>
          <cell r="E388">
            <v>1.2900654508123999E-6</v>
          </cell>
        </row>
        <row r="389">
          <cell r="D389">
            <v>2.6742301458670958E-3</v>
          </cell>
          <cell r="E389">
            <v>7.151506873064349E-6</v>
          </cell>
        </row>
        <row r="390">
          <cell r="D390">
            <v>3.1520245696274873E-3</v>
          </cell>
          <cell r="E390">
            <v>9.9352588875353469E-6</v>
          </cell>
        </row>
        <row r="391">
          <cell r="D391">
            <v>4.1894940380275969E-3</v>
          </cell>
          <cell r="E391">
            <v>1.7551860294668781E-5</v>
          </cell>
        </row>
        <row r="392">
          <cell r="D392">
            <v>4.8940949935816214E-3</v>
          </cell>
          <cell r="E392">
            <v>2.3952165806200689E-5</v>
          </cell>
        </row>
        <row r="393">
          <cell r="D393">
            <v>7.9041916167665871E-3</v>
          </cell>
          <cell r="E393">
            <v>6.2476245114563198E-5</v>
          </cell>
        </row>
        <row r="394">
          <cell r="D394">
            <v>-1.3466413181242309E-3</v>
          </cell>
          <cell r="E394">
            <v>1.8134428396793661E-6</v>
          </cell>
        </row>
        <row r="395">
          <cell r="D395">
            <v>2.9348774490363105E-3</v>
          </cell>
          <cell r="E395">
            <v>8.6135056408618822E-6</v>
          </cell>
        </row>
        <row r="396">
          <cell r="D396">
            <v>-3.9544447959505291E-4</v>
          </cell>
          <cell r="E396">
            <v>1.5637633644220223E-7</v>
          </cell>
        </row>
        <row r="397">
          <cell r="D397">
            <v>3.5604082601470299E-3</v>
          </cell>
          <cell r="E397">
            <v>1.26765069789232E-5</v>
          </cell>
        </row>
        <row r="398">
          <cell r="D398">
            <v>3.8631346578368309E-3</v>
          </cell>
          <cell r="E398">
            <v>1.4923809384580087E-5</v>
          </cell>
        </row>
        <row r="399">
          <cell r="D399">
            <v>-1.0209691353177952E-3</v>
          </cell>
          <cell r="E399">
            <v>1.0423779752715664E-6</v>
          </cell>
        </row>
        <row r="400">
          <cell r="D400">
            <v>2.1226415094339757E-3</v>
          </cell>
          <cell r="E400">
            <v>4.5056069775721469E-6</v>
          </cell>
        </row>
        <row r="401">
          <cell r="D401">
            <v>4.079391229308893E-3</v>
          </cell>
          <cell r="E401">
            <v>1.664143280176232E-5</v>
          </cell>
        </row>
        <row r="402">
          <cell r="D402">
            <v>4.3753418235799035E-3</v>
          </cell>
          <cell r="E402">
            <v>1.9143616073167517E-5</v>
          </cell>
        </row>
        <row r="403">
          <cell r="D403">
            <v>2.5670945157525438E-3</v>
          </cell>
          <cell r="E403">
            <v>6.5899742528067868E-6</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0"/>
    </sheetNames>
    <sheetDataSet>
      <sheetData sheetId="0">
        <row r="3">
          <cell r="E3">
            <v>0.94</v>
          </cell>
        </row>
        <row r="5">
          <cell r="E5">
            <v>16.66666666666665</v>
          </cell>
        </row>
        <row r="9">
          <cell r="E9">
            <v>4.773633528639519E-5</v>
          </cell>
          <cell r="F9">
            <v>4.4920322580153172E-6</v>
          </cell>
        </row>
        <row r="10">
          <cell r="E10">
            <v>5.4964933075623166E-5</v>
          </cell>
          <cell r="F10">
            <v>4.7787577212928914E-6</v>
          </cell>
        </row>
        <row r="11">
          <cell r="E11">
            <v>7.1492697965437358E-5</v>
          </cell>
          <cell r="F11">
            <v>5.0837848098860538E-6</v>
          </cell>
        </row>
        <row r="12">
          <cell r="E12">
            <v>7.1376815377715395E-5</v>
          </cell>
          <cell r="F12">
            <v>5.4082817126447396E-6</v>
          </cell>
        </row>
        <row r="13">
          <cell r="E13">
            <v>4.022094016536781E-5</v>
          </cell>
          <cell r="F13">
            <v>5.753491183664615E-6</v>
          </cell>
        </row>
        <row r="14">
          <cell r="E14">
            <v>1.5744589322847866E-5</v>
          </cell>
          <cell r="F14">
            <v>6.1207353017708675E-6</v>
          </cell>
        </row>
        <row r="15">
          <cell r="E15">
            <v>2.7390121558933469E-5</v>
          </cell>
          <cell r="F15">
            <v>6.511420533798796E-6</v>
          </cell>
        </row>
        <row r="16">
          <cell r="E16">
            <v>4.9944436814054505E-7</v>
          </cell>
          <cell r="F16">
            <v>6.9270431210625491E-6</v>
          </cell>
        </row>
        <row r="17">
          <cell r="E17">
            <v>1.175910680581092E-4</v>
          </cell>
          <cell r="F17">
            <v>7.3691948096410098E-6</v>
          </cell>
        </row>
        <row r="18">
          <cell r="E18">
            <v>2.3507213380495495E-4</v>
          </cell>
          <cell r="F18">
            <v>7.8395689464266065E-6</v>
          </cell>
        </row>
        <row r="19">
          <cell r="E19">
            <v>2.325040627678253E-4</v>
          </cell>
          <cell r="F19">
            <v>8.339966964283622E-6</v>
          </cell>
        </row>
        <row r="20">
          <cell r="E20">
            <v>6.8768643943473923E-6</v>
          </cell>
          <cell r="F20">
            <v>8.8723052811527918E-6</v>
          </cell>
        </row>
        <row r="21">
          <cell r="E21">
            <v>6.2818533545432221E-5</v>
          </cell>
          <cell r="F21">
            <v>9.4386226395242458E-6</v>
          </cell>
        </row>
        <row r="22">
          <cell r="E22">
            <v>7.0794287105703957E-5</v>
          </cell>
          <cell r="F22">
            <v>1.0041087914387497E-5</v>
          </cell>
        </row>
        <row r="23">
          <cell r="E23">
            <v>2.1155622748204783E-5</v>
          </cell>
          <cell r="F23">
            <v>1.0682008419561166E-5</v>
          </cell>
        </row>
        <row r="24">
          <cell r="E24">
            <v>5.256018963660473E-5</v>
          </cell>
          <cell r="F24">
            <v>1.1363838744214008E-5</v>
          </cell>
        </row>
        <row r="25">
          <cell r="E25">
            <v>3.3094467393939227E-6</v>
          </cell>
          <cell r="F25">
            <v>1.2089190153419156E-5</v>
          </cell>
        </row>
        <row r="26">
          <cell r="E26">
            <v>3.3504662686702322E-4</v>
          </cell>
          <cell r="F26">
            <v>1.2860840588743784E-5</v>
          </cell>
        </row>
        <row r="27">
          <cell r="E27">
            <v>2.5858813445576968E-5</v>
          </cell>
          <cell r="F27">
            <v>1.3681745307174238E-5</v>
          </cell>
        </row>
        <row r="28">
          <cell r="E28">
            <v>4.3598191227141943E-6</v>
          </cell>
          <cell r="F28">
            <v>1.455504819912153E-5</v>
          </cell>
        </row>
        <row r="29">
          <cell r="E29">
            <v>1.18033378557118E-4</v>
          </cell>
          <cell r="F29">
            <v>1.548409382885269E-5</v>
          </cell>
        </row>
        <row r="30">
          <cell r="E30">
            <v>5.1337721263434716E-7</v>
          </cell>
          <cell r="F30">
            <v>1.6472440243460313E-5</v>
          </cell>
        </row>
        <row r="31">
          <cell r="E31">
            <v>1.8508092377773142E-5</v>
          </cell>
          <cell r="F31">
            <v>1.7523872599425864E-5</v>
          </cell>
        </row>
        <row r="32">
          <cell r="E32">
            <v>4.8731607625280472E-5</v>
          </cell>
          <cell r="F32">
            <v>1.8642417658963684E-5</v>
          </cell>
        </row>
        <row r="33">
          <cell r="E33">
            <v>3.0036434194677638E-6</v>
          </cell>
          <cell r="F33">
            <v>1.9832359211663492E-5</v>
          </cell>
        </row>
        <row r="34">
          <cell r="E34">
            <v>1.8838011188270747E-5</v>
          </cell>
          <cell r="F34">
            <v>2.1098254480493082E-5</v>
          </cell>
        </row>
        <row r="35">
          <cell r="E35">
            <v>4.7809395890933008E-5</v>
          </cell>
          <cell r="F35">
            <v>2.2444951574992635E-5</v>
          </cell>
        </row>
        <row r="36">
          <cell r="E36">
            <v>3.8971107947083492E-7</v>
          </cell>
          <cell r="F36">
            <v>2.3877608058502809E-5</v>
          </cell>
        </row>
        <row r="37">
          <cell r="E37">
            <v>1.911970710218279E-5</v>
          </cell>
          <cell r="F37">
            <v>2.5401710700534904E-5</v>
          </cell>
        </row>
        <row r="38">
          <cell r="E38">
            <v>5.787019916678771E-5</v>
          </cell>
          <cell r="F38">
            <v>2.7023096489930749E-5</v>
          </cell>
        </row>
        <row r="39">
          <cell r="E39">
            <v>7.8511621270795549E-6</v>
          </cell>
          <cell r="F39">
            <v>2.874797498928803E-5</v>
          </cell>
        </row>
        <row r="40">
          <cell r="E40">
            <v>9.8259281003047175E-5</v>
          </cell>
          <cell r="F40">
            <v>3.0582952116263861E-5</v>
          </cell>
        </row>
        <row r="41">
          <cell r="E41">
            <v>9.2499357945449414E-5</v>
          </cell>
          <cell r="F41">
            <v>3.2535055442833897E-5</v>
          </cell>
        </row>
        <row r="42">
          <cell r="E42">
            <v>2.2809500833770958E-7</v>
          </cell>
          <cell r="F42">
            <v>3.4611761109397767E-5</v>
          </cell>
        </row>
        <row r="43">
          <cell r="E43">
            <v>9.5765431623866357E-5</v>
          </cell>
          <cell r="F43">
            <v>3.6821022456806128E-5</v>
          </cell>
        </row>
        <row r="44">
          <cell r="E44">
            <v>2.2174992493491206E-4</v>
          </cell>
          <cell r="F44">
            <v>3.9171300485963973E-5</v>
          </cell>
        </row>
        <row r="45">
          <cell r="E45">
            <v>2.2267710216476594E-5</v>
          </cell>
          <cell r="F45">
            <v>4.1671596261663797E-5</v>
          </cell>
        </row>
        <row r="46">
          <cell r="E46">
            <v>5.8119584998270561E-8</v>
          </cell>
          <cell r="F46">
            <v>4.4331485384748724E-5</v>
          </cell>
        </row>
        <row r="47">
          <cell r="E47">
            <v>6.4608464531945153E-7</v>
          </cell>
          <cell r="F47">
            <v>4.7161154664626305E-5</v>
          </cell>
        </row>
        <row r="48">
          <cell r="E48">
            <v>3.1036739906690314E-4</v>
          </cell>
          <cell r="F48">
            <v>5.0171441132581172E-5</v>
          </cell>
        </row>
        <row r="49">
          <cell r="E49">
            <v>1.0310263840831752E-4</v>
          </cell>
          <cell r="F49">
            <v>5.3373873545299117E-5</v>
          </cell>
        </row>
        <row r="50">
          <cell r="E50">
            <v>1.2844944486078283E-4</v>
          </cell>
          <cell r="F50">
            <v>5.6780716537552262E-5</v>
          </cell>
        </row>
        <row r="51">
          <cell r="E51">
            <v>2.0726577757704319E-4</v>
          </cell>
          <cell r="F51">
            <v>6.0405017593140691E-5</v>
          </cell>
        </row>
        <row r="52">
          <cell r="E52">
            <v>5.852333872707579E-6</v>
          </cell>
          <cell r="F52">
            <v>6.4260657013979474E-5</v>
          </cell>
        </row>
        <row r="53">
          <cell r="E53">
            <v>2.1229516220358346E-5</v>
          </cell>
          <cell r="F53">
            <v>6.8362401078701562E-5</v>
          </cell>
        </row>
        <row r="54">
          <cell r="E54">
            <v>2.6418019093486821E-4</v>
          </cell>
          <cell r="F54">
            <v>7.2725958594363371E-5</v>
          </cell>
        </row>
        <row r="55">
          <cell r="E55">
            <v>1.1801298565655454E-5</v>
          </cell>
          <cell r="F55">
            <v>7.7368041057833371E-5</v>
          </cell>
        </row>
        <row r="56">
          <cell r="E56">
            <v>3.9394347880488314E-5</v>
          </cell>
          <cell r="F56">
            <v>8.230642665726954E-5</v>
          </cell>
        </row>
        <row r="57">
          <cell r="E57">
            <v>1.8193993060754322E-5</v>
          </cell>
          <cell r="F57">
            <v>8.7560028358797388E-5</v>
          </cell>
        </row>
        <row r="58">
          <cell r="E58">
            <v>4.8635325782535478E-6</v>
          </cell>
          <cell r="F58">
            <v>9.3148966339146164E-5</v>
          </cell>
        </row>
        <row r="59">
          <cell r="E59">
            <v>3.5396196287153013E-5</v>
          </cell>
          <cell r="F59">
            <v>9.9094645041644851E-5</v>
          </cell>
        </row>
        <row r="60">
          <cell r="E60">
            <v>2.5560136871659555E-4</v>
          </cell>
          <cell r="F60">
            <v>1.0541983515068602E-4</v>
          </cell>
        </row>
        <row r="61">
          <cell r="E61">
            <v>9.8520682870433389E-5</v>
          </cell>
          <cell r="F61">
            <v>1.1214876079860213E-4</v>
          </cell>
        </row>
        <row r="62">
          <cell r="E62">
            <v>6.5110653798984046E-5</v>
          </cell>
          <cell r="F62">
            <v>1.1930719233893847E-4</v>
          </cell>
        </row>
        <row r="63">
          <cell r="E63">
            <v>2.1239816393847698E-5</v>
          </cell>
          <cell r="F63">
            <v>1.269225450414239E-4</v>
          </cell>
        </row>
        <row r="64">
          <cell r="E64">
            <v>6.3367341727016413E-5</v>
          </cell>
          <cell r="F64">
            <v>1.3502398408662118E-4</v>
          </cell>
        </row>
        <row r="65">
          <cell r="E65">
            <v>1.2396303396850496E-5</v>
          </cell>
          <cell r="F65">
            <v>1.4364253626236292E-4</v>
          </cell>
        </row>
        <row r="66">
          <cell r="E66">
            <v>4.1077882558036554E-5</v>
          </cell>
          <cell r="F66">
            <v>1.5281120878974782E-4</v>
          </cell>
        </row>
        <row r="67">
          <cell r="E67">
            <v>1.6420859418402578E-5</v>
          </cell>
          <cell r="F67">
            <v>1.6256511573377425E-4</v>
          </cell>
        </row>
        <row r="68">
          <cell r="E68">
            <v>2.5243568722591111E-5</v>
          </cell>
          <cell r="F68">
            <v>1.729416124827386E-4</v>
          </cell>
        </row>
        <row r="69">
          <cell r="E69">
            <v>5.4403016092468376E-5</v>
          </cell>
          <cell r="F69">
            <v>1.8398043881142403E-4</v>
          </cell>
        </row>
        <row r="70">
          <cell r="E70">
            <v>2.8829875566126334E-5</v>
          </cell>
          <cell r="F70">
            <v>1.9572387107598301E-4</v>
          </cell>
        </row>
        <row r="71">
          <cell r="E71">
            <v>4.0597782490594565E-4</v>
          </cell>
          <cell r="F71">
            <v>2.0821688412338618E-4</v>
          </cell>
        </row>
        <row r="72">
          <cell r="E72">
            <v>6.9570670532980106E-5</v>
          </cell>
          <cell r="F72">
            <v>2.2150732353551724E-4</v>
          </cell>
        </row>
        <row r="73">
          <cell r="E73">
            <v>4.5501810696043876E-5</v>
          </cell>
          <cell r="F73">
            <v>2.356460888675715E-4</v>
          </cell>
        </row>
        <row r="74">
          <cell r="E74">
            <v>4.6009440242130185E-5</v>
          </cell>
          <cell r="F74">
            <v>2.5068732858252293E-4</v>
          </cell>
        </row>
        <row r="75">
          <cell r="E75">
            <v>4.6505429527461907E-5</v>
          </cell>
          <cell r="F75">
            <v>2.6668864742821586E-4</v>
          </cell>
        </row>
        <row r="76">
          <cell r="E76">
            <v>1.3413656131232305E-6</v>
          </cell>
          <cell r="F76">
            <v>2.8371132705129346E-4</v>
          </cell>
        </row>
        <row r="77">
          <cell r="E77">
            <v>7.8930260635631717E-6</v>
          </cell>
          <cell r="F77">
            <v>3.0182056069286541E-4</v>
          </cell>
        </row>
        <row r="78">
          <cell r="E78">
            <v>1.4436615888597075E-4</v>
          </cell>
          <cell r="F78">
            <v>3.2108570286475043E-4</v>
          </cell>
        </row>
        <row r="79">
          <cell r="E79">
            <v>2.0329502689930342E-6</v>
          </cell>
          <cell r="F79">
            <v>3.4158053496250048E-4</v>
          </cell>
        </row>
        <row r="80">
          <cell r="E80">
            <v>4.7417433342028878E-6</v>
          </cell>
          <cell r="F80">
            <v>3.6338354783244732E-4</v>
          </cell>
        </row>
        <row r="81">
          <cell r="E81">
            <v>8.6802206704985458E-5</v>
          </cell>
          <cell r="F81">
            <v>3.8657824237494395E-4</v>
          </cell>
        </row>
        <row r="82">
          <cell r="E82">
            <v>2.4896157952288793E-7</v>
          </cell>
          <cell r="F82">
            <v>4.1125344933504681E-4</v>
          </cell>
        </row>
        <row r="83">
          <cell r="E83">
            <v>8.2246291667278733E-5</v>
          </cell>
          <cell r="F83">
            <v>4.3750366950536884E-4</v>
          </cell>
        </row>
        <row r="84">
          <cell r="E84">
            <v>2.2904783356280999E-5</v>
          </cell>
          <cell r="F84">
            <v>4.6542943564400953E-4</v>
          </cell>
        </row>
        <row r="85">
          <cell r="E85">
            <v>4.5553673548240499E-7</v>
          </cell>
          <cell r="F85">
            <v>4.9513769749362719E-4</v>
          </cell>
        </row>
        <row r="86">
          <cell r="E86">
            <v>2.474351597088111E-5</v>
          </cell>
          <cell r="F86">
            <v>5.2674223137619909E-4</v>
          </cell>
        </row>
        <row r="87">
          <cell r="E87">
            <v>1.7237764353429398E-5</v>
          </cell>
          <cell r="F87">
            <v>5.6036407593212673E-4</v>
          </cell>
        </row>
        <row r="88">
          <cell r="E88">
            <v>4.1126067909805565E-5</v>
          </cell>
          <cell r="F88">
            <v>5.9613199567247531E-4</v>
          </cell>
        </row>
        <row r="89">
          <cell r="E89">
            <v>6.6142564579280561E-5</v>
          </cell>
          <cell r="F89">
            <v>6.3418297411965447E-4</v>
          </cell>
        </row>
        <row r="90">
          <cell r="E90">
            <v>9.4498777768167432E-5</v>
          </cell>
          <cell r="F90">
            <v>6.7466273842516436E-4</v>
          </cell>
        </row>
        <row r="91">
          <cell r="E91">
            <v>6.3076879677874974E-6</v>
          </cell>
          <cell r="F91">
            <v>7.1772631747357902E-4</v>
          </cell>
        </row>
        <row r="92">
          <cell r="E92">
            <v>1.0069691118849847E-5</v>
          </cell>
          <cell r="F92">
            <v>7.6353863561019059E-4</v>
          </cell>
        </row>
        <row r="93">
          <cell r="E93">
            <v>1.3559360668249243E-4</v>
          </cell>
          <cell r="F93">
            <v>8.1227514426616011E-4</v>
          </cell>
        </row>
        <row r="94">
          <cell r="E94">
            <v>5.4316753527756312E-5</v>
          </cell>
          <cell r="F94">
            <v>8.6412249390017048E-4</v>
          </cell>
        </row>
        <row r="95">
          <cell r="E95">
            <v>3.8010037690752338E-5</v>
          </cell>
          <cell r="F95">
            <v>9.1927924882996863E-4</v>
          </cell>
        </row>
        <row r="96">
          <cell r="E96">
            <v>2.8751143375333274E-4</v>
          </cell>
          <cell r="F96">
            <v>9.779566476914559E-4</v>
          </cell>
        </row>
        <row r="97">
          <cell r="E97">
            <v>1.8413738872156341E-5</v>
          </cell>
          <cell r="F97">
            <v>1.0403794124377191E-3</v>
          </cell>
        </row>
        <row r="98">
          <cell r="E98">
            <v>1.8280027108140031E-6</v>
          </cell>
          <cell r="F98">
            <v>1.1067866089762969E-3</v>
          </cell>
        </row>
        <row r="99">
          <cell r="E99">
            <v>6.1926698321622468E-5</v>
          </cell>
          <cell r="F99">
            <v>1.1774325627407413E-3</v>
          </cell>
        </row>
        <row r="100">
          <cell r="E100">
            <v>8.5288194554017699E-5</v>
          </cell>
          <cell r="F100">
            <v>1.2525878327029165E-3</v>
          </cell>
        </row>
        <row r="101">
          <cell r="E101">
            <v>3.8265562298651326E-5</v>
          </cell>
          <cell r="F101">
            <v>1.3325402475562942E-3</v>
          </cell>
        </row>
        <row r="102">
          <cell r="E102">
            <v>1.2926276688452674E-4</v>
          </cell>
          <cell r="F102">
            <v>1.4175960080386109E-3</v>
          </cell>
        </row>
        <row r="103">
          <cell r="E103">
            <v>1.001275301608025E-5</v>
          </cell>
          <cell r="F103">
            <v>1.5080808596155434E-3</v>
          </cell>
        </row>
        <row r="104">
          <cell r="E104">
            <v>1.3509662245115804E-5</v>
          </cell>
          <cell r="F104">
            <v>1.6043413400165356E-3</v>
          </cell>
        </row>
        <row r="105">
          <cell r="E105">
            <v>5.4869684499312645E-5</v>
          </cell>
          <cell r="F105">
            <v>1.7067461064005696E-3</v>
          </cell>
        </row>
        <row r="106">
          <cell r="E106">
            <v>4.8435810872283171E-5</v>
          </cell>
          <cell r="F106">
            <v>1.8156873472346489E-3</v>
          </cell>
        </row>
        <row r="107">
          <cell r="E107">
            <v>6.6636119449126909E-6</v>
          </cell>
          <cell r="F107">
            <v>1.9315822842921795E-3</v>
          </cell>
        </row>
        <row r="108">
          <cell r="E108">
            <v>1.1598739727682153E-4</v>
          </cell>
          <cell r="F108">
            <v>2.0548747705235954E-3</v>
          </cell>
        </row>
        <row r="109">
          <cell r="E109">
            <v>1.7055596927521257E-7</v>
          </cell>
          <cell r="F109">
            <v>2.1860369899187183E-3</v>
          </cell>
        </row>
        <row r="110">
          <cell r="E110">
            <v>2.0199591960595706E-4</v>
          </cell>
          <cell r="F110">
            <v>2.3255712658709769E-3</v>
          </cell>
        </row>
        <row r="111">
          <cell r="E111">
            <v>2.1566390936365267E-5</v>
          </cell>
          <cell r="F111">
            <v>2.4740119849691248E-3</v>
          </cell>
        </row>
        <row r="112">
          <cell r="E112">
            <v>3.282970137118131E-7</v>
          </cell>
          <cell r="F112">
            <v>2.6319276435841752E-3</v>
          </cell>
        </row>
        <row r="113">
          <cell r="E113">
            <v>1.0732197464384374E-5</v>
          </cell>
          <cell r="F113">
            <v>2.7999230250895482E-3</v>
          </cell>
        </row>
        <row r="114">
          <cell r="E114">
            <v>1.3494377342774984E-5</v>
          </cell>
          <cell r="F114">
            <v>2.9786415160527112E-3</v>
          </cell>
        </row>
        <row r="115">
          <cell r="E115">
            <v>1.8857155036662428E-5</v>
          </cell>
          <cell r="F115">
            <v>3.1687675702688411E-3</v>
          </cell>
        </row>
        <row r="116">
          <cell r="E116">
            <v>2.5582568458460859E-5</v>
          </cell>
          <cell r="F116">
            <v>3.3710293300732359E-3</v>
          </cell>
        </row>
        <row r="117">
          <cell r="E117">
            <v>1.4553729549670774E-5</v>
          </cell>
          <cell r="F117">
            <v>3.586201414971527E-3</v>
          </cell>
        </row>
        <row r="118">
          <cell r="E118">
            <v>2.0564770499358775E-4</v>
          </cell>
          <cell r="F118">
            <v>3.8151078882675822E-3</v>
          </cell>
        </row>
        <row r="119">
          <cell r="E119">
            <v>1.1548653290698663E-6</v>
          </cell>
          <cell r="F119">
            <v>4.0586254130506195E-3</v>
          </cell>
        </row>
        <row r="120">
          <cell r="E120">
            <v>6.6831637596733654E-5</v>
          </cell>
          <cell r="F120">
            <v>4.3176866096283186E-3</v>
          </cell>
        </row>
        <row r="121">
          <cell r="E121">
            <v>2.6645571839723224E-5</v>
          </cell>
          <cell r="F121">
            <v>4.5932836272641686E-3</v>
          </cell>
        </row>
        <row r="122">
          <cell r="E122">
            <v>2.9885289678983399E-5</v>
          </cell>
          <cell r="F122">
            <v>4.8864719438980525E-3</v>
          </cell>
        </row>
        <row r="123">
          <cell r="E123">
            <v>1.2004317102332723E-4</v>
          </cell>
          <cell r="F123">
            <v>5.1983744084021823E-3</v>
          </cell>
        </row>
        <row r="124">
          <cell r="E124">
            <v>8.0197560168221966E-6</v>
          </cell>
          <cell r="F124">
            <v>5.5301855408533863E-3</v>
          </cell>
        </row>
        <row r="125">
          <cell r="E125">
            <v>4.1969735433383643E-5</v>
          </cell>
          <cell r="F125">
            <v>5.8831761072908363E-3</v>
          </cell>
        </row>
        <row r="126">
          <cell r="E126">
            <v>4.3583095980238663E-7</v>
          </cell>
          <cell r="F126">
            <v>6.2586979864796138E-3</v>
          </cell>
        </row>
        <row r="127">
          <cell r="E127">
            <v>2.209310333776259E-6</v>
          </cell>
          <cell r="F127">
            <v>6.6581893473187381E-3</v>
          </cell>
        </row>
        <row r="128">
          <cell r="E128">
            <v>2.7356700405505752E-8</v>
          </cell>
          <cell r="F128">
            <v>7.0831801567220621E-3</v>
          </cell>
        </row>
        <row r="129">
          <cell r="E129">
            <v>4.3785203474630382E-5</v>
          </cell>
          <cell r="F129">
            <v>7.5352980390660223E-3</v>
          </cell>
        </row>
        <row r="130">
          <cell r="E130">
            <v>4.219867948516908E-6</v>
          </cell>
          <cell r="F130">
            <v>8.016274509644707E-3</v>
          </cell>
        </row>
        <row r="131">
          <cell r="E131">
            <v>1.5620230435688102E-5</v>
          </cell>
          <cell r="F131">
            <v>8.5279516060050055E-3</v>
          </cell>
        </row>
        <row r="132">
          <cell r="E132">
            <v>3.2024107419820892E-5</v>
          </cell>
          <cell r="F132">
            <v>9.0722889425585186E-3</v>
          </cell>
        </row>
        <row r="133">
          <cell r="E133">
            <v>2.0579438619583007E-5</v>
          </cell>
          <cell r="F133">
            <v>9.6513712154877845E-3</v>
          </cell>
        </row>
        <row r="134">
          <cell r="E134">
            <v>2.9731397854838546E-6</v>
          </cell>
          <cell r="F134">
            <v>1.0267416186689133E-2</v>
          </cell>
        </row>
        <row r="135">
          <cell r="E135">
            <v>1.5019250429199762E-4</v>
          </cell>
          <cell r="F135">
            <v>1.0922783177328864E-2</v>
          </cell>
        </row>
        <row r="136">
          <cell r="E136">
            <v>1.908066213911281E-6</v>
          </cell>
          <cell r="F136">
            <v>1.1619982103541347E-2</v>
          </cell>
        </row>
        <row r="137">
          <cell r="E137">
            <v>5.8499471346447573E-5</v>
          </cell>
          <cell r="F137">
            <v>1.2361683088873771E-2</v>
          </cell>
        </row>
        <row r="138">
          <cell r="E138">
            <v>2.3473649420117806E-7</v>
          </cell>
          <cell r="F138">
            <v>1.3150726690291248E-2</v>
          </cell>
        </row>
        <row r="139">
          <cell r="E139">
            <v>2.6056577950576446E-8</v>
          </cell>
          <cell r="F139">
            <v>1.3990134776905581E-2</v>
          </cell>
        </row>
        <row r="140">
          <cell r="E140">
            <v>2.8736653811758764E-6</v>
          </cell>
          <cell r="F140">
            <v>1.4883122103091046E-2</v>
          </cell>
        </row>
        <row r="141">
          <cell r="E141">
            <v>7.4352227888947156E-5</v>
          </cell>
          <cell r="F141">
            <v>1.5833108620309622E-2</v>
          </cell>
        </row>
        <row r="142">
          <cell r="E142">
            <v>4.5520260566456735E-5</v>
          </cell>
          <cell r="F142">
            <v>1.684373257479747E-2</v>
          </cell>
        </row>
        <row r="143">
          <cell r="E143">
            <v>9.3879435660713064E-7</v>
          </cell>
          <cell r="F143">
            <v>1.7918864441273906E-2</v>
          </cell>
        </row>
        <row r="144">
          <cell r="E144">
            <v>2.6755305985103754E-5</v>
          </cell>
          <cell r="F144">
            <v>1.9062621746036072E-2</v>
          </cell>
        </row>
        <row r="145">
          <cell r="E145">
            <v>2.3274010832065679E-7</v>
          </cell>
          <cell r="F145">
            <v>2.0279384836208586E-2</v>
          </cell>
        </row>
        <row r="146">
          <cell r="E146">
            <v>1.887015149140195E-5</v>
          </cell>
          <cell r="F146">
            <v>2.1573813655541053E-2</v>
          </cell>
        </row>
        <row r="147">
          <cell r="E147">
            <v>1.5281010697497512E-4</v>
          </cell>
          <cell r="F147">
            <v>2.2950865591001113E-2</v>
          </cell>
        </row>
        <row r="148">
          <cell r="E148">
            <v>1.6068135210796274E-5</v>
          </cell>
          <cell r="F148">
            <v>2.441581445851183E-2</v>
          </cell>
        </row>
        <row r="149">
          <cell r="E149">
            <v>1.513743970028041E-4</v>
          </cell>
          <cell r="F149">
            <v>2.5974270700544498E-2</v>
          </cell>
        </row>
        <row r="150">
          <cell r="E150">
            <v>1.1501067312658656E-6</v>
          </cell>
          <cell r="F150">
            <v>2.7632202872919679E-2</v>
          </cell>
        </row>
        <row r="151">
          <cell r="E151">
            <v>4.2381333877955075E-5</v>
          </cell>
          <cell r="F151">
            <v>2.9395960503106042E-2</v>
          </cell>
        </row>
        <row r="152">
          <cell r="E152">
            <v>6.8800805266660604E-7</v>
          </cell>
          <cell r="F152">
            <v>3.1272298407559622E-2</v>
          </cell>
        </row>
        <row r="153">
          <cell r="E153">
            <v>3.9695087697066277E-6</v>
          </cell>
          <cell r="F153">
            <v>3.3268402561233638E-2</v>
          </cell>
        </row>
        <row r="154">
          <cell r="E154">
            <v>9.9118028018004216E-6</v>
          </cell>
          <cell r="F154">
            <v>3.5391917618333657E-2</v>
          </cell>
        </row>
        <row r="155">
          <cell r="E155">
            <v>2.7630220122189559E-8</v>
          </cell>
          <cell r="F155">
            <v>3.7650976189716655E-2</v>
          </cell>
        </row>
        <row r="156">
          <cell r="E156">
            <v>1.9956199112210548E-6</v>
          </cell>
          <cell r="F156">
            <v>4.0054229989060275E-2</v>
          </cell>
        </row>
        <row r="157">
          <cell r="E157">
            <v>2.4788847051513387E-7</v>
          </cell>
          <cell r="F157">
            <v>4.2610882967085394E-2</v>
          </cell>
        </row>
        <row r="158">
          <cell r="E158">
            <v>3.370680264292326E-7</v>
          </cell>
          <cell r="F158">
            <v>4.5330726560729152E-2</v>
          </cell>
        </row>
        <row r="159">
          <cell r="E159">
            <v>3.3941564367004297E-4</v>
          </cell>
          <cell r="F159">
            <v>4.8224177192265058E-2</v>
          </cell>
        </row>
        <row r="160">
          <cell r="E160">
            <v>8.0344227072080908E-7</v>
          </cell>
          <cell r="F160">
            <v>5.13023161619841E-2</v>
          </cell>
        </row>
        <row r="161">
          <cell r="E161">
            <v>1.347017514640089E-5</v>
          </cell>
          <cell r="F161">
            <v>5.4576932087217124E-2</v>
          </cell>
        </row>
        <row r="162">
          <cell r="E162">
            <v>4.6593437314354142E-5</v>
          </cell>
          <cell r="F162">
            <v>5.8060566050230994E-2</v>
          </cell>
        </row>
        <row r="163">
          <cell r="E163">
            <v>2.6777833234670216E-8</v>
          </cell>
          <cell r="F163">
            <v>6.1766559627905303E-2</v>
          </cell>
        </row>
        <row r="164">
          <cell r="E164">
            <v>1.1309932738960101E-4</v>
          </cell>
          <cell r="F164">
            <v>6.5709105987133309E-2</v>
          </cell>
        </row>
        <row r="165">
          <cell r="E165">
            <v>2.8895046351190878E-6</v>
          </cell>
          <cell r="F165">
            <v>6.9903304241631187E-2</v>
          </cell>
        </row>
        <row r="166">
          <cell r="E166">
            <v>1.0519195332311575E-7</v>
          </cell>
          <cell r="F166">
            <v>7.436521727833105E-2</v>
          </cell>
        </row>
        <row r="167">
          <cell r="E167">
            <v>5.9208874310292643E-6</v>
          </cell>
          <cell r="F167">
            <v>7.9111933274820259E-2</v>
          </cell>
        </row>
        <row r="168">
          <cell r="E168">
            <v>3.1474481067880454E-5</v>
          </cell>
          <cell r="F168">
            <v>8.4161631143425814E-2</v>
          </cell>
        </row>
        <row r="169">
          <cell r="E169">
            <v>1.2656289485530794E-5</v>
          </cell>
          <cell r="F169">
            <v>8.9533650152580649E-2</v>
          </cell>
        </row>
        <row r="170">
          <cell r="E170">
            <v>1.0787394466045537E-4</v>
          </cell>
          <cell r="F170">
            <v>9.5248563992107085E-2</v>
          </cell>
        </row>
        <row r="171">
          <cell r="E171">
            <v>6.3257006663116206E-5</v>
          </cell>
          <cell r="F171">
            <v>0.10132825956607136</v>
          </cell>
        </row>
        <row r="172">
          <cell r="E172">
            <v>5.5333235495967203E-7</v>
          </cell>
          <cell r="F172">
            <v>0.10779602081496954</v>
          </cell>
        </row>
        <row r="173">
          <cell r="E173">
            <v>2.4629176954492814E-7</v>
          </cell>
          <cell r="F173">
            <v>0.11467661788826546</v>
          </cell>
        </row>
        <row r="174">
          <cell r="E174">
            <v>2.3838701197980869E-5</v>
          </cell>
          <cell r="F174">
            <v>0.12199640200879305</v>
          </cell>
        </row>
        <row r="175">
          <cell r="E175">
            <v>3.9833852723670937E-6</v>
          </cell>
          <cell r="F175">
            <v>0.12978340639233304</v>
          </cell>
        </row>
        <row r="176">
          <cell r="E176">
            <v>1.2368231001524537E-4</v>
          </cell>
          <cell r="F176">
            <v>0.13806745360886494</v>
          </cell>
        </row>
        <row r="177">
          <cell r="E177">
            <v>1.0779819630574027E-7</v>
          </cell>
          <cell r="F177">
            <v>0.14688026979666483</v>
          </cell>
        </row>
        <row r="178">
          <cell r="E178">
            <v>1.5169080538185666E-6</v>
          </cell>
          <cell r="F178">
            <v>0.15625560616666473</v>
          </cell>
        </row>
        <row r="179">
          <cell r="E179">
            <v>8.4778010833199606E-5</v>
          </cell>
          <cell r="F179">
            <v>0.16622936826240925</v>
          </cell>
        </row>
        <row r="180">
          <cell r="E180">
            <v>1.1573093649170422E-5</v>
          </cell>
          <cell r="F180">
            <v>0.17683975347064818</v>
          </cell>
        </row>
        <row r="181">
          <cell r="E181">
            <v>3.4470580064232474E-5</v>
          </cell>
          <cell r="F181">
            <v>0.18812739730920017</v>
          </cell>
        </row>
        <row r="182">
          <cell r="E182">
            <v>4.2240319491990573E-6</v>
          </cell>
          <cell r="F182">
            <v>0.20013552905234061</v>
          </cell>
        </row>
        <row r="183">
          <cell r="E183">
            <v>5.8214308495490833E-5</v>
          </cell>
          <cell r="F183">
            <v>0.21291013728972405</v>
          </cell>
        </row>
        <row r="184">
          <cell r="E184">
            <v>6.3706713542072511E-6</v>
          </cell>
          <cell r="F184">
            <v>0.22650014605289795</v>
          </cell>
        </row>
        <row r="185">
          <cell r="E185">
            <v>1.9255498349251855E-6</v>
          </cell>
          <cell r="F185">
            <v>0.24095760218393397</v>
          </cell>
        </row>
        <row r="186">
          <cell r="E186">
            <v>1.0216351712099997E-4</v>
          </cell>
          <cell r="F186">
            <v>0.25633787466375957</v>
          </cell>
        </row>
        <row r="187">
          <cell r="E187">
            <v>6.7807304875531916E-7</v>
          </cell>
          <cell r="F187">
            <v>0.27269986666357399</v>
          </cell>
        </row>
        <row r="188">
          <cell r="E188">
            <v>2.7078308219870653E-6</v>
          </cell>
          <cell r="F188">
            <v>0.29010624113146172</v>
          </cell>
        </row>
        <row r="189">
          <cell r="E189">
            <v>2.6989410353993322E-8</v>
          </cell>
          <cell r="F189">
            <v>0.30862366077815073</v>
          </cell>
        </row>
        <row r="190">
          <cell r="E190">
            <v>5.7128361380406197E-5</v>
          </cell>
          <cell r="F190">
            <v>0.32832304338101148</v>
          </cell>
        </row>
        <row r="191">
          <cell r="E191">
            <v>5.9838159320771262E-8</v>
          </cell>
          <cell r="F191">
            <v>0.34927983338405477</v>
          </cell>
        </row>
        <row r="192">
          <cell r="E192">
            <v>9.1065035928015408E-6</v>
          </cell>
          <cell r="F192">
            <v>0.37157429083410082</v>
          </cell>
        </row>
        <row r="193">
          <cell r="E193">
            <v>1.1663519059313917E-5</v>
          </cell>
          <cell r="F193">
            <v>0.39529179875968168</v>
          </cell>
        </row>
        <row r="194">
          <cell r="E194">
            <v>1.7315811427577988E-5</v>
          </cell>
          <cell r="F194">
            <v>0.42052319016987422</v>
          </cell>
        </row>
        <row r="195">
          <cell r="E195">
            <v>6.6023052384537066E-9</v>
          </cell>
          <cell r="F195">
            <v>0.44736509592539803</v>
          </cell>
        </row>
        <row r="196">
          <cell r="E196">
            <v>2.6413513216751471E-8</v>
          </cell>
          <cell r="F196">
            <v>0.47592031481425329</v>
          </cell>
        </row>
        <row r="197">
          <cell r="E197">
            <v>7.8429242551356269E-5</v>
          </cell>
          <cell r="F197">
            <v>0.5062982072492056</v>
          </cell>
        </row>
        <row r="198">
          <cell r="E198">
            <v>1.8744095164122103E-6</v>
          </cell>
          <cell r="F198">
            <v>0.53861511409489959</v>
          </cell>
        </row>
        <row r="199">
          <cell r="E199">
            <v>1.0325182101977053E-4</v>
          </cell>
          <cell r="F199">
            <v>0.57299480222861654</v>
          </cell>
        </row>
        <row r="200">
          <cell r="E200">
            <v>1.1709176242457585E-5</v>
          </cell>
          <cell r="F200">
            <v>0.60956893854108152</v>
          </cell>
        </row>
        <row r="201">
          <cell r="E201">
            <v>2.136021647550905E-6</v>
          </cell>
          <cell r="F201">
            <v>0.64847759419263984</v>
          </cell>
        </row>
        <row r="202">
          <cell r="E202">
            <v>9.521240048420453E-7</v>
          </cell>
          <cell r="F202">
            <v>0.68986978105599994</v>
          </cell>
        </row>
        <row r="203">
          <cell r="E203">
            <v>1.1543216480172862E-4</v>
          </cell>
          <cell r="F203">
            <v>0.73390402239999986</v>
          </cell>
        </row>
        <row r="204">
          <cell r="E204">
            <v>6.2280033910842782E-5</v>
          </cell>
          <cell r="F204">
            <v>0.78074895999999994</v>
          </cell>
        </row>
        <row r="205">
          <cell r="E205">
            <v>1.5818698347106925E-5</v>
          </cell>
          <cell r="F205">
            <v>0.83058399999999988</v>
          </cell>
        </row>
        <row r="206">
          <cell r="E206">
            <v>9.8846147876825716E-5</v>
          </cell>
          <cell r="F206">
            <v>0.88359999999999994</v>
          </cell>
        </row>
        <row r="207">
          <cell r="E207">
            <v>4.7041910578973096E-5</v>
          </cell>
          <cell r="F207">
            <v>0.94</v>
          </cell>
        </row>
        <row r="208">
          <cell r="E208">
            <v>1.1329444550730808E-5</v>
          </cell>
          <cell r="F208">
            <v>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7A99E-3457-DB4B-B993-E2B809FB55F9}">
  <dimension ref="A2:J19"/>
  <sheetViews>
    <sheetView defaultGridColor="0" colorId="22" zoomScale="130" zoomScaleNormal="130" workbookViewId="0">
      <selection activeCell="B14" sqref="B14"/>
    </sheetView>
  </sheetViews>
  <sheetFormatPr baseColWidth="10" defaultColWidth="10.6640625" defaultRowHeight="16" customHeight="1" x14ac:dyDescent="0.2"/>
  <cols>
    <col min="1" max="1" width="15.6640625" style="16" customWidth="1"/>
    <col min="2" max="2" width="13.5" style="16" customWidth="1"/>
    <col min="3" max="3" width="14.33203125" style="16" customWidth="1"/>
    <col min="4" max="4" width="18.33203125" style="16" customWidth="1"/>
    <col min="5" max="16384" width="10.6640625" style="16"/>
  </cols>
  <sheetData>
    <row r="2" spans="1:10" ht="16" customHeight="1" x14ac:dyDescent="0.2">
      <c r="A2" s="18"/>
      <c r="B2" s="19" t="s">
        <v>28</v>
      </c>
      <c r="C2" s="18"/>
      <c r="D2" s="18"/>
    </row>
    <row r="3" spans="1:10" ht="16" customHeight="1" x14ac:dyDescent="0.2">
      <c r="A3" s="18"/>
      <c r="B3" s="19"/>
      <c r="C3" s="18"/>
      <c r="D3" s="18"/>
    </row>
    <row r="4" spans="1:10" ht="16" customHeight="1" x14ac:dyDescent="0.2">
      <c r="A4" s="20" t="s">
        <v>31</v>
      </c>
      <c r="B4" s="20" t="s">
        <v>29</v>
      </c>
      <c r="C4" s="25" t="s">
        <v>30</v>
      </c>
      <c r="D4" s="26" t="s">
        <v>32</v>
      </c>
    </row>
    <row r="5" spans="1:10" ht="16" customHeight="1" x14ac:dyDescent="0.2">
      <c r="A5" s="21">
        <v>0.1</v>
      </c>
      <c r="B5" s="21">
        <v>0.9</v>
      </c>
      <c r="C5" s="22">
        <f t="shared" ref="C5:C10" si="0">NORMSINV(B5)</f>
        <v>1.2815515655446006</v>
      </c>
    </row>
    <row r="6" spans="1:10" ht="16" customHeight="1" x14ac:dyDescent="0.2">
      <c r="A6" s="21">
        <f>1-B6</f>
        <v>5.0000000000000044E-2</v>
      </c>
      <c r="B6" s="21">
        <v>0.95</v>
      </c>
      <c r="C6" s="22">
        <f t="shared" si="0"/>
        <v>1.6448536269514715</v>
      </c>
      <c r="D6" s="18"/>
      <c r="J6" s="17"/>
    </row>
    <row r="7" spans="1:10" ht="16" customHeight="1" x14ac:dyDescent="0.2">
      <c r="A7" s="21">
        <f t="shared" ref="A7:A9" si="1">1-B7</f>
        <v>2.5000000000000022E-2</v>
      </c>
      <c r="B7" s="21">
        <v>0.97499999999999998</v>
      </c>
      <c r="C7" s="22">
        <f t="shared" si="0"/>
        <v>1.9599639845400536</v>
      </c>
      <c r="D7" s="18"/>
    </row>
    <row r="8" spans="1:10" ht="16" customHeight="1" x14ac:dyDescent="0.2">
      <c r="A8" s="27">
        <f t="shared" ref="A8" si="2">1-B8</f>
        <v>2.2499999999999964E-2</v>
      </c>
      <c r="B8" s="27">
        <v>0.97750000000000004</v>
      </c>
      <c r="C8" s="28">
        <f t="shared" si="0"/>
        <v>2.0046544617650963</v>
      </c>
      <c r="D8" s="18"/>
    </row>
    <row r="9" spans="1:10" ht="16" customHeight="1" x14ac:dyDescent="0.2">
      <c r="A9" s="29">
        <f t="shared" si="1"/>
        <v>1.0000000000000009E-2</v>
      </c>
      <c r="B9" s="29">
        <v>0.99</v>
      </c>
      <c r="C9" s="30">
        <f t="shared" si="0"/>
        <v>2.3263478740408408</v>
      </c>
    </row>
    <row r="10" spans="1:10" ht="16" customHeight="1" x14ac:dyDescent="0.2">
      <c r="A10" s="23">
        <f>1-B10</f>
        <v>1.0000000000000009E-3</v>
      </c>
      <c r="B10" s="23">
        <v>0.999</v>
      </c>
      <c r="C10" s="24">
        <f t="shared" si="0"/>
        <v>3.0902323061678132</v>
      </c>
      <c r="D10" s="18"/>
    </row>
    <row r="11" spans="1:10" ht="16" customHeight="1" x14ac:dyDescent="0.2">
      <c r="A11" s="18"/>
      <c r="B11" s="18"/>
      <c r="C11" s="18"/>
      <c r="D11" s="18"/>
    </row>
    <row r="13" spans="1:10" ht="16" customHeight="1" x14ac:dyDescent="0.2">
      <c r="B13" s="19" t="s">
        <v>52</v>
      </c>
    </row>
    <row r="16" spans="1:10" ht="16" customHeight="1" x14ac:dyDescent="0.2">
      <c r="B16" s="19" t="s">
        <v>42</v>
      </c>
    </row>
    <row r="19" spans="2:2" ht="16" customHeight="1" x14ac:dyDescent="0.2">
      <c r="B19" s="19" t="s">
        <v>51</v>
      </c>
    </row>
  </sheetData>
  <pageMargins left="0.74803149606299213" right="0.74803149606299213" top="0.74803149606299213" bottom="0.98425196850393704" header="0.51181102362204722" footer="0.51181102362204722"/>
  <pageSetup paperSize="9" orientation="landscape"/>
  <headerFooter alignWithMargins="0">
    <oddHeader>&amp;C&amp;8&amp;D</oddHeader>
    <oddFooter>&amp;L&amp;8Giorgio S. Questa&amp;C&amp;8&amp;F&amp;R&amp;8&amp;A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Q1258"/>
  <sheetViews>
    <sheetView tabSelected="1" zoomScale="120" zoomScaleNormal="120" workbookViewId="0">
      <selection activeCell="B2" sqref="B2:E2"/>
    </sheetView>
  </sheetViews>
  <sheetFormatPr baseColWidth="10" defaultColWidth="8.83203125" defaultRowHeight="15" x14ac:dyDescent="0.2"/>
  <cols>
    <col min="1" max="1" width="12" customWidth="1"/>
    <col min="2" max="2" width="10.5" customWidth="1"/>
    <col min="3" max="3" width="12.6640625" customWidth="1"/>
    <col min="7" max="7" width="11.83203125" customWidth="1"/>
    <col min="10" max="10" width="14.5" customWidth="1"/>
    <col min="11" max="11" width="8.6640625" customWidth="1"/>
    <col min="13" max="13" width="6.83203125" customWidth="1"/>
  </cols>
  <sheetData>
    <row r="2" spans="1:17" ht="23" x14ac:dyDescent="0.25">
      <c r="B2" s="102" t="s">
        <v>43</v>
      </c>
      <c r="C2" s="102"/>
      <c r="D2" s="102"/>
      <c r="E2" s="102"/>
      <c r="J2" s="96" t="s">
        <v>69</v>
      </c>
    </row>
    <row r="3" spans="1:17" ht="20" thickBot="1" x14ac:dyDescent="0.3">
      <c r="A3" s="80"/>
      <c r="B3" s="80"/>
      <c r="C3" s="80"/>
      <c r="D3" s="80"/>
      <c r="E3" s="80"/>
      <c r="F3" s="80"/>
      <c r="G3" s="81" t="s">
        <v>54</v>
      </c>
      <c r="H3" s="80"/>
      <c r="I3" s="80"/>
      <c r="J3" s="80"/>
      <c r="K3" s="80"/>
      <c r="L3" s="80"/>
      <c r="M3" s="80"/>
      <c r="N3" s="80"/>
    </row>
    <row r="4" spans="1:17" ht="20" thickBot="1" x14ac:dyDescent="0.3">
      <c r="A4" s="80"/>
      <c r="B4" s="80" t="s">
        <v>3</v>
      </c>
      <c r="C4" s="82">
        <f>AVERAGE(C10:C1258)</f>
        <v>4.8728106755468472E-4</v>
      </c>
      <c r="D4" s="80"/>
      <c r="E4" s="80"/>
      <c r="F4" s="80"/>
      <c r="G4" s="100">
        <f>-G5</f>
        <v>-2.2495846771513672E-2</v>
      </c>
      <c r="H4" s="100">
        <f>-H5</f>
        <v>-0.35711049653544263</v>
      </c>
      <c r="I4" s="80"/>
      <c r="J4" s="86" t="s">
        <v>6</v>
      </c>
      <c r="K4" s="87">
        <f>NORMSINV(0.01)</f>
        <v>-2.3263478740408408</v>
      </c>
      <c r="L4" s="80"/>
      <c r="M4" s="80"/>
      <c r="N4" s="80"/>
    </row>
    <row r="5" spans="1:17" ht="20" thickBot="1" x14ac:dyDescent="0.3">
      <c r="A5" s="80"/>
      <c r="B5" s="91" t="s">
        <v>4</v>
      </c>
      <c r="C5" s="92">
        <f>_xlfn.STDEV.S(C10:C1258)</f>
        <v>7.4986155905045577E-3</v>
      </c>
      <c r="D5" s="92">
        <f>C5*SQRT(10)</f>
        <v>2.3712704564042883E-2</v>
      </c>
      <c r="E5" s="93">
        <f>C5*SQRT(252)</f>
        <v>0.11903683217848088</v>
      </c>
      <c r="F5" s="80"/>
      <c r="G5" s="83">
        <f>C5*3</f>
        <v>2.2495846771513672E-2</v>
      </c>
      <c r="H5" s="83">
        <f>E5*3</f>
        <v>0.35711049653544263</v>
      </c>
      <c r="I5" s="80"/>
      <c r="J5" s="88" t="s">
        <v>7</v>
      </c>
      <c r="K5" s="89">
        <v>-2.6652</v>
      </c>
      <c r="L5" s="95" t="s">
        <v>70</v>
      </c>
      <c r="M5" s="80"/>
      <c r="N5" s="80"/>
    </row>
    <row r="6" spans="1:17" ht="19" x14ac:dyDescent="0.25">
      <c r="A6" s="80"/>
      <c r="B6" s="80"/>
      <c r="C6" s="94" t="s">
        <v>67</v>
      </c>
      <c r="D6" s="94" t="s">
        <v>5</v>
      </c>
      <c r="E6" s="94" t="s">
        <v>68</v>
      </c>
      <c r="F6" s="80"/>
      <c r="G6" s="80" t="s">
        <v>53</v>
      </c>
      <c r="H6" s="80" t="s">
        <v>55</v>
      </c>
      <c r="I6" s="80"/>
      <c r="J6" s="80"/>
      <c r="K6" s="80"/>
      <c r="L6" s="80"/>
      <c r="M6" s="80"/>
      <c r="N6" s="80"/>
    </row>
    <row r="7" spans="1:17" ht="19" x14ac:dyDescent="0.25">
      <c r="A7" s="80"/>
      <c r="B7" s="80"/>
      <c r="C7" s="84"/>
      <c r="D7" s="80"/>
      <c r="E7" s="80"/>
      <c r="F7" s="80"/>
      <c r="G7" s="80"/>
      <c r="H7" s="80"/>
      <c r="I7" s="80"/>
      <c r="J7" s="80" t="s">
        <v>11</v>
      </c>
      <c r="K7" s="85">
        <v>0.01</v>
      </c>
      <c r="L7" s="98" t="s">
        <v>74</v>
      </c>
      <c r="M7" s="97">
        <f>COUNT(E30:E1249)*$K$7</f>
        <v>12.200000000000001</v>
      </c>
      <c r="N7" s="80" t="s">
        <v>73</v>
      </c>
      <c r="Q7" s="95"/>
    </row>
    <row r="8" spans="1:17" ht="19" x14ac:dyDescent="0.25">
      <c r="A8" s="81" t="s">
        <v>0</v>
      </c>
      <c r="B8" s="81" t="s">
        <v>1</v>
      </c>
      <c r="C8" s="81" t="s">
        <v>2</v>
      </c>
      <c r="D8" s="80"/>
      <c r="E8" s="80"/>
      <c r="F8" s="80"/>
      <c r="G8" s="80"/>
      <c r="H8" s="80"/>
      <c r="I8" s="80"/>
      <c r="J8" s="80" t="s">
        <v>71</v>
      </c>
      <c r="K8" s="90">
        <f>AVERAGE(F30:F1249)</f>
        <v>1.8032786885245903E-2</v>
      </c>
      <c r="L8" s="98" t="s">
        <v>74</v>
      </c>
      <c r="M8" s="99">
        <f>COUNTIF(F30:F1249, 1)</f>
        <v>22</v>
      </c>
      <c r="N8" s="80" t="s">
        <v>72</v>
      </c>
    </row>
    <row r="9" spans="1:17" x14ac:dyDescent="0.2">
      <c r="A9" s="1">
        <v>41296</v>
      </c>
      <c r="B9" s="60">
        <v>1492.5600589999999</v>
      </c>
    </row>
    <row r="10" spans="1:17" x14ac:dyDescent="0.2">
      <c r="A10" s="1">
        <v>41297</v>
      </c>
      <c r="B10" s="60">
        <v>1494.8100589999999</v>
      </c>
      <c r="C10" s="3">
        <f>LN(B10/B9)</f>
        <v>1.5063419238833973E-3</v>
      </c>
    </row>
    <row r="11" spans="1:17" x14ac:dyDescent="0.2">
      <c r="A11" s="1">
        <v>41298</v>
      </c>
      <c r="B11" s="60">
        <v>1494.8199460000001</v>
      </c>
      <c r="C11" s="3">
        <f t="shared" ref="C11:C74" si="0">LN(B11/B10)</f>
        <v>6.6141963945740372E-6</v>
      </c>
      <c r="E11" s="101" t="s">
        <v>56</v>
      </c>
      <c r="F11" s="101"/>
      <c r="G11" s="101"/>
      <c r="H11" s="101"/>
      <c r="I11" s="101"/>
      <c r="J11" s="101"/>
    </row>
    <row r="12" spans="1:17" x14ac:dyDescent="0.2">
      <c r="A12" s="1">
        <v>41299</v>
      </c>
      <c r="B12" s="60">
        <v>1502.959961</v>
      </c>
      <c r="C12" s="3">
        <f t="shared" si="0"/>
        <v>5.4307088968290696E-3</v>
      </c>
      <c r="E12" s="101"/>
      <c r="F12" s="101"/>
      <c r="G12" s="101"/>
      <c r="H12" s="101"/>
      <c r="I12" s="101"/>
      <c r="J12" s="101"/>
    </row>
    <row r="13" spans="1:17" x14ac:dyDescent="0.2">
      <c r="A13" s="1">
        <v>41302</v>
      </c>
      <c r="B13" s="60">
        <v>1500.1800539999999</v>
      </c>
      <c r="C13" s="3">
        <f t="shared" si="0"/>
        <v>-1.8513341236916236E-3</v>
      </c>
      <c r="E13" s="101"/>
      <c r="F13" s="101"/>
      <c r="G13" s="101"/>
      <c r="H13" s="101"/>
      <c r="I13" s="101"/>
      <c r="J13" s="101"/>
    </row>
    <row r="14" spans="1:17" x14ac:dyDescent="0.2">
      <c r="A14" s="1">
        <v>41303</v>
      </c>
      <c r="B14" s="60">
        <v>1507.839966</v>
      </c>
      <c r="C14" s="3">
        <f t="shared" si="0"/>
        <v>5.0930037076888724E-3</v>
      </c>
      <c r="E14" s="101"/>
      <c r="F14" s="101"/>
      <c r="G14" s="101"/>
      <c r="H14" s="101"/>
      <c r="I14" s="101"/>
      <c r="J14" s="101"/>
    </row>
    <row r="15" spans="1:17" x14ac:dyDescent="0.2">
      <c r="A15" s="1">
        <v>41304</v>
      </c>
      <c r="B15" s="60">
        <v>1501.959961</v>
      </c>
      <c r="C15" s="3">
        <f t="shared" si="0"/>
        <v>-3.9072447493082472E-3</v>
      </c>
      <c r="E15" s="101"/>
      <c r="F15" s="101"/>
      <c r="G15" s="101"/>
      <c r="H15" s="101"/>
      <c r="I15" s="101"/>
      <c r="J15" s="101"/>
    </row>
    <row r="16" spans="1:17" x14ac:dyDescent="0.2">
      <c r="A16" s="1">
        <v>41305</v>
      </c>
      <c r="B16" s="60">
        <v>1498.1099850000001</v>
      </c>
      <c r="C16" s="3">
        <f t="shared" si="0"/>
        <v>-2.5665922346749968E-3</v>
      </c>
      <c r="E16" s="101"/>
      <c r="F16" s="101"/>
      <c r="G16" s="101"/>
      <c r="H16" s="101"/>
      <c r="I16" s="101"/>
      <c r="J16" s="101"/>
    </row>
    <row r="17" spans="1:10" x14ac:dyDescent="0.2">
      <c r="A17" s="1">
        <v>41306</v>
      </c>
      <c r="B17" s="60">
        <v>1513.170044</v>
      </c>
      <c r="C17" s="3">
        <f t="shared" si="0"/>
        <v>1.0002513494821156E-2</v>
      </c>
      <c r="E17" s="101"/>
      <c r="F17" s="101"/>
      <c r="G17" s="101"/>
      <c r="H17" s="101"/>
      <c r="I17" s="101"/>
      <c r="J17" s="101"/>
    </row>
    <row r="18" spans="1:10" x14ac:dyDescent="0.2">
      <c r="A18" s="1">
        <v>41309</v>
      </c>
      <c r="B18" s="60">
        <v>1495.709961</v>
      </c>
      <c r="C18" s="3">
        <f t="shared" si="0"/>
        <v>-1.1605832704006383E-2</v>
      </c>
      <c r="E18" s="101"/>
      <c r="F18" s="101"/>
      <c r="G18" s="101"/>
      <c r="H18" s="101"/>
      <c r="I18" s="101"/>
      <c r="J18" s="101"/>
    </row>
    <row r="19" spans="1:10" x14ac:dyDescent="0.2">
      <c r="A19" s="1">
        <v>41310</v>
      </c>
      <c r="B19" s="60">
        <v>1511.290039</v>
      </c>
      <c r="C19" s="3">
        <f t="shared" si="0"/>
        <v>1.0362632138918E-2</v>
      </c>
      <c r="E19" s="101"/>
      <c r="F19" s="101"/>
      <c r="G19" s="101"/>
      <c r="H19" s="101"/>
      <c r="I19" s="101"/>
      <c r="J19" s="101"/>
    </row>
    <row r="20" spans="1:10" x14ac:dyDescent="0.2">
      <c r="A20" s="1">
        <v>41311</v>
      </c>
      <c r="B20" s="60">
        <v>1512.119995</v>
      </c>
      <c r="C20" s="3">
        <f t="shared" si="0"/>
        <v>5.4901982299070617E-4</v>
      </c>
      <c r="E20" s="101"/>
      <c r="F20" s="101"/>
      <c r="G20" s="101"/>
      <c r="H20" s="101"/>
      <c r="I20" s="101"/>
      <c r="J20" s="101"/>
    </row>
    <row r="21" spans="1:10" x14ac:dyDescent="0.2">
      <c r="A21" s="1">
        <v>41312</v>
      </c>
      <c r="B21" s="60">
        <v>1509.3900149999999</v>
      </c>
      <c r="C21" s="3">
        <f t="shared" si="0"/>
        <v>-1.8070307454410902E-3</v>
      </c>
    </row>
    <row r="22" spans="1:10" x14ac:dyDescent="0.2">
      <c r="A22" s="1">
        <v>41313</v>
      </c>
      <c r="B22" s="60">
        <v>1517.9300539999999</v>
      </c>
      <c r="C22" s="3">
        <f t="shared" si="0"/>
        <v>5.641994542558368E-3</v>
      </c>
    </row>
    <row r="23" spans="1:10" x14ac:dyDescent="0.2">
      <c r="A23" s="1">
        <v>41316</v>
      </c>
      <c r="B23" s="60">
        <v>1517.01001</v>
      </c>
      <c r="C23" s="3">
        <f t="shared" si="0"/>
        <v>-6.0630128357233104E-4</v>
      </c>
    </row>
    <row r="24" spans="1:10" x14ac:dyDescent="0.2">
      <c r="A24" s="1">
        <v>41317</v>
      </c>
      <c r="B24" s="60">
        <v>1519.4300539999999</v>
      </c>
      <c r="C24" s="3">
        <f t="shared" si="0"/>
        <v>1.5940011733503196E-3</v>
      </c>
    </row>
    <row r="25" spans="1:10" x14ac:dyDescent="0.2">
      <c r="A25" s="1">
        <v>41318</v>
      </c>
      <c r="B25" s="60">
        <v>1520.329956</v>
      </c>
      <c r="C25" s="3">
        <f t="shared" si="0"/>
        <v>5.9208754857569565E-4</v>
      </c>
    </row>
    <row r="26" spans="1:10" x14ac:dyDescent="0.2">
      <c r="A26" s="1">
        <v>41319</v>
      </c>
      <c r="B26" s="60">
        <v>1521.380005</v>
      </c>
      <c r="C26" s="3">
        <f t="shared" si="0"/>
        <v>6.9043337805155551E-4</v>
      </c>
    </row>
    <row r="27" spans="1:10" x14ac:dyDescent="0.2">
      <c r="A27" s="1">
        <v>41320</v>
      </c>
      <c r="B27" s="60">
        <v>1519.790039</v>
      </c>
      <c r="C27" s="3">
        <f t="shared" si="0"/>
        <v>-1.0456279141647954E-3</v>
      </c>
    </row>
    <row r="28" spans="1:10" x14ac:dyDescent="0.2">
      <c r="A28" s="1">
        <v>41324</v>
      </c>
      <c r="B28" s="60">
        <v>1530.9399410000001</v>
      </c>
      <c r="C28" s="3">
        <f t="shared" si="0"/>
        <v>7.309694217125475E-3</v>
      </c>
      <c r="D28" s="5" t="s">
        <v>8</v>
      </c>
    </row>
    <row r="29" spans="1:10" ht="15" customHeight="1" x14ac:dyDescent="0.2">
      <c r="A29" s="1">
        <v>41325</v>
      </c>
      <c r="B29" s="60">
        <v>1511.9499510000001</v>
      </c>
      <c r="C29" s="3">
        <f t="shared" si="0"/>
        <v>-1.2481711278323742E-2</v>
      </c>
      <c r="E29" s="4" t="s">
        <v>9</v>
      </c>
    </row>
    <row r="30" spans="1:10" ht="15" customHeight="1" x14ac:dyDescent="0.2">
      <c r="A30" s="1">
        <v>41326</v>
      </c>
      <c r="B30" s="60">
        <v>1502.420044</v>
      </c>
      <c r="C30" s="3">
        <f t="shared" si="0"/>
        <v>-6.3230053155881221E-3</v>
      </c>
      <c r="D30" s="2">
        <f t="shared" ref="D30:D93" si="1">_xlfn.STDEV.S(C10:C30)*SQRT(10)*Factor_VaR</f>
        <v>-4.3908242108967717E-2</v>
      </c>
      <c r="E30" s="2">
        <f>LN(B39/B30)</f>
        <v>2.5652823252067251E-2</v>
      </c>
      <c r="F30">
        <f>IF(E30&lt;D30, 1, 0)</f>
        <v>0</v>
      </c>
    </row>
    <row r="31" spans="1:10" ht="15" customHeight="1" x14ac:dyDescent="0.2">
      <c r="A31" s="1">
        <v>41327</v>
      </c>
      <c r="B31" s="60">
        <v>1515.599976</v>
      </c>
      <c r="C31" s="3">
        <f t="shared" si="0"/>
        <v>8.7342136235753452E-3</v>
      </c>
      <c r="D31" s="2">
        <f t="shared" si="1"/>
        <v>-4.5926296325316002E-2</v>
      </c>
      <c r="E31" s="2">
        <f t="shared" ref="E31:E94" si="2">LN(B40/B31)</f>
        <v>1.8733453356924019E-2</v>
      </c>
      <c r="F31">
        <f t="shared" ref="F31:F94" si="3">IF(E31&lt;D31, 1, 0)</f>
        <v>0</v>
      </c>
    </row>
    <row r="32" spans="1:10" ht="15" customHeight="1" x14ac:dyDescent="0.2">
      <c r="A32" s="1">
        <v>41330</v>
      </c>
      <c r="B32" s="60">
        <v>1487.849976</v>
      </c>
      <c r="C32" s="3">
        <f t="shared" si="0"/>
        <v>-1.8479275579678871E-2</v>
      </c>
      <c r="D32" s="2">
        <f t="shared" si="1"/>
        <v>-5.5272319279387021E-2</v>
      </c>
      <c r="E32" s="2">
        <f t="shared" si="2"/>
        <v>4.16838576841361E-2</v>
      </c>
      <c r="F32">
        <f t="shared" si="3"/>
        <v>0</v>
      </c>
    </row>
    <row r="33" spans="1:6" ht="15" customHeight="1" x14ac:dyDescent="0.2">
      <c r="A33" s="1">
        <v>41331</v>
      </c>
      <c r="B33" s="60">
        <v>1496.9399410000001</v>
      </c>
      <c r="C33" s="3">
        <f t="shared" si="0"/>
        <v>6.0908763128847063E-3</v>
      </c>
      <c r="D33" s="2">
        <f t="shared" si="1"/>
        <v>-5.5464855214057231E-2</v>
      </c>
      <c r="E33" s="2">
        <f t="shared" si="2"/>
        <v>3.883680024154211E-2</v>
      </c>
      <c r="F33">
        <f t="shared" si="3"/>
        <v>0</v>
      </c>
    </row>
    <row r="34" spans="1:6" ht="15" customHeight="1" x14ac:dyDescent="0.2">
      <c r="A34" s="1">
        <v>41332</v>
      </c>
      <c r="B34" s="60">
        <v>1515.98999</v>
      </c>
      <c r="C34" s="3">
        <f t="shared" si="0"/>
        <v>1.2645699235804539E-2</v>
      </c>
      <c r="D34" s="2">
        <f t="shared" si="1"/>
        <v>-5.9056816837711495E-2</v>
      </c>
      <c r="E34" s="2">
        <f t="shared" si="2"/>
        <v>2.3784955116232586E-2</v>
      </c>
      <c r="F34">
        <f t="shared" si="3"/>
        <v>0</v>
      </c>
    </row>
    <row r="35" spans="1:6" ht="15" customHeight="1" x14ac:dyDescent="0.2">
      <c r="A35" s="1">
        <v>41333</v>
      </c>
      <c r="B35" s="60">
        <v>1514.6800539999999</v>
      </c>
      <c r="C35" s="3">
        <f t="shared" si="0"/>
        <v>-8.6445311601472609E-4</v>
      </c>
      <c r="D35" s="2">
        <f t="shared" si="1"/>
        <v>-5.8575277060508094E-2</v>
      </c>
      <c r="E35" s="2">
        <f t="shared" si="2"/>
        <v>2.5962597992894344E-2</v>
      </c>
      <c r="F35">
        <f t="shared" si="3"/>
        <v>0</v>
      </c>
    </row>
    <row r="36" spans="1:6" ht="15" customHeight="1" x14ac:dyDescent="0.2">
      <c r="A36" s="1">
        <v>41334</v>
      </c>
      <c r="B36" s="60">
        <v>1518.1999510000001</v>
      </c>
      <c r="C36" s="3">
        <f t="shared" si="0"/>
        <v>2.3211591454764036E-3</v>
      </c>
      <c r="D36" s="2">
        <f t="shared" si="1"/>
        <v>-5.8241463362997632E-2</v>
      </c>
      <c r="E36" s="2">
        <f t="shared" si="2"/>
        <v>2.9228790404990115E-2</v>
      </c>
      <c r="F36">
        <f t="shared" si="3"/>
        <v>0</v>
      </c>
    </row>
    <row r="37" spans="1:6" ht="15" customHeight="1" x14ac:dyDescent="0.2">
      <c r="A37" s="1">
        <v>41337</v>
      </c>
      <c r="B37" s="60">
        <v>1525.1999510000001</v>
      </c>
      <c r="C37" s="3">
        <f t="shared" si="0"/>
        <v>4.6001265488692612E-3</v>
      </c>
      <c r="D37" s="2">
        <f t="shared" si="1"/>
        <v>-5.8352574011835558E-2</v>
      </c>
      <c r="E37" s="2">
        <f t="shared" si="2"/>
        <v>2.3008890295865083E-2</v>
      </c>
      <c r="F37">
        <f t="shared" si="3"/>
        <v>0</v>
      </c>
    </row>
    <row r="38" spans="1:6" ht="15" customHeight="1" x14ac:dyDescent="0.2">
      <c r="A38" s="1">
        <v>41338</v>
      </c>
      <c r="B38" s="60">
        <v>1539.790039</v>
      </c>
      <c r="C38" s="3">
        <f t="shared" si="0"/>
        <v>9.5205519446000392E-3</v>
      </c>
      <c r="D38" s="2">
        <f t="shared" si="1"/>
        <v>-5.8152881560794241E-2</v>
      </c>
      <c r="E38" s="2">
        <f t="shared" si="2"/>
        <v>7.962768393143518E-3</v>
      </c>
      <c r="F38">
        <f t="shared" si="3"/>
        <v>0</v>
      </c>
    </row>
    <row r="39" spans="1:6" x14ac:dyDescent="0.2">
      <c r="A39" s="1">
        <v>41339</v>
      </c>
      <c r="B39" s="60">
        <v>1541.459961</v>
      </c>
      <c r="C39" s="3">
        <f t="shared" si="0"/>
        <v>1.0839251365506049E-3</v>
      </c>
      <c r="D39" s="2">
        <f t="shared" si="1"/>
        <v>-5.4246454595196482E-2</v>
      </c>
      <c r="E39" s="2">
        <f t="shared" si="2"/>
        <v>4.4533733789926888E-3</v>
      </c>
      <c r="F39">
        <f t="shared" si="3"/>
        <v>0</v>
      </c>
    </row>
    <row r="40" spans="1:6" x14ac:dyDescent="0.2">
      <c r="A40" s="1">
        <v>41340</v>
      </c>
      <c r="B40" s="60">
        <v>1544.26001</v>
      </c>
      <c r="C40" s="3">
        <f t="shared" si="0"/>
        <v>1.8148437284321399E-3</v>
      </c>
      <c r="D40" s="2">
        <f t="shared" si="1"/>
        <v>-5.2134146810543645E-2</v>
      </c>
      <c r="E40" s="2">
        <f t="shared" si="2"/>
        <v>9.3136933904239376E-3</v>
      </c>
      <c r="F40">
        <f t="shared" si="3"/>
        <v>0</v>
      </c>
    </row>
    <row r="41" spans="1:6" x14ac:dyDescent="0.2">
      <c r="A41" s="1">
        <v>41341</v>
      </c>
      <c r="B41" s="60">
        <v>1551.1800539999999</v>
      </c>
      <c r="C41" s="3">
        <f t="shared" si="0"/>
        <v>4.4711287475333464E-3</v>
      </c>
      <c r="D41" s="2">
        <f t="shared" si="1"/>
        <v>-5.2416147511222408E-2</v>
      </c>
      <c r="E41" s="2">
        <f t="shared" si="2"/>
        <v>-3.4743590420232714E-3</v>
      </c>
      <c r="F41">
        <f t="shared" si="3"/>
        <v>0</v>
      </c>
    </row>
    <row r="42" spans="1:6" x14ac:dyDescent="0.2">
      <c r="A42" s="1">
        <v>41344</v>
      </c>
      <c r="B42" s="60">
        <v>1556.219971</v>
      </c>
      <c r="C42" s="3">
        <f t="shared" si="0"/>
        <v>3.2438188702904572E-3</v>
      </c>
      <c r="D42" s="2">
        <f t="shared" si="1"/>
        <v>-5.2255200049636734E-2</v>
      </c>
      <c r="E42" s="2">
        <f t="shared" si="2"/>
        <v>4.3046600560840161E-4</v>
      </c>
      <c r="F42">
        <f t="shared" si="3"/>
        <v>0</v>
      </c>
    </row>
    <row r="43" spans="1:6" x14ac:dyDescent="0.2">
      <c r="A43" s="1">
        <v>41345</v>
      </c>
      <c r="B43" s="60">
        <v>1552.4799800000001</v>
      </c>
      <c r="C43" s="3">
        <f t="shared" si="0"/>
        <v>-2.4061458895049035E-3</v>
      </c>
      <c r="D43" s="2">
        <f t="shared" si="1"/>
        <v>-5.2107213561482346E-2</v>
      </c>
      <c r="E43" s="2">
        <f t="shared" si="2"/>
        <v>-5.0901789345577991E-4</v>
      </c>
      <c r="F43">
        <f t="shared" si="3"/>
        <v>0</v>
      </c>
    </row>
    <row r="44" spans="1:6" x14ac:dyDescent="0.2">
      <c r="A44" s="1">
        <v>41346</v>
      </c>
      <c r="B44" s="60">
        <v>1554.5200199999999</v>
      </c>
      <c r="C44" s="3">
        <f t="shared" si="0"/>
        <v>1.3131897606470596E-3</v>
      </c>
      <c r="D44" s="2">
        <f t="shared" si="1"/>
        <v>-5.2031004978165166E-2</v>
      </c>
      <c r="E44" s="2">
        <f t="shared" si="2"/>
        <v>5.9327561020998528E-3</v>
      </c>
      <c r="F44">
        <f t="shared" si="3"/>
        <v>0</v>
      </c>
    </row>
    <row r="45" spans="1:6" x14ac:dyDescent="0.2">
      <c r="A45" s="1">
        <v>41347</v>
      </c>
      <c r="B45" s="60">
        <v>1563.2299800000001</v>
      </c>
      <c r="C45" s="3">
        <f t="shared" si="0"/>
        <v>5.5873515575722895E-3</v>
      </c>
      <c r="D45" s="2">
        <f t="shared" si="1"/>
        <v>-5.2513179278623034E-2</v>
      </c>
      <c r="E45" s="2">
        <f t="shared" si="2"/>
        <v>-2.4311854285269128E-4</v>
      </c>
      <c r="F45">
        <f t="shared" si="3"/>
        <v>0</v>
      </c>
    </row>
    <row r="46" spans="1:6" x14ac:dyDescent="0.2">
      <c r="A46" s="1">
        <v>41348</v>
      </c>
      <c r="B46" s="60">
        <v>1560.6999510000001</v>
      </c>
      <c r="C46" s="3">
        <f t="shared" si="0"/>
        <v>-1.6197735602557614E-3</v>
      </c>
      <c r="D46" s="2">
        <f t="shared" si="1"/>
        <v>-5.2719576357835904E-2</v>
      </c>
      <c r="E46" s="2">
        <f t="shared" si="2"/>
        <v>5.4251178897621937E-3</v>
      </c>
      <c r="F46">
        <f t="shared" si="3"/>
        <v>0</v>
      </c>
    </row>
    <row r="47" spans="1:6" x14ac:dyDescent="0.2">
      <c r="A47" s="1">
        <v>41351</v>
      </c>
      <c r="B47" s="60">
        <v>1552.099976</v>
      </c>
      <c r="C47" s="3">
        <f t="shared" si="0"/>
        <v>-5.5255699581215744E-3</v>
      </c>
      <c r="D47" s="2">
        <f t="shared" si="1"/>
        <v>-5.383014397163928E-2</v>
      </c>
      <c r="E47" s="2">
        <f t="shared" si="2"/>
        <v>6.4670712764264646E-3</v>
      </c>
      <c r="F47">
        <f t="shared" si="3"/>
        <v>0</v>
      </c>
    </row>
    <row r="48" spans="1:6" x14ac:dyDescent="0.2">
      <c r="A48" s="1">
        <v>41352</v>
      </c>
      <c r="B48" s="60">
        <v>1548.339966</v>
      </c>
      <c r="C48" s="3">
        <f t="shared" si="0"/>
        <v>-2.4254698776000881E-3</v>
      </c>
      <c r="D48" s="2">
        <f t="shared" si="1"/>
        <v>-5.4013962506629487E-2</v>
      </c>
      <c r="E48" s="2">
        <f t="shared" si="2"/>
        <v>1.4051475017872694E-2</v>
      </c>
      <c r="F48">
        <f t="shared" si="3"/>
        <v>0</v>
      </c>
    </row>
    <row r="49" spans="1:6" x14ac:dyDescent="0.2">
      <c r="A49" s="1">
        <v>41353</v>
      </c>
      <c r="B49" s="60">
        <v>1558.709961</v>
      </c>
      <c r="C49" s="3">
        <f t="shared" si="0"/>
        <v>6.6751637398633681E-3</v>
      </c>
      <c r="D49" s="2">
        <f t="shared" si="1"/>
        <v>-5.3819026013680292E-2</v>
      </c>
      <c r="E49" s="2">
        <f t="shared" si="2"/>
        <v>-3.2258222023060822E-3</v>
      </c>
      <c r="F49">
        <f t="shared" si="3"/>
        <v>0</v>
      </c>
    </row>
    <row r="50" spans="1:6" x14ac:dyDescent="0.2">
      <c r="A50" s="1">
        <v>41354</v>
      </c>
      <c r="B50" s="60">
        <v>1545.8000489999999</v>
      </c>
      <c r="C50" s="3">
        <f t="shared" si="0"/>
        <v>-8.3169236849140009E-3</v>
      </c>
      <c r="D50" s="2">
        <f t="shared" si="1"/>
        <v>-5.1386416772528781E-2</v>
      </c>
      <c r="E50" s="2">
        <f t="shared" si="2"/>
        <v>9.1313804563346798E-3</v>
      </c>
      <c r="F50">
        <f t="shared" si="3"/>
        <v>0</v>
      </c>
    </row>
    <row r="51" spans="1:6" x14ac:dyDescent="0.2">
      <c r="A51" s="1">
        <v>41355</v>
      </c>
      <c r="B51" s="60">
        <v>1556.8900149999999</v>
      </c>
      <c r="C51" s="3">
        <f t="shared" si="0"/>
        <v>7.1486439179223246E-3</v>
      </c>
      <c r="D51" s="2">
        <f t="shared" si="1"/>
        <v>-5.0699173072213138E-2</v>
      </c>
      <c r="E51" s="2">
        <f t="shared" si="2"/>
        <v>-2.3214085211384215E-3</v>
      </c>
      <c r="F51">
        <f t="shared" si="3"/>
        <v>0</v>
      </c>
    </row>
    <row r="52" spans="1:6" x14ac:dyDescent="0.2">
      <c r="A52" s="1">
        <v>41358</v>
      </c>
      <c r="B52" s="60">
        <v>1551.6899410000001</v>
      </c>
      <c r="C52" s="3">
        <f t="shared" si="0"/>
        <v>-3.345629788569204E-3</v>
      </c>
      <c r="D52" s="2">
        <f t="shared" si="1"/>
        <v>-4.9863123503167711E-2</v>
      </c>
      <c r="E52" s="2">
        <f t="shared" si="2"/>
        <v>7.3071800388970088E-3</v>
      </c>
      <c r="F52">
        <f t="shared" si="3"/>
        <v>0</v>
      </c>
    </row>
    <row r="53" spans="1:6" x14ac:dyDescent="0.2">
      <c r="A53" s="1">
        <v>41359</v>
      </c>
      <c r="B53" s="60">
        <v>1563.7700199999999</v>
      </c>
      <c r="C53" s="3">
        <f t="shared" si="0"/>
        <v>7.7549637562026423E-3</v>
      </c>
      <c r="D53" s="2">
        <f t="shared" si="1"/>
        <v>-3.8434914656647903E-2</v>
      </c>
      <c r="E53" s="2">
        <f t="shared" si="2"/>
        <v>3.0902820500807136E-3</v>
      </c>
      <c r="F53">
        <f t="shared" si="3"/>
        <v>0</v>
      </c>
    </row>
    <row r="54" spans="1:6" x14ac:dyDescent="0.2">
      <c r="A54" s="1">
        <v>41360</v>
      </c>
      <c r="B54" s="60">
        <v>1562.849976</v>
      </c>
      <c r="C54" s="3">
        <f t="shared" si="0"/>
        <v>-5.8852308738024711E-4</v>
      </c>
      <c r="D54" s="2">
        <f t="shared" si="1"/>
        <v>-3.817997776137564E-2</v>
      </c>
      <c r="E54" s="2">
        <f t="shared" si="2"/>
        <v>1.579424839590075E-2</v>
      </c>
      <c r="F54">
        <f t="shared" si="3"/>
        <v>0</v>
      </c>
    </row>
    <row r="55" spans="1:6" x14ac:dyDescent="0.2">
      <c r="A55" s="1">
        <v>41361</v>
      </c>
      <c r="B55" s="60">
        <v>1569.1899410000001</v>
      </c>
      <c r="C55" s="3">
        <f t="shared" si="0"/>
        <v>4.04846287235908E-3</v>
      </c>
      <c r="D55" s="2">
        <f t="shared" si="1"/>
        <v>-3.39894792141942E-2</v>
      </c>
      <c r="E55" s="2">
        <f t="shared" si="2"/>
        <v>1.5291741924804203E-2</v>
      </c>
      <c r="F55">
        <f t="shared" si="3"/>
        <v>0</v>
      </c>
    </row>
    <row r="56" spans="1:6" x14ac:dyDescent="0.2">
      <c r="A56" s="1">
        <v>41365</v>
      </c>
      <c r="B56" s="60">
        <v>1562.170044</v>
      </c>
      <c r="C56" s="3">
        <f t="shared" si="0"/>
        <v>-4.4836165714571777E-3</v>
      </c>
      <c r="D56" s="2">
        <f t="shared" si="1"/>
        <v>-3.5187232187335271E-2</v>
      </c>
      <c r="E56" s="2">
        <f t="shared" si="2"/>
        <v>1.6934560511864132E-2</v>
      </c>
      <c r="F56">
        <f t="shared" si="3"/>
        <v>0</v>
      </c>
    </row>
    <row r="57" spans="1:6" x14ac:dyDescent="0.2">
      <c r="A57" s="1">
        <v>41366</v>
      </c>
      <c r="B57" s="60">
        <v>1570.25</v>
      </c>
      <c r="C57" s="3">
        <f t="shared" si="0"/>
        <v>5.1589338638459801E-3</v>
      </c>
      <c r="D57" s="2">
        <f t="shared" si="1"/>
        <v>-3.5664621098903483E-2</v>
      </c>
      <c r="E57" s="2">
        <f t="shared" si="2"/>
        <v>-1.1458498389420957E-2</v>
      </c>
      <c r="F57">
        <f t="shared" si="3"/>
        <v>0</v>
      </c>
    </row>
    <row r="58" spans="1:6" x14ac:dyDescent="0.2">
      <c r="A58" s="1">
        <v>41367</v>
      </c>
      <c r="B58" s="60">
        <v>1553.6899410000001</v>
      </c>
      <c r="C58" s="3">
        <f t="shared" si="0"/>
        <v>-1.060213348031541E-2</v>
      </c>
      <c r="D58" s="2">
        <f t="shared" si="1"/>
        <v>-4.0263545020932039E-2</v>
      </c>
      <c r="E58" s="2">
        <f t="shared" si="2"/>
        <v>1.334947596184681E-2</v>
      </c>
      <c r="F58">
        <f t="shared" si="3"/>
        <v>0</v>
      </c>
    </row>
    <row r="59" spans="1:6" x14ac:dyDescent="0.2">
      <c r="A59" s="1">
        <v>41368</v>
      </c>
      <c r="B59" s="60">
        <v>1559.9799800000001</v>
      </c>
      <c r="C59" s="3">
        <f t="shared" si="0"/>
        <v>4.040278973726808E-3</v>
      </c>
      <c r="D59" s="2">
        <f t="shared" si="1"/>
        <v>-3.7977929262782394E-2</v>
      </c>
      <c r="E59" s="2">
        <f t="shared" si="2"/>
        <v>-5.1221163632689561E-3</v>
      </c>
      <c r="F59">
        <f t="shared" si="3"/>
        <v>0</v>
      </c>
    </row>
    <row r="60" spans="1:6" x14ac:dyDescent="0.2">
      <c r="A60" s="1">
        <v>41369</v>
      </c>
      <c r="B60" s="60">
        <v>1553.280029</v>
      </c>
      <c r="C60" s="3">
        <f t="shared" si="0"/>
        <v>-4.3041450595508414E-3</v>
      </c>
      <c r="D60" s="2">
        <f t="shared" si="1"/>
        <v>-3.8776554322602096E-2</v>
      </c>
      <c r="E60" s="2">
        <f t="shared" si="2"/>
        <v>-7.5415276523250361E-3</v>
      </c>
      <c r="F60">
        <f t="shared" si="3"/>
        <v>0</v>
      </c>
    </row>
    <row r="61" spans="1:6" x14ac:dyDescent="0.2">
      <c r="A61" s="1">
        <v>41372</v>
      </c>
      <c r="B61" s="60">
        <v>1563.0699460000001</v>
      </c>
      <c r="C61" s="3">
        <f t="shared" si="0"/>
        <v>6.2829587714662467E-3</v>
      </c>
      <c r="D61" s="2">
        <f t="shared" si="1"/>
        <v>-3.9876799160329032E-2</v>
      </c>
      <c r="E61" s="2">
        <f t="shared" si="2"/>
        <v>-5.0154971446876905E-3</v>
      </c>
      <c r="F61">
        <f t="shared" si="3"/>
        <v>0</v>
      </c>
    </row>
    <row r="62" spans="1:6" x14ac:dyDescent="0.2">
      <c r="A62" s="1">
        <v>41373</v>
      </c>
      <c r="B62" s="60">
        <v>1568.6099850000001</v>
      </c>
      <c r="C62" s="3">
        <f t="shared" si="0"/>
        <v>3.5380657673862808E-3</v>
      </c>
      <c r="D62" s="2">
        <f t="shared" si="1"/>
        <v>-3.9657740603436006E-2</v>
      </c>
      <c r="E62" s="2">
        <f t="shared" si="2"/>
        <v>-3.9027646966466271E-3</v>
      </c>
      <c r="F62">
        <f t="shared" si="3"/>
        <v>0</v>
      </c>
    </row>
    <row r="63" spans="1:6" x14ac:dyDescent="0.2">
      <c r="A63" s="1">
        <v>41374</v>
      </c>
      <c r="B63" s="60">
        <v>1587.7299800000001</v>
      </c>
      <c r="C63" s="3">
        <f t="shared" si="0"/>
        <v>1.2115443258439667E-2</v>
      </c>
      <c r="D63" s="2">
        <f t="shared" si="1"/>
        <v>-4.3655064035867233E-2</v>
      </c>
      <c r="E63" s="2">
        <f t="shared" si="2"/>
        <v>-5.6528953375744239E-3</v>
      </c>
      <c r="F63">
        <f t="shared" si="3"/>
        <v>0</v>
      </c>
    </row>
    <row r="64" spans="1:6" x14ac:dyDescent="0.2">
      <c r="A64" s="1">
        <v>41375</v>
      </c>
      <c r="B64" s="60">
        <v>1593.369995</v>
      </c>
      <c r="C64" s="3">
        <f t="shared" si="0"/>
        <v>3.5459564012624576E-3</v>
      </c>
      <c r="D64" s="2">
        <f t="shared" si="1"/>
        <v>-4.3460435108448069E-2</v>
      </c>
      <c r="E64" s="2">
        <f t="shared" si="2"/>
        <v>-9.1925114203107137E-3</v>
      </c>
      <c r="F64">
        <f t="shared" si="3"/>
        <v>0</v>
      </c>
    </row>
    <row r="65" spans="1:6" x14ac:dyDescent="0.2">
      <c r="A65" s="1">
        <v>41376</v>
      </c>
      <c r="B65" s="60">
        <v>1588.849976</v>
      </c>
      <c r="C65" s="3">
        <f t="shared" si="0"/>
        <v>-2.8407979843970994E-3</v>
      </c>
      <c r="D65" s="2">
        <f t="shared" si="1"/>
        <v>-4.3949835036997897E-2</v>
      </c>
      <c r="E65" s="2">
        <f t="shared" si="2"/>
        <v>-2.325098944690988E-3</v>
      </c>
      <c r="F65">
        <f t="shared" si="3"/>
        <v>0</v>
      </c>
    </row>
    <row r="66" spans="1:6" x14ac:dyDescent="0.2">
      <c r="A66" s="1">
        <v>41379</v>
      </c>
      <c r="B66" s="60">
        <v>1552.3599850000001</v>
      </c>
      <c r="C66" s="3">
        <f t="shared" si="0"/>
        <v>-2.3234125037439071E-2</v>
      </c>
      <c r="D66" s="2">
        <f t="shared" si="1"/>
        <v>-5.7991874497744705E-2</v>
      </c>
      <c r="E66" s="2">
        <f t="shared" si="2"/>
        <v>1.9065214256457939E-2</v>
      </c>
      <c r="F66">
        <f t="shared" si="3"/>
        <v>0</v>
      </c>
    </row>
    <row r="67" spans="1:6" x14ac:dyDescent="0.2">
      <c r="A67" s="1">
        <v>41380</v>
      </c>
      <c r="B67" s="60">
        <v>1574.5699460000001</v>
      </c>
      <c r="C67" s="3">
        <f t="shared" si="0"/>
        <v>1.4205840870952304E-2</v>
      </c>
      <c r="D67" s="2">
        <f t="shared" si="1"/>
        <v>-6.2435734703914968E-2</v>
      </c>
      <c r="E67" s="2">
        <f t="shared" si="2"/>
        <v>1.2019688682434027E-2</v>
      </c>
      <c r="F67">
        <f t="shared" si="3"/>
        <v>0</v>
      </c>
    </row>
    <row r="68" spans="1:6" x14ac:dyDescent="0.2">
      <c r="A68" s="1">
        <v>41381</v>
      </c>
      <c r="B68" s="60">
        <v>1552.01001</v>
      </c>
      <c r="C68" s="3">
        <f t="shared" si="0"/>
        <v>-1.4431313351388831E-2</v>
      </c>
      <c r="D68" s="2">
        <f t="shared" si="1"/>
        <v>-6.6251325030271854E-2</v>
      </c>
      <c r="E68" s="2">
        <f t="shared" si="2"/>
        <v>2.893281949207371E-2</v>
      </c>
      <c r="F68">
        <f t="shared" si="3"/>
        <v>0</v>
      </c>
    </row>
    <row r="69" spans="1:6" x14ac:dyDescent="0.2">
      <c r="A69" s="1">
        <v>41382</v>
      </c>
      <c r="B69" s="60">
        <v>1541.6099850000001</v>
      </c>
      <c r="C69" s="3">
        <f t="shared" si="0"/>
        <v>-6.7235563486069934E-3</v>
      </c>
      <c r="D69" s="2">
        <f t="shared" si="1"/>
        <v>-6.7031337820506826E-2</v>
      </c>
      <c r="E69" s="2">
        <f t="shared" si="2"/>
        <v>2.6304903263459169E-2</v>
      </c>
      <c r="F69">
        <f t="shared" si="3"/>
        <v>0</v>
      </c>
    </row>
    <row r="70" spans="1:6" x14ac:dyDescent="0.2">
      <c r="A70" s="1">
        <v>41383</v>
      </c>
      <c r="B70" s="60">
        <v>1555.25</v>
      </c>
      <c r="C70" s="3">
        <f t="shared" si="0"/>
        <v>8.808989279103601E-3</v>
      </c>
      <c r="D70" s="2">
        <f t="shared" si="1"/>
        <v>-6.7708306488126202E-2</v>
      </c>
      <c r="E70" s="2">
        <f t="shared" si="2"/>
        <v>2.6859918015746258E-2</v>
      </c>
      <c r="F70">
        <f t="shared" si="3"/>
        <v>0</v>
      </c>
    </row>
    <row r="71" spans="1:6" x14ac:dyDescent="0.2">
      <c r="A71" s="1">
        <v>41386</v>
      </c>
      <c r="B71" s="60">
        <v>1562.5</v>
      </c>
      <c r="C71" s="3">
        <f t="shared" si="0"/>
        <v>4.6507982154273889E-3</v>
      </c>
      <c r="D71" s="2">
        <f t="shared" si="1"/>
        <v>-6.6644793998186985E-2</v>
      </c>
      <c r="E71" s="2">
        <f t="shared" si="2"/>
        <v>3.2688683669889418E-2</v>
      </c>
      <c r="F71">
        <f t="shared" si="3"/>
        <v>0</v>
      </c>
    </row>
    <row r="72" spans="1:6" x14ac:dyDescent="0.2">
      <c r="A72" s="1">
        <v>41387</v>
      </c>
      <c r="B72" s="60">
        <v>1578.780029</v>
      </c>
      <c r="C72" s="3">
        <f t="shared" si="0"/>
        <v>1.0365312617511991E-2</v>
      </c>
      <c r="D72" s="2">
        <f t="shared" si="1"/>
        <v>-6.7703260818498201E-2</v>
      </c>
      <c r="E72" s="2">
        <f t="shared" si="2"/>
        <v>2.4229332146987102E-2</v>
      </c>
      <c r="F72">
        <f t="shared" si="3"/>
        <v>0</v>
      </c>
    </row>
    <row r="73" spans="1:6" x14ac:dyDescent="0.2">
      <c r="A73" s="1">
        <v>41388</v>
      </c>
      <c r="B73" s="60">
        <v>1578.790039</v>
      </c>
      <c r="C73" s="3">
        <f t="shared" si="0"/>
        <v>6.3403185262587251E-6</v>
      </c>
      <c r="D73" s="2">
        <f t="shared" si="1"/>
        <v>-6.7379036506896597E-2</v>
      </c>
      <c r="E73" s="2">
        <f t="shared" si="2"/>
        <v>2.9439631026737547E-2</v>
      </c>
      <c r="F73">
        <f t="shared" si="3"/>
        <v>0</v>
      </c>
    </row>
    <row r="74" spans="1:6" x14ac:dyDescent="0.2">
      <c r="A74" s="1">
        <v>41389</v>
      </c>
      <c r="B74" s="60">
        <v>1585.160034</v>
      </c>
      <c r="C74" s="3">
        <f t="shared" si="0"/>
        <v>4.026614491222491E-3</v>
      </c>
      <c r="D74" s="2">
        <f t="shared" si="1"/>
        <v>-6.6602690233836609E-2</v>
      </c>
      <c r="E74" s="2">
        <f t="shared" si="2"/>
        <v>2.9543555114950406E-2</v>
      </c>
      <c r="F74">
        <f t="shared" si="3"/>
        <v>0</v>
      </c>
    </row>
    <row r="75" spans="1:6" x14ac:dyDescent="0.2">
      <c r="A75" s="1">
        <v>41390</v>
      </c>
      <c r="B75" s="60">
        <v>1582.23999</v>
      </c>
      <c r="C75" s="3">
        <f t="shared" ref="C75:C138" si="4">LN(B75/B74)</f>
        <v>-1.8438118362902767E-3</v>
      </c>
      <c r="D75" s="2">
        <f t="shared" si="1"/>
        <v>-6.6696119230980289E-2</v>
      </c>
      <c r="E75" s="2">
        <f t="shared" si="2"/>
        <v>2.7693449204908967E-2</v>
      </c>
      <c r="F75">
        <f t="shared" si="3"/>
        <v>0</v>
      </c>
    </row>
    <row r="76" spans="1:6" x14ac:dyDescent="0.2">
      <c r="A76" s="1">
        <v>41393</v>
      </c>
      <c r="B76" s="60">
        <v>1593.6099850000001</v>
      </c>
      <c r="C76" s="3">
        <f t="shared" si="4"/>
        <v>7.1603152969284267E-3</v>
      </c>
      <c r="D76" s="2">
        <f t="shared" si="1"/>
        <v>-6.7317305878534989E-2</v>
      </c>
      <c r="E76" s="2">
        <f t="shared" si="2"/>
        <v>2.4845477540740152E-2</v>
      </c>
      <c r="F76">
        <f t="shared" si="3"/>
        <v>0</v>
      </c>
    </row>
    <row r="77" spans="1:6" x14ac:dyDescent="0.2">
      <c r="A77" s="1">
        <v>41394</v>
      </c>
      <c r="B77" s="60">
        <v>1597.5699460000001</v>
      </c>
      <c r="C77" s="3">
        <f t="shared" si="4"/>
        <v>2.4818174582509093E-3</v>
      </c>
      <c r="D77" s="2">
        <f t="shared" si="1"/>
        <v>-6.6782617491618498E-2</v>
      </c>
      <c r="E77" s="2">
        <f t="shared" si="2"/>
        <v>2.240654892347798E-2</v>
      </c>
      <c r="F77">
        <f t="shared" si="3"/>
        <v>0</v>
      </c>
    </row>
    <row r="78" spans="1:6" x14ac:dyDescent="0.2">
      <c r="A78" s="1">
        <v>41395</v>
      </c>
      <c r="B78" s="60">
        <v>1582.6999510000001</v>
      </c>
      <c r="C78" s="3">
        <f t="shared" si="4"/>
        <v>-9.3514725772215965E-3</v>
      </c>
      <c r="D78" s="2">
        <f t="shared" si="1"/>
        <v>-6.8419281250387584E-2</v>
      </c>
      <c r="E78" s="2">
        <f t="shared" si="2"/>
        <v>4.1849088291816043E-2</v>
      </c>
      <c r="F78">
        <f t="shared" si="3"/>
        <v>0</v>
      </c>
    </row>
    <row r="79" spans="1:6" x14ac:dyDescent="0.2">
      <c r="A79" s="1">
        <v>41396</v>
      </c>
      <c r="B79" s="60">
        <v>1597.589966</v>
      </c>
      <c r="C79" s="3">
        <f t="shared" si="4"/>
        <v>9.3640040313908279E-3</v>
      </c>
      <c r="D79" s="2">
        <f t="shared" si="1"/>
        <v>-6.7248064295186441E-2</v>
      </c>
      <c r="E79" s="2">
        <f t="shared" si="2"/>
        <v>3.7586187462785227E-2</v>
      </c>
      <c r="F79">
        <f t="shared" si="3"/>
        <v>0</v>
      </c>
    </row>
    <row r="80" spans="1:6" x14ac:dyDescent="0.2">
      <c r="A80" s="1">
        <v>41397</v>
      </c>
      <c r="B80" s="60">
        <v>1614.420044</v>
      </c>
      <c r="C80" s="3">
        <f t="shared" si="4"/>
        <v>1.0479563869570564E-2</v>
      </c>
      <c r="D80" s="2">
        <f t="shared" si="1"/>
        <v>-6.8729322967796186E-2</v>
      </c>
      <c r="E80" s="2">
        <f t="shared" si="2"/>
        <v>2.2084291966648857E-2</v>
      </c>
      <c r="F80">
        <f t="shared" si="3"/>
        <v>0</v>
      </c>
    </row>
    <row r="81" spans="1:6" x14ac:dyDescent="0.2">
      <c r="A81" s="1">
        <v>41400</v>
      </c>
      <c r="B81" s="60">
        <v>1617.5</v>
      </c>
      <c r="C81" s="3">
        <f t="shared" si="4"/>
        <v>1.9059610946097118E-3</v>
      </c>
      <c r="D81" s="2">
        <f t="shared" si="1"/>
        <v>-6.7996710442976935E-2</v>
      </c>
      <c r="E81" s="2">
        <f t="shared" si="2"/>
        <v>3.042574285676785E-2</v>
      </c>
      <c r="F81">
        <f t="shared" si="3"/>
        <v>0</v>
      </c>
    </row>
    <row r="82" spans="1:6" x14ac:dyDescent="0.2">
      <c r="A82" s="1">
        <v>41401</v>
      </c>
      <c r="B82" s="60">
        <v>1625.959961</v>
      </c>
      <c r="C82" s="3">
        <f t="shared" si="4"/>
        <v>5.2166391982765761E-3</v>
      </c>
      <c r="D82" s="2">
        <f t="shared" si="1"/>
        <v>-6.7833311068390648E-2</v>
      </c>
      <c r="E82" s="2">
        <f t="shared" si="2"/>
        <v>2.4501235038236466E-2</v>
      </c>
      <c r="F82">
        <f t="shared" si="3"/>
        <v>0</v>
      </c>
    </row>
    <row r="83" spans="1:6" x14ac:dyDescent="0.2">
      <c r="A83" s="1">
        <v>41402</v>
      </c>
      <c r="B83" s="60">
        <v>1632.6899410000001</v>
      </c>
      <c r="C83" s="3">
        <f t="shared" si="4"/>
        <v>4.1305385794354298E-3</v>
      </c>
      <c r="D83" s="2">
        <f t="shared" si="1"/>
        <v>-6.7879188537552801E-2</v>
      </c>
      <c r="E83" s="2">
        <f t="shared" si="2"/>
        <v>2.2091601071660496E-2</v>
      </c>
      <c r="F83">
        <f t="shared" si="3"/>
        <v>0</v>
      </c>
    </row>
    <row r="84" spans="1:6" x14ac:dyDescent="0.2">
      <c r="A84" s="1">
        <v>41403</v>
      </c>
      <c r="B84" s="60">
        <v>1626.670044</v>
      </c>
      <c r="C84" s="3">
        <f t="shared" si="4"/>
        <v>-3.6939177463315705E-3</v>
      </c>
      <c r="D84" s="2">
        <f t="shared" si="1"/>
        <v>-6.6168268692662693E-2</v>
      </c>
      <c r="E84" s="2">
        <f t="shared" si="2"/>
        <v>1.7477444910000816E-2</v>
      </c>
      <c r="F84">
        <f t="shared" si="3"/>
        <v>0</v>
      </c>
    </row>
    <row r="85" spans="1:6" x14ac:dyDescent="0.2">
      <c r="A85" s="1">
        <v>41404</v>
      </c>
      <c r="B85" s="60">
        <v>1633.6999510000001</v>
      </c>
      <c r="C85" s="3">
        <f t="shared" si="4"/>
        <v>4.3123436327596621E-3</v>
      </c>
      <c r="D85" s="2">
        <f t="shared" si="1"/>
        <v>-6.6254623838995469E-2</v>
      </c>
      <c r="E85" s="2">
        <f t="shared" si="2"/>
        <v>1.0236986064500696E-2</v>
      </c>
      <c r="F85">
        <f t="shared" si="3"/>
        <v>0</v>
      </c>
    </row>
    <row r="86" spans="1:6" x14ac:dyDescent="0.2">
      <c r="A86" s="1">
        <v>41407</v>
      </c>
      <c r="B86" s="60">
        <v>1633.7700199999999</v>
      </c>
      <c r="C86" s="3">
        <f t="shared" si="4"/>
        <v>4.2888840988592561E-5</v>
      </c>
      <c r="D86" s="2">
        <f t="shared" si="1"/>
        <v>-6.5940847609086015E-2</v>
      </c>
      <c r="E86" s="2">
        <f t="shared" si="2"/>
        <v>9.6425798335296169E-3</v>
      </c>
      <c r="F86">
        <f t="shared" si="3"/>
        <v>0</v>
      </c>
    </row>
    <row r="87" spans="1:6" x14ac:dyDescent="0.2">
      <c r="A87" s="1">
        <v>41408</v>
      </c>
      <c r="B87" s="60">
        <v>1650.339966</v>
      </c>
      <c r="C87" s="3">
        <f t="shared" si="4"/>
        <v>1.0091066791116456E-2</v>
      </c>
      <c r="D87" s="2">
        <f t="shared" si="1"/>
        <v>-5.2730114555518494E-2</v>
      </c>
      <c r="E87" s="2">
        <f t="shared" si="2"/>
        <v>5.8724751452854133E-3</v>
      </c>
      <c r="F87">
        <f t="shared" si="3"/>
        <v>0</v>
      </c>
    </row>
    <row r="88" spans="1:6" x14ac:dyDescent="0.2">
      <c r="A88" s="1">
        <v>41409</v>
      </c>
      <c r="B88" s="60">
        <v>1658.780029</v>
      </c>
      <c r="C88" s="3">
        <f t="shared" si="4"/>
        <v>5.1011032023599856E-3</v>
      </c>
      <c r="D88" s="2">
        <f t="shared" si="1"/>
        <v>-4.9373365372110144E-2</v>
      </c>
      <c r="E88" s="2">
        <f t="shared" si="2"/>
        <v>-6.3015647582405814E-3</v>
      </c>
      <c r="F88">
        <f t="shared" si="3"/>
        <v>0</v>
      </c>
    </row>
    <row r="89" spans="1:6" x14ac:dyDescent="0.2">
      <c r="A89" s="1">
        <v>41410</v>
      </c>
      <c r="B89" s="60">
        <v>1650.469971</v>
      </c>
      <c r="C89" s="3">
        <f t="shared" si="4"/>
        <v>-5.022331626565857E-3</v>
      </c>
      <c r="D89" s="2">
        <f t="shared" si="1"/>
        <v>-4.2481717558596387E-2</v>
      </c>
      <c r="E89" s="2">
        <f t="shared" si="2"/>
        <v>2.3843920873075513E-3</v>
      </c>
      <c r="F89">
        <f t="shared" si="3"/>
        <v>0</v>
      </c>
    </row>
    <row r="90" spans="1:6" x14ac:dyDescent="0.2">
      <c r="A90" s="1">
        <v>41411</v>
      </c>
      <c r="B90" s="60">
        <v>1667.469971</v>
      </c>
      <c r="C90" s="3">
        <f t="shared" si="4"/>
        <v>1.0247411984728727E-2</v>
      </c>
      <c r="D90" s="2">
        <f t="shared" si="1"/>
        <v>-4.0747928374810463E-2</v>
      </c>
      <c r="E90" s="2">
        <f t="shared" si="2"/>
        <v>-2.2273596854390024E-2</v>
      </c>
      <c r="F90">
        <f t="shared" si="3"/>
        <v>0</v>
      </c>
    </row>
    <row r="91" spans="1:6" x14ac:dyDescent="0.2">
      <c r="A91" s="1">
        <v>41414</v>
      </c>
      <c r="B91" s="60">
        <v>1666.290039</v>
      </c>
      <c r="C91" s="3">
        <f t="shared" si="4"/>
        <v>-7.078686202549049E-4</v>
      </c>
      <c r="D91" s="2">
        <f t="shared" si="1"/>
        <v>-4.0405214163511116E-2</v>
      </c>
      <c r="E91" s="2">
        <f t="shared" si="2"/>
        <v>-1.5647288197332829E-2</v>
      </c>
      <c r="F91">
        <f t="shared" si="3"/>
        <v>0</v>
      </c>
    </row>
    <row r="92" spans="1:6" x14ac:dyDescent="0.2">
      <c r="A92" s="1">
        <v>41415</v>
      </c>
      <c r="B92" s="60">
        <v>1669.160034</v>
      </c>
      <c r="C92" s="3">
        <f t="shared" si="4"/>
        <v>1.7209046128593664E-3</v>
      </c>
      <c r="D92" s="2">
        <f t="shared" si="1"/>
        <v>-4.0410777810412704E-2</v>
      </c>
      <c r="E92" s="2">
        <f t="shared" si="2"/>
        <v>-2.289424077730174E-2</v>
      </c>
      <c r="F92">
        <f t="shared" si="3"/>
        <v>0</v>
      </c>
    </row>
    <row r="93" spans="1:6" x14ac:dyDescent="0.2">
      <c r="A93" s="1">
        <v>41416</v>
      </c>
      <c r="B93" s="60">
        <v>1655.349976</v>
      </c>
      <c r="C93" s="3">
        <f t="shared" si="4"/>
        <v>-8.3080739079911762E-3</v>
      </c>
      <c r="D93" s="2">
        <f t="shared" si="1"/>
        <v>-4.2449055074555361E-2</v>
      </c>
      <c r="E93" s="2">
        <f t="shared" si="2"/>
        <v>-2.846172174242375E-2</v>
      </c>
      <c r="F93">
        <f t="shared" si="3"/>
        <v>0</v>
      </c>
    </row>
    <row r="94" spans="1:6" x14ac:dyDescent="0.2">
      <c r="A94" s="1">
        <v>41417</v>
      </c>
      <c r="B94" s="60">
        <v>1650.51001</v>
      </c>
      <c r="C94" s="3">
        <f t="shared" si="4"/>
        <v>-2.9281152127404509E-3</v>
      </c>
      <c r="D94" s="2">
        <f t="shared" ref="D94:D157" si="5">_xlfn.STDEV.S(C74:C94)*SQRT(10)*Factor_VaR</f>
        <v>-4.3125727681552928E-2</v>
      </c>
      <c r="E94" s="2">
        <f t="shared" si="2"/>
        <v>-1.7079151877719238E-2</v>
      </c>
      <c r="F94">
        <f t="shared" si="3"/>
        <v>0</v>
      </c>
    </row>
    <row r="95" spans="1:6" x14ac:dyDescent="0.2">
      <c r="A95" s="1">
        <v>41418</v>
      </c>
      <c r="B95" s="60">
        <v>1649.599976</v>
      </c>
      <c r="C95" s="3">
        <f t="shared" si="4"/>
        <v>-5.515173899826066E-4</v>
      </c>
      <c r="D95" s="2">
        <f t="shared" si="5"/>
        <v>-4.3202917102328015E-2</v>
      </c>
      <c r="E95" s="2">
        <f t="shared" ref="E95:E158" si="6">LN(B104/B95)</f>
        <v>-3.7777201398580679E-3</v>
      </c>
      <c r="F95">
        <f t="shared" ref="F95:F158" si="7">IF(E95&lt;D95, 1, 0)</f>
        <v>0</v>
      </c>
    </row>
    <row r="96" spans="1:6" x14ac:dyDescent="0.2">
      <c r="A96" s="1">
        <v>41422</v>
      </c>
      <c r="B96" s="60">
        <v>1660.0600589999999</v>
      </c>
      <c r="C96" s="3">
        <f t="shared" si="4"/>
        <v>6.3209621028721763E-3</v>
      </c>
      <c r="D96" s="2">
        <f t="shared" si="5"/>
        <v>-4.3277861524273889E-2</v>
      </c>
      <c r="E96" s="2">
        <f t="shared" si="6"/>
        <v>-1.0445555670386502E-2</v>
      </c>
      <c r="F96">
        <f t="shared" si="7"/>
        <v>0</v>
      </c>
    </row>
    <row r="97" spans="1:6" x14ac:dyDescent="0.2">
      <c r="A97" s="1">
        <v>41423</v>
      </c>
      <c r="B97" s="60">
        <v>1648.3599850000001</v>
      </c>
      <c r="C97" s="3">
        <f t="shared" si="4"/>
        <v>-7.0729367011660594E-3</v>
      </c>
      <c r="D97" s="2">
        <f t="shared" si="5"/>
        <v>-4.4940123306992284E-2</v>
      </c>
      <c r="E97" s="2">
        <f t="shared" si="6"/>
        <v>-1.3577883329266053E-2</v>
      </c>
      <c r="F97">
        <f t="shared" si="7"/>
        <v>0</v>
      </c>
    </row>
    <row r="98" spans="1:6" x14ac:dyDescent="0.2">
      <c r="A98" s="1">
        <v>41424</v>
      </c>
      <c r="B98" s="60">
        <v>1654.410034</v>
      </c>
      <c r="C98" s="3">
        <f t="shared" si="4"/>
        <v>3.6636252189823312E-3</v>
      </c>
      <c r="D98" s="2">
        <f t="shared" si="5"/>
        <v>-4.5042196508286211E-2</v>
      </c>
      <c r="E98" s="2">
        <f t="shared" si="6"/>
        <v>-2.5646285237670683E-2</v>
      </c>
      <c r="F98">
        <f t="shared" si="7"/>
        <v>0</v>
      </c>
    </row>
    <row r="99" spans="1:6" x14ac:dyDescent="0.2">
      <c r="A99" s="1">
        <v>41425</v>
      </c>
      <c r="B99" s="60">
        <v>1630.73999</v>
      </c>
      <c r="C99" s="3">
        <f t="shared" si="4"/>
        <v>-1.4410576956968865E-2</v>
      </c>
      <c r="D99" s="2">
        <f t="shared" si="5"/>
        <v>-4.8952805748904232E-2</v>
      </c>
      <c r="E99" s="2">
        <f t="shared" si="6"/>
        <v>3.4403603111192666E-3</v>
      </c>
      <c r="F99">
        <f t="shared" si="7"/>
        <v>0</v>
      </c>
    </row>
    <row r="100" spans="1:6" x14ac:dyDescent="0.2">
      <c r="A100" s="1">
        <v>41428</v>
      </c>
      <c r="B100" s="60">
        <v>1640.420044</v>
      </c>
      <c r="C100" s="3">
        <f t="shared" si="4"/>
        <v>5.9184400368024036E-3</v>
      </c>
      <c r="D100" s="2">
        <f t="shared" si="5"/>
        <v>-4.7737958255747878E-2</v>
      </c>
      <c r="E100" s="2">
        <f t="shared" si="6"/>
        <v>-8.3804808614515412E-3</v>
      </c>
      <c r="F100">
        <f t="shared" si="7"/>
        <v>0</v>
      </c>
    </row>
    <row r="101" spans="1:6" x14ac:dyDescent="0.2">
      <c r="A101" s="1">
        <v>41429</v>
      </c>
      <c r="B101" s="60">
        <v>1631.380005</v>
      </c>
      <c r="C101" s="3">
        <f t="shared" si="4"/>
        <v>-5.5260479671095713E-3</v>
      </c>
      <c r="D101" s="2">
        <f t="shared" si="5"/>
        <v>-4.6265432942571467E-2</v>
      </c>
      <c r="E101" s="2">
        <f t="shared" si="6"/>
        <v>4.6844429183954608E-3</v>
      </c>
      <c r="F101">
        <f t="shared" si="7"/>
        <v>0</v>
      </c>
    </row>
    <row r="102" spans="1:6" x14ac:dyDescent="0.2">
      <c r="A102" s="1">
        <v>41430</v>
      </c>
      <c r="B102" s="60">
        <v>1608.900024</v>
      </c>
      <c r="C102" s="3">
        <f t="shared" si="4"/>
        <v>-1.3875554873113023E-2</v>
      </c>
      <c r="D102" s="2">
        <f t="shared" si="5"/>
        <v>-5.1595055836754215E-2</v>
      </c>
      <c r="E102" s="2">
        <f t="shared" si="6"/>
        <v>2.6320961504366223E-2</v>
      </c>
      <c r="F102">
        <f t="shared" si="7"/>
        <v>0</v>
      </c>
    </row>
    <row r="103" spans="1:6" x14ac:dyDescent="0.2">
      <c r="A103" s="1">
        <v>41431</v>
      </c>
      <c r="B103" s="60">
        <v>1622.5600589999999</v>
      </c>
      <c r="C103" s="3">
        <f t="shared" si="4"/>
        <v>8.4544546519640211E-3</v>
      </c>
      <c r="D103" s="2">
        <f t="shared" si="5"/>
        <v>-5.2772384538622992E-2</v>
      </c>
      <c r="E103" s="2">
        <f t="shared" si="6"/>
        <v>3.9182054554334766E-3</v>
      </c>
      <c r="F103">
        <f t="shared" si="7"/>
        <v>0</v>
      </c>
    </row>
    <row r="104" spans="1:6" x14ac:dyDescent="0.2">
      <c r="A104" s="1">
        <v>41432</v>
      </c>
      <c r="B104" s="60">
        <v>1643.380005</v>
      </c>
      <c r="C104" s="3">
        <f t="shared" si="4"/>
        <v>1.2749914347878475E-2</v>
      </c>
      <c r="D104" s="2">
        <f t="shared" si="5"/>
        <v>-5.6335722489404293E-2</v>
      </c>
      <c r="E104" s="2">
        <f t="shared" si="6"/>
        <v>-3.4160133717993098E-2</v>
      </c>
      <c r="F104">
        <f t="shared" si="7"/>
        <v>0</v>
      </c>
    </row>
    <row r="105" spans="1:6" x14ac:dyDescent="0.2">
      <c r="A105" s="1">
        <v>41435</v>
      </c>
      <c r="B105" s="60">
        <v>1642.8100589999999</v>
      </c>
      <c r="C105" s="3">
        <f t="shared" si="4"/>
        <v>-3.4687342765627843E-4</v>
      </c>
      <c r="D105" s="2">
        <f t="shared" si="5"/>
        <v>-5.5946793644937827E-2</v>
      </c>
      <c r="E105" s="2">
        <f t="shared" si="6"/>
        <v>-3.1147040799494156E-2</v>
      </c>
      <c r="F105">
        <f t="shared" si="7"/>
        <v>0</v>
      </c>
    </row>
    <row r="106" spans="1:6" x14ac:dyDescent="0.2">
      <c r="A106" s="1">
        <v>41436</v>
      </c>
      <c r="B106" s="60">
        <v>1626.130005</v>
      </c>
      <c r="C106" s="3">
        <f t="shared" si="4"/>
        <v>-1.0205264360045457E-2</v>
      </c>
      <c r="D106" s="2">
        <f t="shared" si="5"/>
        <v>-5.8063085369910984E-2</v>
      </c>
      <c r="E106" s="2">
        <f t="shared" si="6"/>
        <v>-3.3161145466372589E-2</v>
      </c>
      <c r="F106">
        <f t="shared" si="7"/>
        <v>0</v>
      </c>
    </row>
    <row r="107" spans="1:6" x14ac:dyDescent="0.2">
      <c r="A107" s="1">
        <v>41437</v>
      </c>
      <c r="B107" s="60">
        <v>1612.5200199999999</v>
      </c>
      <c r="C107" s="3">
        <f t="shared" si="4"/>
        <v>-8.404776689422239E-3</v>
      </c>
      <c r="D107" s="2">
        <f t="shared" si="5"/>
        <v>-5.9524442558746775E-2</v>
      </c>
      <c r="E107" s="2">
        <f t="shared" si="6"/>
        <v>-1.530391251881935E-2</v>
      </c>
      <c r="F107">
        <f t="shared" si="7"/>
        <v>0</v>
      </c>
    </row>
    <row r="108" spans="1:6" x14ac:dyDescent="0.2">
      <c r="A108" s="1">
        <v>41438</v>
      </c>
      <c r="B108" s="60">
        <v>1636.3599850000001</v>
      </c>
      <c r="C108" s="3">
        <f t="shared" si="4"/>
        <v>1.4676068591821044E-2</v>
      </c>
      <c r="D108" s="2">
        <f t="shared" si="5"/>
        <v>-6.215464753229856E-2</v>
      </c>
      <c r="E108" s="2">
        <f t="shared" si="6"/>
        <v>-2.0435191111318446E-2</v>
      </c>
      <c r="F108">
        <f t="shared" si="7"/>
        <v>0</v>
      </c>
    </row>
    <row r="109" spans="1:6" x14ac:dyDescent="0.2">
      <c r="A109" s="1">
        <v>41439</v>
      </c>
      <c r="B109" s="60">
        <v>1626.7299800000001</v>
      </c>
      <c r="C109" s="3">
        <f t="shared" si="4"/>
        <v>-5.902401135768549E-3</v>
      </c>
      <c r="D109" s="2">
        <f t="shared" si="5"/>
        <v>-6.2026880779210938E-2</v>
      </c>
      <c r="E109" s="2">
        <f t="shared" si="6"/>
        <v>-8.3520989279827242E-3</v>
      </c>
      <c r="F109">
        <f t="shared" si="7"/>
        <v>0</v>
      </c>
    </row>
    <row r="110" spans="1:6" x14ac:dyDescent="0.2">
      <c r="A110" s="1">
        <v>41442</v>
      </c>
      <c r="B110" s="60">
        <v>1639.040039</v>
      </c>
      <c r="C110" s="3">
        <f t="shared" si="4"/>
        <v>7.5388758127373761E-3</v>
      </c>
      <c r="D110" s="2">
        <f t="shared" si="5"/>
        <v>-6.305313942256946E-2</v>
      </c>
      <c r="E110" s="2">
        <f t="shared" si="6"/>
        <v>-2.0189763799466642E-2</v>
      </c>
      <c r="F110">
        <f t="shared" si="7"/>
        <v>0</v>
      </c>
    </row>
    <row r="111" spans="1:6" x14ac:dyDescent="0.2">
      <c r="A111" s="1">
        <v>41443</v>
      </c>
      <c r="B111" s="60">
        <v>1651.8100589999999</v>
      </c>
      <c r="C111" s="3">
        <f t="shared" si="4"/>
        <v>7.760963712857687E-3</v>
      </c>
      <c r="D111" s="2">
        <f t="shared" si="5"/>
        <v>-6.2042604990794469E-2</v>
      </c>
      <c r="E111" s="2">
        <f t="shared" si="6"/>
        <v>-2.2561527679412365E-2</v>
      </c>
      <c r="F111">
        <f t="shared" si="7"/>
        <v>0</v>
      </c>
    </row>
    <row r="112" spans="1:6" x14ac:dyDescent="0.2">
      <c r="A112" s="1">
        <v>41444</v>
      </c>
      <c r="B112" s="60">
        <v>1628.9300539999999</v>
      </c>
      <c r="C112" s="3">
        <f t="shared" si="4"/>
        <v>-1.3948301396968838E-2</v>
      </c>
      <c r="D112" s="2">
        <f t="shared" si="5"/>
        <v>-6.5723654501421758E-2</v>
      </c>
      <c r="E112" s="2">
        <f t="shared" si="6"/>
        <v>-9.1582830450765412E-3</v>
      </c>
      <c r="F112">
        <f t="shared" si="7"/>
        <v>0</v>
      </c>
    </row>
    <row r="113" spans="1:6" x14ac:dyDescent="0.2">
      <c r="A113" s="1">
        <v>41445</v>
      </c>
      <c r="B113" s="60">
        <v>1588.1899410000001</v>
      </c>
      <c r="C113" s="3">
        <f t="shared" si="4"/>
        <v>-2.5328424825547896E-2</v>
      </c>
      <c r="D113" s="2">
        <f t="shared" si="5"/>
        <v>-7.6126063120240256E-2</v>
      </c>
      <c r="E113" s="2">
        <f t="shared" si="6"/>
        <v>1.6993849597694857E-2</v>
      </c>
      <c r="F113">
        <f t="shared" si="7"/>
        <v>0</v>
      </c>
    </row>
    <row r="114" spans="1:6" x14ac:dyDescent="0.2">
      <c r="A114" s="1">
        <v>41446</v>
      </c>
      <c r="B114" s="60">
        <v>1592.4300539999999</v>
      </c>
      <c r="C114" s="3">
        <f t="shared" si="4"/>
        <v>2.666219490842604E-3</v>
      </c>
      <c r="D114" s="2">
        <f t="shared" si="5"/>
        <v>-7.5846897362762775E-2</v>
      </c>
      <c r="E114" s="2">
        <f t="shared" si="6"/>
        <v>2.4477676136744456E-2</v>
      </c>
      <c r="F114">
        <f t="shared" si="7"/>
        <v>0</v>
      </c>
    </row>
    <row r="115" spans="1:6" x14ac:dyDescent="0.2">
      <c r="A115" s="1">
        <v>41449</v>
      </c>
      <c r="B115" s="60">
        <v>1573.089966</v>
      </c>
      <c r="C115" s="3">
        <f t="shared" si="4"/>
        <v>-1.2219369026923953E-2</v>
      </c>
      <c r="D115" s="2">
        <f t="shared" si="5"/>
        <v>-7.7650969860496966E-2</v>
      </c>
      <c r="E115" s="2">
        <f t="shared" si="6"/>
        <v>4.1934850200170772E-2</v>
      </c>
      <c r="F115">
        <f t="shared" si="7"/>
        <v>0</v>
      </c>
    </row>
    <row r="116" spans="1:6" x14ac:dyDescent="0.2">
      <c r="A116" s="1">
        <v>41450</v>
      </c>
      <c r="B116" s="60">
        <v>1588.030029</v>
      </c>
      <c r="C116" s="3">
        <f t="shared" si="4"/>
        <v>9.4524562581309868E-3</v>
      </c>
      <c r="D116" s="2">
        <f t="shared" si="5"/>
        <v>-7.9884836179196866E-2</v>
      </c>
      <c r="E116" s="2">
        <f t="shared" si="6"/>
        <v>3.9686055663860111E-2</v>
      </c>
      <c r="F116">
        <f t="shared" si="7"/>
        <v>0</v>
      </c>
    </row>
    <row r="117" spans="1:6" x14ac:dyDescent="0.2">
      <c r="A117" s="1">
        <v>41451</v>
      </c>
      <c r="B117" s="60">
        <v>1603.26001</v>
      </c>
      <c r="C117" s="3">
        <f t="shared" si="4"/>
        <v>9.5447899993218819E-3</v>
      </c>
      <c r="D117" s="2">
        <f t="shared" si="5"/>
        <v>-8.0933649927628484E-2</v>
      </c>
      <c r="E117" s="2">
        <f t="shared" si="6"/>
        <v>3.0322841733199647E-2</v>
      </c>
      <c r="F117">
        <f t="shared" si="7"/>
        <v>0</v>
      </c>
    </row>
    <row r="118" spans="1:6" x14ac:dyDescent="0.2">
      <c r="A118" s="1">
        <v>41452</v>
      </c>
      <c r="B118" s="60">
        <v>1613.1999510000001</v>
      </c>
      <c r="C118" s="3">
        <f t="shared" si="4"/>
        <v>6.180691047567341E-3</v>
      </c>
      <c r="D118" s="2">
        <f t="shared" si="5"/>
        <v>-8.1329789454359508E-2</v>
      </c>
      <c r="E118" s="2">
        <f t="shared" si="6"/>
        <v>3.7605363801743709E-2</v>
      </c>
      <c r="F118">
        <f t="shared" si="7"/>
        <v>0</v>
      </c>
    </row>
    <row r="119" spans="1:6" x14ac:dyDescent="0.2">
      <c r="A119" s="1">
        <v>41453</v>
      </c>
      <c r="B119" s="60">
        <v>1606.280029</v>
      </c>
      <c r="C119" s="3">
        <f t="shared" si="4"/>
        <v>-4.2987890587464486E-3</v>
      </c>
      <c r="D119" s="2">
        <f t="shared" si="5"/>
        <v>-8.1091351725873784E-2</v>
      </c>
      <c r="E119" s="2">
        <f t="shared" si="6"/>
        <v>4.4985882559483721E-2</v>
      </c>
      <c r="F119">
        <f t="shared" si="7"/>
        <v>0</v>
      </c>
    </row>
    <row r="120" spans="1:6" x14ac:dyDescent="0.2">
      <c r="A120" s="1">
        <v>41456</v>
      </c>
      <c r="B120" s="60">
        <v>1614.959961</v>
      </c>
      <c r="C120" s="3">
        <f t="shared" si="4"/>
        <v>5.3891998329119659E-3</v>
      </c>
      <c r="D120" s="2">
        <f t="shared" si="5"/>
        <v>-7.8693067247235057E-2</v>
      </c>
      <c r="E120" s="2">
        <f t="shared" si="6"/>
        <v>4.0970618119915828E-2</v>
      </c>
      <c r="F120">
        <f t="shared" si="7"/>
        <v>0</v>
      </c>
    </row>
    <row r="121" spans="1:6" x14ac:dyDescent="0.2">
      <c r="A121" s="1">
        <v>41457</v>
      </c>
      <c r="B121" s="60">
        <v>1614.079956</v>
      </c>
      <c r="C121" s="3">
        <f t="shared" si="4"/>
        <v>-5.4505676263308595E-4</v>
      </c>
      <c r="D121" s="2">
        <f t="shared" si="5"/>
        <v>-7.7955365567249343E-2</v>
      </c>
      <c r="E121" s="2">
        <f t="shared" si="6"/>
        <v>3.7800019604662075E-2</v>
      </c>
      <c r="F121">
        <f t="shared" si="7"/>
        <v>0</v>
      </c>
    </row>
    <row r="122" spans="1:6" x14ac:dyDescent="0.2">
      <c r="A122" s="1">
        <v>41458</v>
      </c>
      <c r="B122" s="60">
        <v>1615.410034</v>
      </c>
      <c r="C122" s="3">
        <f t="shared" si="4"/>
        <v>8.2370781722355968E-4</v>
      </c>
      <c r="D122" s="2">
        <f t="shared" si="5"/>
        <v>-7.7572780086772208E-2</v>
      </c>
      <c r="E122" s="2">
        <f t="shared" si="6"/>
        <v>3.9746518189117411E-2</v>
      </c>
      <c r="F122">
        <f t="shared" si="7"/>
        <v>0</v>
      </c>
    </row>
    <row r="123" spans="1:6" x14ac:dyDescent="0.2">
      <c r="A123" s="1">
        <v>41460</v>
      </c>
      <c r="B123" s="60">
        <v>1631.8900149999999</v>
      </c>
      <c r="C123" s="3">
        <f t="shared" si="4"/>
        <v>1.0150046029892097E-2</v>
      </c>
      <c r="D123" s="2">
        <f t="shared" si="5"/>
        <v>-7.5906946856312552E-2</v>
      </c>
      <c r="E123" s="2">
        <f t="shared" si="6"/>
        <v>3.4616813908763526E-2</v>
      </c>
      <c r="F123">
        <f t="shared" si="7"/>
        <v>0</v>
      </c>
    </row>
    <row r="124" spans="1:6" x14ac:dyDescent="0.2">
      <c r="A124" s="1">
        <v>41463</v>
      </c>
      <c r="B124" s="60">
        <v>1640.459961</v>
      </c>
      <c r="C124" s="3">
        <f t="shared" si="4"/>
        <v>5.2378050365023488E-3</v>
      </c>
      <c r="D124" s="2">
        <f t="shared" si="5"/>
        <v>-7.5187194139354971E-2</v>
      </c>
      <c r="E124" s="2">
        <f t="shared" si="6"/>
        <v>3.0987764627467072E-2</v>
      </c>
      <c r="F124">
        <f t="shared" si="7"/>
        <v>0</v>
      </c>
    </row>
    <row r="125" spans="1:6" x14ac:dyDescent="0.2">
      <c r="A125" s="1">
        <v>41464</v>
      </c>
      <c r="B125" s="60">
        <v>1652.3199460000001</v>
      </c>
      <c r="C125" s="3">
        <f t="shared" si="4"/>
        <v>7.2036617218204386E-3</v>
      </c>
      <c r="D125" s="2">
        <f t="shared" si="5"/>
        <v>-7.324869710651323E-2</v>
      </c>
      <c r="E125" s="2">
        <f t="shared" si="6"/>
        <v>2.5815065166788026E-2</v>
      </c>
      <c r="F125">
        <f t="shared" si="7"/>
        <v>0</v>
      </c>
    </row>
    <row r="126" spans="1:6" x14ac:dyDescent="0.2">
      <c r="A126" s="1">
        <v>41465</v>
      </c>
      <c r="B126" s="60">
        <v>1652.619995</v>
      </c>
      <c r="C126" s="3">
        <f t="shared" si="4"/>
        <v>1.8157606866144437E-4</v>
      </c>
      <c r="D126" s="2">
        <f t="shared" si="5"/>
        <v>-7.3241794311783598E-2</v>
      </c>
      <c r="E126" s="2">
        <f t="shared" si="6"/>
        <v>2.3779835612614302E-2</v>
      </c>
      <c r="F126">
        <f t="shared" si="7"/>
        <v>0</v>
      </c>
    </row>
    <row r="127" spans="1:6" x14ac:dyDescent="0.2">
      <c r="A127" s="1">
        <v>41466</v>
      </c>
      <c r="B127" s="60">
        <v>1675.0200199999999</v>
      </c>
      <c r="C127" s="3">
        <f t="shared" si="4"/>
        <v>1.3463213116111398E-2</v>
      </c>
      <c r="D127" s="2">
        <f t="shared" si="5"/>
        <v>-7.3922384681935127E-2</v>
      </c>
      <c r="E127" s="2">
        <f t="shared" si="6"/>
        <v>6.4981193180896173E-3</v>
      </c>
      <c r="F127">
        <f t="shared" si="7"/>
        <v>0</v>
      </c>
    </row>
    <row r="128" spans="1:6" x14ac:dyDescent="0.2">
      <c r="A128" s="1">
        <v>41467</v>
      </c>
      <c r="B128" s="60">
        <v>1680.1899410000001</v>
      </c>
      <c r="C128" s="3">
        <f t="shared" si="4"/>
        <v>3.0817296989934157E-3</v>
      </c>
      <c r="D128" s="2">
        <f t="shared" si="5"/>
        <v>-7.2072052192391572E-2</v>
      </c>
      <c r="E128" s="2">
        <f t="shared" si="6"/>
        <v>5.9695998452485282E-3</v>
      </c>
      <c r="F128">
        <f t="shared" si="7"/>
        <v>0</v>
      </c>
    </row>
    <row r="129" spans="1:6" x14ac:dyDescent="0.2">
      <c r="A129" s="1">
        <v>41470</v>
      </c>
      <c r="B129" s="60">
        <v>1682.5</v>
      </c>
      <c r="C129" s="3">
        <f t="shared" si="4"/>
        <v>1.373935393344048E-3</v>
      </c>
      <c r="D129" s="2">
        <f t="shared" si="5"/>
        <v>-6.880978410646163E-2</v>
      </c>
      <c r="E129" s="2">
        <f t="shared" si="6"/>
        <v>5.4236156450452079E-3</v>
      </c>
      <c r="F129">
        <f t="shared" si="7"/>
        <v>0</v>
      </c>
    </row>
    <row r="130" spans="1:6" x14ac:dyDescent="0.2">
      <c r="A130" s="1">
        <v>41471</v>
      </c>
      <c r="B130" s="60">
        <v>1676.26001</v>
      </c>
      <c r="C130" s="3">
        <f t="shared" si="4"/>
        <v>-3.7156552778868628E-3</v>
      </c>
      <c r="D130" s="2">
        <f t="shared" si="5"/>
        <v>-6.8275821919533158E-2</v>
      </c>
      <c r="E130" s="2">
        <f t="shared" si="6"/>
        <v>5.3962369598835654E-3</v>
      </c>
      <c r="F130">
        <f t="shared" si="7"/>
        <v>0</v>
      </c>
    </row>
    <row r="131" spans="1:6" x14ac:dyDescent="0.2">
      <c r="A131" s="1">
        <v>41472</v>
      </c>
      <c r="B131" s="60">
        <v>1680.910034</v>
      </c>
      <c r="C131" s="3">
        <f t="shared" si="4"/>
        <v>2.7702064016788992E-3</v>
      </c>
      <c r="D131" s="2">
        <f t="shared" si="5"/>
        <v>-6.7546216165621259E-2</v>
      </c>
      <c r="E131" s="2">
        <f t="shared" si="6"/>
        <v>2.9997777130587521E-3</v>
      </c>
      <c r="F131">
        <f t="shared" si="7"/>
        <v>0</v>
      </c>
    </row>
    <row r="132" spans="1:6" x14ac:dyDescent="0.2">
      <c r="A132" s="1">
        <v>41473</v>
      </c>
      <c r="B132" s="60">
        <v>1689.369995</v>
      </c>
      <c r="C132" s="3">
        <f t="shared" si="4"/>
        <v>5.0203417495381028E-3</v>
      </c>
      <c r="D132" s="2">
        <f t="shared" si="5"/>
        <v>-6.6966807685479274E-2</v>
      </c>
      <c r="E132" s="2">
        <f t="shared" si="6"/>
        <v>-2.1569828676182199E-3</v>
      </c>
      <c r="F132">
        <f t="shared" si="7"/>
        <v>0</v>
      </c>
    </row>
    <row r="133" spans="1:6" x14ac:dyDescent="0.2">
      <c r="A133" s="1">
        <v>41474</v>
      </c>
      <c r="B133" s="60">
        <v>1692.089966</v>
      </c>
      <c r="C133" s="3">
        <f t="shared" si="4"/>
        <v>1.6087557552058895E-3</v>
      </c>
      <c r="D133" s="2">
        <f t="shared" si="5"/>
        <v>-6.1998163884474995E-2</v>
      </c>
      <c r="E133" s="2">
        <f t="shared" si="6"/>
        <v>8.6968498170056363E-3</v>
      </c>
      <c r="F133">
        <f t="shared" si="7"/>
        <v>0</v>
      </c>
    </row>
    <row r="134" spans="1:6" x14ac:dyDescent="0.2">
      <c r="A134" s="1">
        <v>41477</v>
      </c>
      <c r="B134" s="60">
        <v>1695.530029</v>
      </c>
      <c r="C134" s="3">
        <f t="shared" si="4"/>
        <v>2.0309622611414751E-3</v>
      </c>
      <c r="D134" s="2">
        <f t="shared" si="5"/>
        <v>-4.1884592401281971E-2</v>
      </c>
      <c r="E134" s="2">
        <f t="shared" si="6"/>
        <v>8.3050017444547472E-3</v>
      </c>
      <c r="F134">
        <f t="shared" si="7"/>
        <v>0</v>
      </c>
    </row>
    <row r="135" spans="1:6" x14ac:dyDescent="0.2">
      <c r="A135" s="1">
        <v>41478</v>
      </c>
      <c r="B135" s="60">
        <v>1692.3900149999999</v>
      </c>
      <c r="C135" s="3">
        <f t="shared" si="4"/>
        <v>-1.8536534855123367E-3</v>
      </c>
      <c r="D135" s="2">
        <f t="shared" si="5"/>
        <v>-4.26371649323391E-2</v>
      </c>
      <c r="E135" s="2">
        <f t="shared" si="6"/>
        <v>8.6777245263528653E-3</v>
      </c>
      <c r="F135">
        <f t="shared" si="7"/>
        <v>0</v>
      </c>
    </row>
    <row r="136" spans="1:6" x14ac:dyDescent="0.2">
      <c r="A136" s="1">
        <v>41479</v>
      </c>
      <c r="B136" s="60">
        <v>1685.9399410000001</v>
      </c>
      <c r="C136" s="3">
        <f t="shared" si="4"/>
        <v>-3.8185031784132798E-3</v>
      </c>
      <c r="D136" s="2">
        <f t="shared" si="5"/>
        <v>-3.6227765909889034E-2</v>
      </c>
      <c r="E136" s="2">
        <f t="shared" si="6"/>
        <v>6.7567545992350785E-3</v>
      </c>
      <c r="F136">
        <f t="shared" si="7"/>
        <v>0</v>
      </c>
    </row>
    <row r="137" spans="1:6" x14ac:dyDescent="0.2">
      <c r="A137" s="1">
        <v>41480</v>
      </c>
      <c r="B137" s="60">
        <v>1690.25</v>
      </c>
      <c r="C137" s="3">
        <f t="shared" si="4"/>
        <v>2.5532102261524472E-3</v>
      </c>
      <c r="D137" s="2">
        <f t="shared" si="5"/>
        <v>-3.4718384125968033E-2</v>
      </c>
      <c r="E137" s="2">
        <f t="shared" si="6"/>
        <v>3.9041867391484967E-4</v>
      </c>
      <c r="F137">
        <f t="shared" si="7"/>
        <v>0</v>
      </c>
    </row>
    <row r="138" spans="1:6" x14ac:dyDescent="0.2">
      <c r="A138" s="1">
        <v>41481</v>
      </c>
      <c r="B138" s="60">
        <v>1691.650024</v>
      </c>
      <c r="C138" s="3">
        <f t="shared" si="4"/>
        <v>8.2795119314081199E-4</v>
      </c>
      <c r="D138" s="2">
        <f t="shared" si="5"/>
        <v>-3.3030990390842813E-2</v>
      </c>
      <c r="E138" s="2">
        <f t="shared" si="6"/>
        <v>3.4403883849425669E-3</v>
      </c>
      <c r="F138">
        <f t="shared" si="7"/>
        <v>0</v>
      </c>
    </row>
    <row r="139" spans="1:6" x14ac:dyDescent="0.2">
      <c r="A139" s="1">
        <v>41484</v>
      </c>
      <c r="B139" s="60">
        <v>1685.329956</v>
      </c>
      <c r="C139" s="3">
        <f t="shared" ref="C139:C202" si="8">LN(B139/B138)</f>
        <v>-3.7430339630484658E-3</v>
      </c>
      <c r="D139" s="2">
        <f t="shared" si="5"/>
        <v>-3.3913769201996416E-2</v>
      </c>
      <c r="E139" s="2">
        <f t="shared" si="6"/>
        <v>3.6070746150410776E-3</v>
      </c>
      <c r="F139">
        <f t="shared" si="7"/>
        <v>0</v>
      </c>
    </row>
    <row r="140" spans="1:6" x14ac:dyDescent="0.2">
      <c r="A140" s="1">
        <v>41485</v>
      </c>
      <c r="B140" s="60">
        <v>1685.959961</v>
      </c>
      <c r="C140" s="3">
        <f t="shared" si="8"/>
        <v>3.7374715485425335E-4</v>
      </c>
      <c r="D140" s="2">
        <f t="shared" si="5"/>
        <v>-3.2326954575049006E-2</v>
      </c>
      <c r="E140" s="2">
        <f t="shared" si="6"/>
        <v>2.0797417430505551E-3</v>
      </c>
      <c r="F140">
        <f t="shared" si="7"/>
        <v>0</v>
      </c>
    </row>
    <row r="141" spans="1:6" x14ac:dyDescent="0.2">
      <c r="A141" s="1">
        <v>41486</v>
      </c>
      <c r="B141" s="60">
        <v>1685.7299800000001</v>
      </c>
      <c r="C141" s="3">
        <f t="shared" si="8"/>
        <v>-1.3641883113869047E-4</v>
      </c>
      <c r="D141" s="2">
        <f t="shared" si="5"/>
        <v>-3.2116971926707337E-2</v>
      </c>
      <c r="E141" s="2">
        <f t="shared" si="6"/>
        <v>4.9883702996739304E-3</v>
      </c>
      <c r="F141">
        <f t="shared" si="7"/>
        <v>0</v>
      </c>
    </row>
    <row r="142" spans="1:6" x14ac:dyDescent="0.2">
      <c r="A142" s="1">
        <v>41487</v>
      </c>
      <c r="B142" s="60">
        <v>1706.869995</v>
      </c>
      <c r="C142" s="3">
        <f t="shared" si="8"/>
        <v>1.2462588439829694E-2</v>
      </c>
      <c r="D142" s="2">
        <f t="shared" si="5"/>
        <v>-3.5852483979576952E-2</v>
      </c>
      <c r="E142" s="2">
        <f t="shared" si="6"/>
        <v>-1.2664281053356801E-2</v>
      </c>
      <c r="F142">
        <f t="shared" si="7"/>
        <v>0</v>
      </c>
    </row>
    <row r="143" spans="1:6" x14ac:dyDescent="0.2">
      <c r="A143" s="1">
        <v>41488</v>
      </c>
      <c r="B143" s="60">
        <v>1709.670044</v>
      </c>
      <c r="C143" s="3">
        <f t="shared" si="8"/>
        <v>1.6391141885906207E-3</v>
      </c>
      <c r="D143" s="2">
        <f t="shared" si="5"/>
        <v>-3.5763153127390812E-2</v>
      </c>
      <c r="E143" s="2">
        <f t="shared" si="6"/>
        <v>-2.8687960572499067E-2</v>
      </c>
      <c r="F143">
        <f t="shared" si="7"/>
        <v>0</v>
      </c>
    </row>
    <row r="144" spans="1:6" x14ac:dyDescent="0.2">
      <c r="A144" s="1">
        <v>41491</v>
      </c>
      <c r="B144" s="60">
        <v>1707.1400149999999</v>
      </c>
      <c r="C144" s="3">
        <f t="shared" si="8"/>
        <v>-1.4809307036142759E-3</v>
      </c>
      <c r="D144" s="2">
        <f t="shared" si="5"/>
        <v>-3.4039949806897916E-2</v>
      </c>
      <c r="E144" s="2">
        <f t="shared" si="6"/>
        <v>-3.0517097351394434E-2</v>
      </c>
      <c r="F144">
        <f t="shared" si="7"/>
        <v>0</v>
      </c>
    </row>
    <row r="145" spans="1:6" x14ac:dyDescent="0.2">
      <c r="A145" s="1">
        <v>41492</v>
      </c>
      <c r="B145" s="60">
        <v>1697.369995</v>
      </c>
      <c r="C145" s="3">
        <f t="shared" si="8"/>
        <v>-5.7394731055311343E-3</v>
      </c>
      <c r="D145" s="2">
        <f t="shared" si="5"/>
        <v>-3.5855588615371907E-2</v>
      </c>
      <c r="E145" s="2">
        <f t="shared" si="6"/>
        <v>-3.0695401923188426E-2</v>
      </c>
      <c r="F145">
        <f t="shared" si="7"/>
        <v>0</v>
      </c>
    </row>
    <row r="146" spans="1:6" x14ac:dyDescent="0.2">
      <c r="A146" s="1">
        <v>41493</v>
      </c>
      <c r="B146" s="60">
        <v>1690.910034</v>
      </c>
      <c r="C146" s="3">
        <f t="shared" si="8"/>
        <v>-3.8131256991678873E-3</v>
      </c>
      <c r="D146" s="2">
        <f t="shared" si="5"/>
        <v>-3.5577143832213998E-2</v>
      </c>
      <c r="E146" s="2">
        <f t="shared" si="6"/>
        <v>-2.3068363121860846E-2</v>
      </c>
      <c r="F146">
        <f t="shared" si="7"/>
        <v>0</v>
      </c>
    </row>
    <row r="147" spans="1:6" x14ac:dyDescent="0.2">
      <c r="A147" s="1">
        <v>41494</v>
      </c>
      <c r="B147" s="60">
        <v>1697.4799800000001</v>
      </c>
      <c r="C147" s="3">
        <f t="shared" si="8"/>
        <v>3.8779209041685599E-3</v>
      </c>
      <c r="D147" s="2">
        <f t="shared" si="5"/>
        <v>-3.5813186843871608E-2</v>
      </c>
      <c r="E147" s="2">
        <f t="shared" si="6"/>
        <v>-3.2742653639343255E-2</v>
      </c>
      <c r="F147">
        <f t="shared" si="7"/>
        <v>0</v>
      </c>
    </row>
    <row r="148" spans="1:6" x14ac:dyDescent="0.2">
      <c r="A148" s="1">
        <v>41495</v>
      </c>
      <c r="B148" s="60">
        <v>1691.420044</v>
      </c>
      <c r="C148" s="3">
        <f t="shared" si="8"/>
        <v>-3.5763477329500545E-3</v>
      </c>
      <c r="D148" s="2">
        <f t="shared" si="5"/>
        <v>-3.0115065182152331E-2</v>
      </c>
      <c r="E148" s="2">
        <f t="shared" si="6"/>
        <v>-2.0583864229882676E-2</v>
      </c>
      <c r="F148">
        <f t="shared" si="7"/>
        <v>0</v>
      </c>
    </row>
    <row r="149" spans="1:6" x14ac:dyDescent="0.2">
      <c r="A149" s="1">
        <v>41498</v>
      </c>
      <c r="B149" s="60">
        <v>1689.469971</v>
      </c>
      <c r="C149" s="3">
        <f t="shared" si="8"/>
        <v>-1.1535857171363676E-3</v>
      </c>
      <c r="D149" s="2">
        <f t="shared" si="5"/>
        <v>-2.9885495464218467E-2</v>
      </c>
      <c r="E149" s="2">
        <f t="shared" si="6"/>
        <v>-1.5491036640252732E-2</v>
      </c>
      <c r="F149">
        <f t="shared" si="7"/>
        <v>0</v>
      </c>
    </row>
    <row r="150" spans="1:6" x14ac:dyDescent="0.2">
      <c r="A150" s="1">
        <v>41499</v>
      </c>
      <c r="B150" s="60">
        <v>1694.160034</v>
      </c>
      <c r="C150" s="3">
        <f t="shared" si="8"/>
        <v>2.772209725484634E-3</v>
      </c>
      <c r="D150" s="2">
        <f t="shared" si="5"/>
        <v>-3.0109694370805538E-2</v>
      </c>
      <c r="E150" s="2">
        <f t="shared" si="6"/>
        <v>-2.2311085774983992E-2</v>
      </c>
      <c r="F150">
        <f t="shared" si="7"/>
        <v>0</v>
      </c>
    </row>
    <row r="151" spans="1:6" x14ac:dyDescent="0.2">
      <c r="A151" s="1">
        <v>41500</v>
      </c>
      <c r="B151" s="60">
        <v>1685.3900149999999</v>
      </c>
      <c r="C151" s="3">
        <f t="shared" si="8"/>
        <v>-5.1900629132010899E-3</v>
      </c>
      <c r="D151" s="2">
        <f t="shared" si="5"/>
        <v>-3.0732208181639575E-2</v>
      </c>
      <c r="E151" s="2">
        <f t="shared" si="6"/>
        <v>-3.3122562199270296E-2</v>
      </c>
      <c r="F151">
        <f t="shared" si="7"/>
        <v>1</v>
      </c>
    </row>
    <row r="152" spans="1:6" x14ac:dyDescent="0.2">
      <c r="A152" s="1">
        <v>41501</v>
      </c>
      <c r="B152" s="60">
        <v>1661.3199460000001</v>
      </c>
      <c r="C152" s="3">
        <f t="shared" si="8"/>
        <v>-1.4384565330551637E-2</v>
      </c>
      <c r="D152" s="2">
        <f t="shared" si="5"/>
        <v>-3.8336665773476032E-2</v>
      </c>
      <c r="E152" s="2">
        <f t="shared" si="6"/>
        <v>-1.5994119234030525E-2</v>
      </c>
      <c r="F152">
        <f t="shared" si="7"/>
        <v>0</v>
      </c>
    </row>
    <row r="153" spans="1:6" x14ac:dyDescent="0.2">
      <c r="A153" s="1">
        <v>41502</v>
      </c>
      <c r="B153" s="60">
        <v>1655.829956</v>
      </c>
      <c r="C153" s="3">
        <f t="shared" si="8"/>
        <v>-3.3100674825096146E-3</v>
      </c>
      <c r="D153" s="2">
        <f t="shared" si="5"/>
        <v>-3.7376979371745792E-2</v>
      </c>
      <c r="E153" s="2">
        <f t="shared" si="6"/>
        <v>-1.0722575107269127E-2</v>
      </c>
      <c r="F153">
        <f t="shared" si="7"/>
        <v>0</v>
      </c>
    </row>
    <row r="154" spans="1:6" x14ac:dyDescent="0.2">
      <c r="A154" s="1">
        <v>41505</v>
      </c>
      <c r="B154" s="60">
        <v>1646.0600589999999</v>
      </c>
      <c r="C154" s="3">
        <f t="shared" si="8"/>
        <v>-5.9177776773251568E-3</v>
      </c>
      <c r="D154" s="2">
        <f t="shared" si="5"/>
        <v>-3.7928905410660539E-2</v>
      </c>
      <c r="E154" s="2">
        <f t="shared" si="6"/>
        <v>-7.9841644741616442E-3</v>
      </c>
      <c r="F154">
        <f t="shared" si="7"/>
        <v>0</v>
      </c>
    </row>
    <row r="155" spans="1:6" x14ac:dyDescent="0.2">
      <c r="A155" s="1">
        <v>41506</v>
      </c>
      <c r="B155" s="60">
        <v>1652.349976</v>
      </c>
      <c r="C155" s="3">
        <f t="shared" si="8"/>
        <v>3.8139131021598469E-3</v>
      </c>
      <c r="D155" s="2">
        <f t="shared" si="5"/>
        <v>-3.8458597608708261E-2</v>
      </c>
      <c r="E155" s="2">
        <f t="shared" si="6"/>
        <v>-7.6425022452994004E-3</v>
      </c>
      <c r="F155">
        <f t="shared" si="7"/>
        <v>0</v>
      </c>
    </row>
    <row r="156" spans="1:6" x14ac:dyDescent="0.2">
      <c r="A156" s="1">
        <v>41507</v>
      </c>
      <c r="B156" s="60">
        <v>1642.8000489999999</v>
      </c>
      <c r="C156" s="3">
        <f t="shared" si="8"/>
        <v>-5.7963696133137383E-3</v>
      </c>
      <c r="D156" s="2">
        <f t="shared" si="5"/>
        <v>-3.9146718232763535E-2</v>
      </c>
      <c r="E156" s="2">
        <f t="shared" si="6"/>
        <v>6.2380549776292205E-3</v>
      </c>
      <c r="F156">
        <f t="shared" si="7"/>
        <v>0</v>
      </c>
    </row>
    <row r="157" spans="1:6" x14ac:dyDescent="0.2">
      <c r="A157" s="1">
        <v>41508</v>
      </c>
      <c r="B157" s="60">
        <v>1656.959961</v>
      </c>
      <c r="C157" s="3">
        <f t="shared" si="8"/>
        <v>8.5824416765103891E-3</v>
      </c>
      <c r="D157" s="2">
        <f t="shared" si="5"/>
        <v>-4.2042276059597691E-2</v>
      </c>
      <c r="E157" s="2">
        <f t="shared" si="6"/>
        <v>-1.1352551593738769E-3</v>
      </c>
      <c r="F157">
        <f t="shared" si="7"/>
        <v>0</v>
      </c>
    </row>
    <row r="158" spans="1:6" x14ac:dyDescent="0.2">
      <c r="A158" s="1">
        <v>41509</v>
      </c>
      <c r="B158" s="60">
        <v>1663.5</v>
      </c>
      <c r="C158" s="3">
        <f t="shared" si="8"/>
        <v>3.9392418724934625E-3</v>
      </c>
      <c r="D158" s="2">
        <f t="shared" ref="D158:D221" si="9">_xlfn.STDEV.S(C138:C158)*SQRT(10)*Factor_VaR</f>
        <v>-4.2401047324502984E-2</v>
      </c>
      <c r="E158" s="2">
        <f t="shared" si="6"/>
        <v>-5.0200673060024677E-3</v>
      </c>
      <c r="F158">
        <f t="shared" si="7"/>
        <v>0</v>
      </c>
    </row>
    <row r="159" spans="1:6" x14ac:dyDescent="0.2">
      <c r="A159" s="1">
        <v>41512</v>
      </c>
      <c r="B159" s="60">
        <v>1656.780029</v>
      </c>
      <c r="C159" s="3">
        <f t="shared" si="8"/>
        <v>-4.0478394092464407E-3</v>
      </c>
      <c r="D159" s="2">
        <f t="shared" si="9"/>
        <v>-4.2628892428441534E-2</v>
      </c>
      <c r="E159" s="2">
        <f t="shared" ref="E159:E222" si="10">LN(B168/B159)</f>
        <v>8.9710542465605107E-3</v>
      </c>
      <c r="F159">
        <f t="shared" ref="F159:F222" si="11">IF(E159&lt;D159, 1, 0)</f>
        <v>0</v>
      </c>
    </row>
    <row r="160" spans="1:6" x14ac:dyDescent="0.2">
      <c r="A160" s="1">
        <v>41513</v>
      </c>
      <c r="B160" s="60">
        <v>1630.4799800000001</v>
      </c>
      <c r="C160" s="3">
        <f t="shared" si="8"/>
        <v>-1.6001539337487443E-2</v>
      </c>
      <c r="D160" s="2">
        <f t="shared" si="9"/>
        <v>-4.8856978098592081E-2</v>
      </c>
      <c r="E160" s="2">
        <f t="shared" si="10"/>
        <v>3.2291533892285257E-2</v>
      </c>
      <c r="F160">
        <f t="shared" si="11"/>
        <v>0</v>
      </c>
    </row>
    <row r="161" spans="1:6" x14ac:dyDescent="0.2">
      <c r="A161" s="1">
        <v>41514</v>
      </c>
      <c r="B161" s="60">
        <v>1634.959961</v>
      </c>
      <c r="C161" s="3">
        <f t="shared" si="8"/>
        <v>2.7438776346883054E-3</v>
      </c>
      <c r="D161" s="2">
        <f t="shared" si="9"/>
        <v>-4.9259362926405821E-2</v>
      </c>
      <c r="E161" s="2">
        <f t="shared" si="10"/>
        <v>3.259529107997125E-2</v>
      </c>
      <c r="F161">
        <f t="shared" si="11"/>
        <v>0</v>
      </c>
    </row>
    <row r="162" spans="1:6" x14ac:dyDescent="0.2">
      <c r="A162" s="1">
        <v>41515</v>
      </c>
      <c r="B162" s="60">
        <v>1638.170044</v>
      </c>
      <c r="C162" s="3">
        <f t="shared" si="8"/>
        <v>1.9614766442517134E-3</v>
      </c>
      <c r="D162" s="2">
        <f t="shared" si="9"/>
        <v>-4.9526610520905061E-2</v>
      </c>
      <c r="E162" s="2">
        <f t="shared" si="10"/>
        <v>2.7247672571026289E-2</v>
      </c>
      <c r="F162">
        <f t="shared" si="11"/>
        <v>0</v>
      </c>
    </row>
    <row r="163" spans="1:6" x14ac:dyDescent="0.2">
      <c r="A163" s="1">
        <v>41516</v>
      </c>
      <c r="B163" s="60">
        <v>1632.969971</v>
      </c>
      <c r="C163" s="3">
        <f t="shared" si="8"/>
        <v>-3.1793670442177291E-3</v>
      </c>
      <c r="D163" s="2">
        <f t="shared" si="9"/>
        <v>-4.3738641212819888E-2</v>
      </c>
      <c r="E163" s="2">
        <f t="shared" si="10"/>
        <v>3.3138041097013002E-2</v>
      </c>
      <c r="F163">
        <f t="shared" si="11"/>
        <v>0</v>
      </c>
    </row>
    <row r="164" spans="1:6" x14ac:dyDescent="0.2">
      <c r="A164" s="1">
        <v>41520</v>
      </c>
      <c r="B164" s="60">
        <v>1639.7700199999999</v>
      </c>
      <c r="C164" s="3">
        <f t="shared" si="8"/>
        <v>4.1555753310222208E-3</v>
      </c>
      <c r="D164" s="2">
        <f t="shared" si="9"/>
        <v>-4.4501854117408389E-2</v>
      </c>
      <c r="E164" s="2">
        <f t="shared" si="10"/>
        <v>3.4659474444570813E-2</v>
      </c>
      <c r="F164">
        <f t="shared" si="11"/>
        <v>0</v>
      </c>
    </row>
    <row r="165" spans="1:6" x14ac:dyDescent="0.2">
      <c r="A165" s="1">
        <v>41521</v>
      </c>
      <c r="B165" s="60">
        <v>1653.079956</v>
      </c>
      <c r="C165" s="3">
        <f t="shared" si="8"/>
        <v>8.0841876096148183E-3</v>
      </c>
      <c r="D165" s="2">
        <f t="shared" si="9"/>
        <v>-4.7354374874964494E-2</v>
      </c>
      <c r="E165" s="2">
        <f t="shared" si="10"/>
        <v>3.0784156325080223E-2</v>
      </c>
      <c r="F165">
        <f t="shared" si="11"/>
        <v>0</v>
      </c>
    </row>
    <row r="166" spans="1:6" x14ac:dyDescent="0.2">
      <c r="A166" s="1">
        <v>41522</v>
      </c>
      <c r="B166" s="60">
        <v>1655.079956</v>
      </c>
      <c r="C166" s="3">
        <f t="shared" si="8"/>
        <v>1.2091315395072581E-3</v>
      </c>
      <c r="D166" s="2">
        <f t="shared" si="9"/>
        <v>-4.699635493142694E-2</v>
      </c>
      <c r="E166" s="2">
        <f t="shared" si="10"/>
        <v>4.1679146478163266E-2</v>
      </c>
      <c r="F166">
        <f t="shared" si="11"/>
        <v>0</v>
      </c>
    </row>
    <row r="167" spans="1:6" x14ac:dyDescent="0.2">
      <c r="A167" s="1">
        <v>41523</v>
      </c>
      <c r="B167" s="60">
        <v>1655.170044</v>
      </c>
      <c r="C167" s="3">
        <f t="shared" si="8"/>
        <v>5.4429725864882412E-5</v>
      </c>
      <c r="D167" s="2">
        <f t="shared" si="9"/>
        <v>-4.6824579486738335E-2</v>
      </c>
      <c r="E167" s="2">
        <f t="shared" si="10"/>
        <v>3.9780062436487268E-2</v>
      </c>
      <c r="F167">
        <f t="shared" si="11"/>
        <v>0</v>
      </c>
    </row>
    <row r="168" spans="1:6" x14ac:dyDescent="0.2">
      <c r="A168" s="1">
        <v>41526</v>
      </c>
      <c r="B168" s="60">
        <v>1671.709961</v>
      </c>
      <c r="C168" s="3">
        <f t="shared" si="8"/>
        <v>9.9432821433165074E-3</v>
      </c>
      <c r="D168" s="2">
        <f t="shared" si="9"/>
        <v>-4.94776181049979E-2</v>
      </c>
      <c r="E168" s="2">
        <f t="shared" si="10"/>
        <v>2.2593726120909763E-2</v>
      </c>
      <c r="F168">
        <f t="shared" si="11"/>
        <v>0</v>
      </c>
    </row>
    <row r="169" spans="1:6" x14ac:dyDescent="0.2">
      <c r="A169" s="1">
        <v>41527</v>
      </c>
      <c r="B169" s="60">
        <v>1683.98999</v>
      </c>
      <c r="C169" s="3">
        <f t="shared" si="8"/>
        <v>7.3189403082372494E-3</v>
      </c>
      <c r="D169" s="2">
        <f t="shared" si="9"/>
        <v>-5.0853037192764287E-2</v>
      </c>
      <c r="E169" s="2">
        <f t="shared" si="10"/>
        <v>1.0544027081391511E-2</v>
      </c>
      <c r="F169">
        <f t="shared" si="11"/>
        <v>0</v>
      </c>
    </row>
    <row r="170" spans="1:6" x14ac:dyDescent="0.2">
      <c r="A170" s="1">
        <v>41528</v>
      </c>
      <c r="B170" s="60">
        <v>1689.130005</v>
      </c>
      <c r="C170" s="3">
        <f t="shared" si="8"/>
        <v>3.0476348223741328E-3</v>
      </c>
      <c r="D170" s="2">
        <f t="shared" si="9"/>
        <v>-5.108870403145168E-2</v>
      </c>
      <c r="E170" s="2">
        <f t="shared" si="10"/>
        <v>4.8958706879192945E-3</v>
      </c>
      <c r="F170">
        <f t="shared" si="11"/>
        <v>0</v>
      </c>
    </row>
    <row r="171" spans="1:6" x14ac:dyDescent="0.2">
      <c r="A171" s="1">
        <v>41529</v>
      </c>
      <c r="B171" s="60">
        <v>1683.420044</v>
      </c>
      <c r="C171" s="3">
        <f t="shared" si="8"/>
        <v>-3.3861418646932984E-3</v>
      </c>
      <c r="D171" s="2">
        <f t="shared" si="9"/>
        <v>-5.1137853989773337E-2</v>
      </c>
      <c r="E171" s="2">
        <f t="shared" si="10"/>
        <v>5.5387876429296885E-3</v>
      </c>
      <c r="F171">
        <f t="shared" si="11"/>
        <v>0</v>
      </c>
    </row>
    <row r="172" spans="1:6" x14ac:dyDescent="0.2">
      <c r="A172" s="1">
        <v>41530</v>
      </c>
      <c r="B172" s="60">
        <v>1687.98999</v>
      </c>
      <c r="C172" s="3">
        <f t="shared" si="8"/>
        <v>2.711001481768862E-3</v>
      </c>
      <c r="D172" s="2">
        <f t="shared" si="9"/>
        <v>-5.0665406367698479E-2</v>
      </c>
      <c r="E172" s="2">
        <f t="shared" si="10"/>
        <v>6.3071517644400924E-3</v>
      </c>
      <c r="F172">
        <f t="shared" si="11"/>
        <v>0</v>
      </c>
    </row>
    <row r="173" spans="1:6" x14ac:dyDescent="0.2">
      <c r="A173" s="1">
        <v>41533</v>
      </c>
      <c r="B173" s="60">
        <v>1697.599976</v>
      </c>
      <c r="C173" s="3">
        <f t="shared" si="8"/>
        <v>5.6770086785799985E-3</v>
      </c>
      <c r="D173" s="2">
        <f t="shared" si="9"/>
        <v>-4.5104984693339054E-2</v>
      </c>
      <c r="E173" s="2">
        <f t="shared" si="10"/>
        <v>-3.4519786097776139E-3</v>
      </c>
      <c r="F173">
        <f t="shared" si="11"/>
        <v>0</v>
      </c>
    </row>
    <row r="174" spans="1:6" x14ac:dyDescent="0.2">
      <c r="A174" s="1">
        <v>41534</v>
      </c>
      <c r="B174" s="60">
        <v>1704.76001</v>
      </c>
      <c r="C174" s="3">
        <f t="shared" si="8"/>
        <v>4.2088694901244251E-3</v>
      </c>
      <c r="D174" s="2">
        <f t="shared" si="9"/>
        <v>-4.476160863122234E-2</v>
      </c>
      <c r="E174" s="2">
        <f t="shared" si="10"/>
        <v>-1.3708327978880851E-2</v>
      </c>
      <c r="F174">
        <f t="shared" si="11"/>
        <v>0</v>
      </c>
    </row>
    <row r="175" spans="1:6" x14ac:dyDescent="0.2">
      <c r="A175" s="1">
        <v>41535</v>
      </c>
      <c r="B175" s="60">
        <v>1725.5200199999999</v>
      </c>
      <c r="C175" s="3">
        <f t="shared" si="8"/>
        <v>1.2104121692590333E-2</v>
      </c>
      <c r="D175" s="2">
        <f t="shared" si="9"/>
        <v>-4.6132220936301774E-2</v>
      </c>
      <c r="E175" s="2">
        <f t="shared" si="10"/>
        <v>-1.7845725090276744E-2</v>
      </c>
      <c r="F175">
        <f t="shared" si="11"/>
        <v>0</v>
      </c>
    </row>
    <row r="176" spans="1:6" x14ac:dyDescent="0.2">
      <c r="A176" s="1">
        <v>41536</v>
      </c>
      <c r="B176" s="60">
        <v>1722.339966</v>
      </c>
      <c r="C176" s="3">
        <f t="shared" si="8"/>
        <v>-1.8446543158112249E-3</v>
      </c>
      <c r="D176" s="2">
        <f t="shared" si="9"/>
        <v>-4.6504315616812286E-2</v>
      </c>
      <c r="E176" s="2">
        <f t="shared" si="10"/>
        <v>-1.6667962713989674E-2</v>
      </c>
      <c r="F176">
        <f t="shared" si="11"/>
        <v>0</v>
      </c>
    </row>
    <row r="177" spans="1:6" x14ac:dyDescent="0.2">
      <c r="A177" s="1">
        <v>41537</v>
      </c>
      <c r="B177" s="60">
        <v>1709.910034</v>
      </c>
      <c r="C177" s="3">
        <f t="shared" si="8"/>
        <v>-7.2430541722609517E-3</v>
      </c>
      <c r="D177" s="2">
        <f t="shared" si="9"/>
        <v>-4.7211155650001647E-2</v>
      </c>
      <c r="E177" s="2">
        <f t="shared" si="10"/>
        <v>-1.8444881080140665E-2</v>
      </c>
      <c r="F177">
        <f t="shared" si="11"/>
        <v>0</v>
      </c>
    </row>
    <row r="178" spans="1:6" x14ac:dyDescent="0.2">
      <c r="A178" s="1">
        <v>41540</v>
      </c>
      <c r="B178" s="60">
        <v>1701.839966</v>
      </c>
      <c r="C178" s="3">
        <f t="shared" si="8"/>
        <v>-4.7307587312808378E-3</v>
      </c>
      <c r="D178" s="2">
        <f t="shared" si="9"/>
        <v>-4.6953898646894525E-2</v>
      </c>
      <c r="E178" s="2">
        <f t="shared" si="10"/>
        <v>-6.685655537533669E-3</v>
      </c>
      <c r="F178">
        <f t="shared" si="11"/>
        <v>0</v>
      </c>
    </row>
    <row r="179" spans="1:6" x14ac:dyDescent="0.2">
      <c r="A179" s="1">
        <v>41541</v>
      </c>
      <c r="B179" s="60">
        <v>1697.420044</v>
      </c>
      <c r="C179" s="3">
        <f t="shared" si="8"/>
        <v>-2.6005215710982166E-3</v>
      </c>
      <c r="D179" s="2">
        <f t="shared" si="9"/>
        <v>-4.7122279646517877E-2</v>
      </c>
      <c r="E179" s="2">
        <f t="shared" si="10"/>
        <v>-1.2627881573171088E-2</v>
      </c>
      <c r="F179">
        <f t="shared" si="11"/>
        <v>0</v>
      </c>
    </row>
    <row r="180" spans="1:6" x14ac:dyDescent="0.2">
      <c r="A180" s="1">
        <v>41542</v>
      </c>
      <c r="B180" s="60">
        <v>1692.7700199999999</v>
      </c>
      <c r="C180" s="3">
        <f t="shared" si="8"/>
        <v>-2.7432249096826906E-3</v>
      </c>
      <c r="D180" s="2">
        <f t="shared" si="9"/>
        <v>-4.6792406892996956E-2</v>
      </c>
      <c r="E180" s="2">
        <f t="shared" si="10"/>
        <v>-2.2293406628479596E-2</v>
      </c>
      <c r="F180">
        <f t="shared" si="11"/>
        <v>0</v>
      </c>
    </row>
    <row r="181" spans="1:6" x14ac:dyDescent="0.2">
      <c r="A181" s="1">
        <v>41543</v>
      </c>
      <c r="B181" s="60">
        <v>1698.670044</v>
      </c>
      <c r="C181" s="3">
        <f t="shared" si="8"/>
        <v>3.4793656032791145E-3</v>
      </c>
      <c r="D181" s="2">
        <f t="shared" si="9"/>
        <v>-3.7049165579130017E-2</v>
      </c>
      <c r="E181" s="2">
        <f t="shared" si="10"/>
        <v>-2.519903064730681E-2</v>
      </c>
      <c r="F181">
        <f t="shared" si="11"/>
        <v>0</v>
      </c>
    </row>
    <row r="182" spans="1:6" x14ac:dyDescent="0.2">
      <c r="A182" s="1">
        <v>41544</v>
      </c>
      <c r="B182" s="60">
        <v>1691.75</v>
      </c>
      <c r="C182" s="3">
        <f t="shared" si="8"/>
        <v>-4.0821216956378114E-3</v>
      </c>
      <c r="D182" s="2">
        <f t="shared" si="9"/>
        <v>-3.8254784901677268E-2</v>
      </c>
      <c r="E182" s="2">
        <f t="shared" si="10"/>
        <v>4.7871442116573096E-4</v>
      </c>
      <c r="F182">
        <f t="shared" si="11"/>
        <v>0</v>
      </c>
    </row>
    <row r="183" spans="1:6" x14ac:dyDescent="0.2">
      <c r="A183" s="1">
        <v>41547</v>
      </c>
      <c r="B183" s="60">
        <v>1681.5500489999999</v>
      </c>
      <c r="C183" s="3">
        <f t="shared" si="8"/>
        <v>-6.0474798789787367E-3</v>
      </c>
      <c r="D183" s="2">
        <f t="shared" si="9"/>
        <v>-4.01769777766839E-2</v>
      </c>
      <c r="E183" s="2">
        <f t="shared" si="10"/>
        <v>1.2792789576537919E-2</v>
      </c>
      <c r="F183">
        <f t="shared" si="11"/>
        <v>0</v>
      </c>
    </row>
    <row r="184" spans="1:6" x14ac:dyDescent="0.2">
      <c r="A184" s="1">
        <v>41548</v>
      </c>
      <c r="B184" s="60">
        <v>1695</v>
      </c>
      <c r="C184" s="3">
        <f t="shared" si="8"/>
        <v>7.9667245811945262E-3</v>
      </c>
      <c r="D184" s="2">
        <f t="shared" si="9"/>
        <v>-4.0834990429507875E-2</v>
      </c>
      <c r="E184" s="2">
        <f t="shared" si="10"/>
        <v>8.8925064471201114E-3</v>
      </c>
      <c r="F184">
        <f t="shared" si="11"/>
        <v>0</v>
      </c>
    </row>
    <row r="185" spans="1:6" x14ac:dyDescent="0.2">
      <c r="A185" s="1">
        <v>41549</v>
      </c>
      <c r="B185" s="60">
        <v>1693.869995</v>
      </c>
      <c r="C185" s="3">
        <f t="shared" si="8"/>
        <v>-6.6689193952412568E-4</v>
      </c>
      <c r="D185" s="2">
        <f t="shared" si="9"/>
        <v>-4.0808197816982042E-2</v>
      </c>
      <c r="E185" s="2">
        <f t="shared" si="10"/>
        <v>2.4706088065537461E-3</v>
      </c>
      <c r="F185">
        <f t="shared" si="11"/>
        <v>0</v>
      </c>
    </row>
    <row r="186" spans="1:6" x14ac:dyDescent="0.2">
      <c r="A186" s="1">
        <v>41550</v>
      </c>
      <c r="B186" s="60">
        <v>1678.660034</v>
      </c>
      <c r="C186" s="3">
        <f t="shared" si="8"/>
        <v>-9.0199725384119255E-3</v>
      </c>
      <c r="D186" s="2">
        <f t="shared" si="9"/>
        <v>-4.2591113668899505E-2</v>
      </c>
      <c r="E186" s="2">
        <f t="shared" si="10"/>
        <v>2.522338537654974E-2</v>
      </c>
      <c r="F186">
        <f t="shared" si="11"/>
        <v>0</v>
      </c>
    </row>
    <row r="187" spans="1:6" x14ac:dyDescent="0.2">
      <c r="A187" s="1">
        <v>41551</v>
      </c>
      <c r="B187" s="60">
        <v>1690.5</v>
      </c>
      <c r="C187" s="3">
        <f t="shared" si="8"/>
        <v>7.0284668113261943E-3</v>
      </c>
      <c r="D187" s="2">
        <f t="shared" si="9"/>
        <v>-4.3775865510399567E-2</v>
      </c>
      <c r="E187" s="2">
        <f t="shared" si="10"/>
        <v>2.4916232776358023E-2</v>
      </c>
      <c r="F187">
        <f t="shared" si="11"/>
        <v>0</v>
      </c>
    </row>
    <row r="188" spans="1:6" x14ac:dyDescent="0.2">
      <c r="A188" s="1">
        <v>41554</v>
      </c>
      <c r="B188" s="60">
        <v>1676.119995</v>
      </c>
      <c r="C188" s="3">
        <f t="shared" si="8"/>
        <v>-8.5427476067355436E-3</v>
      </c>
      <c r="D188" s="2">
        <f t="shared" si="9"/>
        <v>-4.638087335256371E-2</v>
      </c>
      <c r="E188" s="2">
        <f t="shared" si="10"/>
        <v>3.9986386085623646E-2</v>
      </c>
      <c r="F188">
        <f t="shared" si="11"/>
        <v>0</v>
      </c>
    </row>
    <row r="189" spans="1:6" x14ac:dyDescent="0.2">
      <c r="A189" s="1">
        <v>41555</v>
      </c>
      <c r="B189" s="60">
        <v>1655.4499510000001</v>
      </c>
      <c r="C189" s="3">
        <f t="shared" si="8"/>
        <v>-1.2408749964991285E-2</v>
      </c>
      <c r="D189" s="2">
        <f t="shared" si="9"/>
        <v>-4.804560682874133E-2</v>
      </c>
      <c r="E189" s="2">
        <f t="shared" si="10"/>
        <v>5.248686815722664E-2</v>
      </c>
      <c r="F189">
        <f t="shared" si="11"/>
        <v>0</v>
      </c>
    </row>
    <row r="190" spans="1:6" x14ac:dyDescent="0.2">
      <c r="A190" s="1">
        <v>41556</v>
      </c>
      <c r="B190" s="60">
        <v>1656.400024</v>
      </c>
      <c r="C190" s="3">
        <f t="shared" si="8"/>
        <v>5.7374158445198812E-4</v>
      </c>
      <c r="D190" s="2">
        <f t="shared" si="9"/>
        <v>-4.627600727847115E-2</v>
      </c>
      <c r="E190" s="2">
        <f t="shared" si="10"/>
        <v>5.7634242946561519E-2</v>
      </c>
      <c r="F190">
        <f t="shared" si="11"/>
        <v>0</v>
      </c>
    </row>
    <row r="191" spans="1:6" x14ac:dyDescent="0.2">
      <c r="A191" s="1">
        <v>41557</v>
      </c>
      <c r="B191" s="60">
        <v>1692.5600589999999</v>
      </c>
      <c r="C191" s="3">
        <f t="shared" si="8"/>
        <v>2.1595623372834851E-2</v>
      </c>
      <c r="D191" s="2">
        <f t="shared" si="9"/>
        <v>-5.842040612731874E-2</v>
      </c>
      <c r="E191" s="2">
        <f t="shared" si="10"/>
        <v>3.1302866369626349E-2</v>
      </c>
      <c r="F191">
        <f t="shared" si="11"/>
        <v>0</v>
      </c>
    </row>
    <row r="192" spans="1:6" x14ac:dyDescent="0.2">
      <c r="A192" s="1">
        <v>41558</v>
      </c>
      <c r="B192" s="60">
        <v>1703.1999510000001</v>
      </c>
      <c r="C192" s="3">
        <f t="shared" si="8"/>
        <v>6.2665952763933152E-3</v>
      </c>
      <c r="D192" s="2">
        <f t="shared" si="9"/>
        <v>-5.8916281983926545E-2</v>
      </c>
      <c r="E192" s="2">
        <f t="shared" si="10"/>
        <v>2.8289109405502066E-2</v>
      </c>
      <c r="F192">
        <f t="shared" si="11"/>
        <v>0</v>
      </c>
    </row>
    <row r="193" spans="1:6" x14ac:dyDescent="0.2">
      <c r="A193" s="1">
        <v>41561</v>
      </c>
      <c r="B193" s="60">
        <v>1710.1400149999999</v>
      </c>
      <c r="C193" s="3">
        <f t="shared" si="8"/>
        <v>4.0664414517766513E-3</v>
      </c>
      <c r="D193" s="2">
        <f t="shared" si="9"/>
        <v>-5.9090346976519569E-2</v>
      </c>
      <c r="E193" s="2">
        <f t="shared" si="10"/>
        <v>2.8607882777853661E-2</v>
      </c>
      <c r="F193">
        <f t="shared" si="11"/>
        <v>0</v>
      </c>
    </row>
    <row r="194" spans="1:6" x14ac:dyDescent="0.2">
      <c r="A194" s="1">
        <v>41562</v>
      </c>
      <c r="B194" s="60">
        <v>1698.0600589999999</v>
      </c>
      <c r="C194" s="3">
        <f t="shared" si="8"/>
        <v>-7.0887895800904504E-3</v>
      </c>
      <c r="D194" s="2">
        <f t="shared" si="9"/>
        <v>-5.9685236339204396E-2</v>
      </c>
      <c r="E194" s="2">
        <f t="shared" si="10"/>
        <v>3.7025488411298754E-2</v>
      </c>
      <c r="F194">
        <f t="shared" si="11"/>
        <v>0</v>
      </c>
    </row>
    <row r="195" spans="1:6" x14ac:dyDescent="0.2">
      <c r="A195" s="1">
        <v>41563</v>
      </c>
      <c r="B195" s="60">
        <v>1721.540039</v>
      </c>
      <c r="C195" s="3">
        <f t="shared" si="8"/>
        <v>1.3732804031583921E-2</v>
      </c>
      <c r="D195" s="2">
        <f t="shared" si="9"/>
        <v>-6.3343145965067391E-2</v>
      </c>
      <c r="E195" s="2">
        <f t="shared" si="10"/>
        <v>2.8861345696323398E-2</v>
      </c>
      <c r="F195">
        <f t="shared" si="11"/>
        <v>0</v>
      </c>
    </row>
    <row r="196" spans="1:6" x14ac:dyDescent="0.2">
      <c r="A196" s="1">
        <v>41564</v>
      </c>
      <c r="B196" s="60">
        <v>1733.150024</v>
      </c>
      <c r="C196" s="3">
        <f t="shared" si="8"/>
        <v>6.7213142111343634E-3</v>
      </c>
      <c r="D196" s="2">
        <f t="shared" si="9"/>
        <v>-6.1220948166494343E-2</v>
      </c>
      <c r="E196" s="2">
        <f t="shared" si="10"/>
        <v>1.7252182118007917E-2</v>
      </c>
      <c r="F196">
        <f t="shared" si="11"/>
        <v>0</v>
      </c>
    </row>
    <row r="197" spans="1:6" x14ac:dyDescent="0.2">
      <c r="A197" s="1">
        <v>41565</v>
      </c>
      <c r="B197" s="60">
        <v>1744.5</v>
      </c>
      <c r="C197" s="3">
        <f t="shared" si="8"/>
        <v>6.5274057025300394E-3</v>
      </c>
      <c r="D197" s="2">
        <f t="shared" si="9"/>
        <v>-6.1931722198628122E-2</v>
      </c>
      <c r="E197" s="2">
        <f t="shared" si="10"/>
        <v>6.8780055815677067E-3</v>
      </c>
      <c r="F197">
        <f t="shared" si="11"/>
        <v>0</v>
      </c>
    </row>
    <row r="198" spans="1:6" x14ac:dyDescent="0.2">
      <c r="A198" s="1">
        <v>41568</v>
      </c>
      <c r="B198" s="60">
        <v>1744.660034</v>
      </c>
      <c r="C198" s="3">
        <f t="shared" si="8"/>
        <v>9.173210661182967E-5</v>
      </c>
      <c r="D198" s="2">
        <f t="shared" si="9"/>
        <v>-6.0518630109422308E-2</v>
      </c>
      <c r="E198" s="2">
        <f t="shared" si="10"/>
        <v>9.6854881223122392E-3</v>
      </c>
      <c r="F198">
        <f t="shared" si="11"/>
        <v>0</v>
      </c>
    </row>
    <row r="199" spans="1:6" x14ac:dyDescent="0.2">
      <c r="A199" s="1">
        <v>41569</v>
      </c>
      <c r="B199" s="60">
        <v>1754.670044</v>
      </c>
      <c r="C199" s="3">
        <f t="shared" si="8"/>
        <v>5.7211163737868895E-3</v>
      </c>
      <c r="D199" s="2">
        <f t="shared" si="9"/>
        <v>-6.01851019239414E-2</v>
      </c>
      <c r="E199" s="2">
        <f t="shared" si="10"/>
        <v>7.5285710905614407E-3</v>
      </c>
      <c r="F199">
        <f t="shared" si="11"/>
        <v>0</v>
      </c>
    </row>
    <row r="200" spans="1:6" x14ac:dyDescent="0.2">
      <c r="A200" s="1">
        <v>41570</v>
      </c>
      <c r="B200" s="60">
        <v>1746.380005</v>
      </c>
      <c r="C200" s="3">
        <f t="shared" si="8"/>
        <v>-4.7357532041004645E-3</v>
      </c>
      <c r="D200" s="2">
        <f t="shared" si="9"/>
        <v>-6.0670164846789575E-2</v>
      </c>
      <c r="E200" s="2">
        <f t="shared" si="10"/>
        <v>9.4547934512131757E-3</v>
      </c>
      <c r="F200">
        <f t="shared" si="11"/>
        <v>0</v>
      </c>
    </row>
    <row r="201" spans="1:6" x14ac:dyDescent="0.2">
      <c r="A201" s="1">
        <v>41571</v>
      </c>
      <c r="B201" s="60">
        <v>1752.0699460000001</v>
      </c>
      <c r="C201" s="3">
        <f t="shared" si="8"/>
        <v>3.2528383122691091E-3</v>
      </c>
      <c r="D201" s="2">
        <f t="shared" si="9"/>
        <v>-6.0337093560440945E-2</v>
      </c>
      <c r="E201" s="2">
        <f t="shared" si="10"/>
        <v>1.0458423550458212E-2</v>
      </c>
      <c r="F201">
        <f t="shared" si="11"/>
        <v>0</v>
      </c>
    </row>
    <row r="202" spans="1:6" x14ac:dyDescent="0.2">
      <c r="A202" s="1">
        <v>41572</v>
      </c>
      <c r="B202" s="60">
        <v>1759.7700199999999</v>
      </c>
      <c r="C202" s="3">
        <f t="shared" si="8"/>
        <v>4.3852148241281608E-3</v>
      </c>
      <c r="D202" s="2">
        <f t="shared" si="9"/>
        <v>-6.0429286814440777E-2</v>
      </c>
      <c r="E202" s="2">
        <f t="shared" si="10"/>
        <v>-7.1972273778792206E-3</v>
      </c>
      <c r="F202">
        <f t="shared" si="11"/>
        <v>0</v>
      </c>
    </row>
    <row r="203" spans="1:6" x14ac:dyDescent="0.2">
      <c r="A203" s="1">
        <v>41575</v>
      </c>
      <c r="B203" s="60">
        <v>1762.1099850000001</v>
      </c>
      <c r="C203" s="3">
        <f t="shared" ref="C203:C266" si="12">LN(B203/B202)</f>
        <v>1.328816053354726E-3</v>
      </c>
      <c r="D203" s="2">
        <f t="shared" si="9"/>
        <v>-5.9651794685071029E-2</v>
      </c>
      <c r="E203" s="2">
        <f t="shared" si="10"/>
        <v>4.8121653994688662E-3</v>
      </c>
      <c r="F203">
        <f t="shared" si="11"/>
        <v>0</v>
      </c>
    </row>
    <row r="204" spans="1:6" x14ac:dyDescent="0.2">
      <c r="A204" s="1">
        <v>41576</v>
      </c>
      <c r="B204" s="60">
        <v>1771.9499510000001</v>
      </c>
      <c r="C204" s="3">
        <f t="shared" si="12"/>
        <v>5.5686613166085804E-3</v>
      </c>
      <c r="D204" s="2">
        <f t="shared" si="9"/>
        <v>-5.8343080692058895E-2</v>
      </c>
      <c r="E204" s="2">
        <f t="shared" si="10"/>
        <v>-3.3825455201568688E-5</v>
      </c>
      <c r="F204">
        <f t="shared" si="11"/>
        <v>0</v>
      </c>
    </row>
    <row r="205" spans="1:6" x14ac:dyDescent="0.2">
      <c r="A205" s="1">
        <v>41577</v>
      </c>
      <c r="B205" s="60">
        <v>1763.3100589999999</v>
      </c>
      <c r="C205" s="3">
        <f t="shared" si="12"/>
        <v>-4.8878493671811471E-3</v>
      </c>
      <c r="D205" s="2">
        <f t="shared" si="9"/>
        <v>-5.8728175176016827E-2</v>
      </c>
      <c r="E205" s="2">
        <f t="shared" si="10"/>
        <v>2.4808180381289706E-3</v>
      </c>
      <c r="F205">
        <f t="shared" si="11"/>
        <v>0</v>
      </c>
    </row>
    <row r="206" spans="1:6" x14ac:dyDescent="0.2">
      <c r="A206" s="1">
        <v>41578</v>
      </c>
      <c r="B206" s="60">
        <v>1756.540039</v>
      </c>
      <c r="C206" s="3">
        <f t="shared" si="12"/>
        <v>-3.8467708339101382E-3</v>
      </c>
      <c r="D206" s="2">
        <f t="shared" si="9"/>
        <v>-5.932041518570369E-2</v>
      </c>
      <c r="E206" s="2">
        <f t="shared" si="10"/>
        <v>1.439034182235816E-2</v>
      </c>
      <c r="F206">
        <f t="shared" si="11"/>
        <v>0</v>
      </c>
    </row>
    <row r="207" spans="1:6" x14ac:dyDescent="0.2">
      <c r="A207" s="1">
        <v>41579</v>
      </c>
      <c r="B207" s="60">
        <v>1761.6400149999999</v>
      </c>
      <c r="C207" s="3">
        <f t="shared" si="12"/>
        <v>2.8992146473564603E-3</v>
      </c>
      <c r="D207" s="2">
        <f t="shared" si="9"/>
        <v>-5.6494247599778558E-2</v>
      </c>
      <c r="E207" s="2">
        <f t="shared" si="10"/>
        <v>1.631672393000716E-2</v>
      </c>
      <c r="F207">
        <f t="shared" si="11"/>
        <v>0</v>
      </c>
    </row>
    <row r="208" spans="1:6" x14ac:dyDescent="0.2">
      <c r="A208" s="1">
        <v>41582</v>
      </c>
      <c r="B208" s="60">
        <v>1767.9300539999999</v>
      </c>
      <c r="C208" s="3">
        <f t="shared" si="12"/>
        <v>3.5641993420361018E-3</v>
      </c>
      <c r="D208" s="2">
        <f t="shared" si="9"/>
        <v>-5.5980642782287024E-2</v>
      </c>
      <c r="E208" s="2">
        <f t="shared" si="10"/>
        <v>1.6965671088050225E-2</v>
      </c>
      <c r="F208">
        <f t="shared" si="11"/>
        <v>0</v>
      </c>
    </row>
    <row r="209" spans="1:6" x14ac:dyDescent="0.2">
      <c r="A209" s="1">
        <v>41583</v>
      </c>
      <c r="B209" s="60">
        <v>1762.969971</v>
      </c>
      <c r="C209" s="3">
        <f t="shared" si="12"/>
        <v>-2.8095308434487949E-3</v>
      </c>
      <c r="D209" s="2">
        <f t="shared" si="9"/>
        <v>-5.3733696242385033E-2</v>
      </c>
      <c r="E209" s="2">
        <f t="shared" si="10"/>
        <v>1.6070149181531115E-2</v>
      </c>
      <c r="F209">
        <f t="shared" si="11"/>
        <v>0</v>
      </c>
    </row>
    <row r="210" spans="1:6" x14ac:dyDescent="0.2">
      <c r="A210" s="1">
        <v>41584</v>
      </c>
      <c r="B210" s="60">
        <v>1770.48999</v>
      </c>
      <c r="C210" s="3">
        <f t="shared" si="12"/>
        <v>4.2564684115141554E-3</v>
      </c>
      <c r="D210" s="2">
        <f t="shared" si="9"/>
        <v>-4.7612284882751862E-2</v>
      </c>
      <c r="E210" s="2">
        <f t="shared" si="10"/>
        <v>9.7686255925807063E-3</v>
      </c>
      <c r="F210">
        <f t="shared" si="11"/>
        <v>0</v>
      </c>
    </row>
    <row r="211" spans="1:6" x14ac:dyDescent="0.2">
      <c r="A211" s="1">
        <v>41585</v>
      </c>
      <c r="B211" s="60">
        <v>1747.150024</v>
      </c>
      <c r="C211" s="3">
        <f t="shared" si="12"/>
        <v>-1.3270436104209306E-2</v>
      </c>
      <c r="D211" s="2">
        <f t="shared" si="9"/>
        <v>-5.4383520842259191E-2</v>
      </c>
      <c r="E211" s="2">
        <f t="shared" si="10"/>
        <v>1.9396825700389506E-2</v>
      </c>
      <c r="F211">
        <f t="shared" si="11"/>
        <v>0</v>
      </c>
    </row>
    <row r="212" spans="1:6" x14ac:dyDescent="0.2">
      <c r="A212" s="1">
        <v>41586</v>
      </c>
      <c r="B212" s="60">
        <v>1770.6099850000001</v>
      </c>
      <c r="C212" s="3">
        <f t="shared" si="12"/>
        <v>1.3338208830702846E-2</v>
      </c>
      <c r="D212" s="2">
        <f t="shared" si="9"/>
        <v>-4.7767374833915098E-2</v>
      </c>
      <c r="E212" s="2">
        <f t="shared" si="10"/>
        <v>1.4154322586794058E-2</v>
      </c>
      <c r="F212">
        <f t="shared" si="11"/>
        <v>0</v>
      </c>
    </row>
    <row r="213" spans="1:6" x14ac:dyDescent="0.2">
      <c r="A213" s="1">
        <v>41589</v>
      </c>
      <c r="B213" s="60">
        <v>1771.8900149999999</v>
      </c>
      <c r="C213" s="3">
        <f t="shared" si="12"/>
        <v>7.2267046193816081E-4</v>
      </c>
      <c r="D213" s="2">
        <f t="shared" si="9"/>
        <v>-4.7300330243836314E-2</v>
      </c>
      <c r="E213" s="2">
        <f t="shared" si="10"/>
        <v>1.8380842524183635E-2</v>
      </c>
      <c r="F213">
        <f t="shared" si="11"/>
        <v>0</v>
      </c>
    </row>
    <row r="214" spans="1:6" x14ac:dyDescent="0.2">
      <c r="A214" s="1">
        <v>41590</v>
      </c>
      <c r="B214" s="60">
        <v>1767.6899410000001</v>
      </c>
      <c r="C214" s="3">
        <f t="shared" si="12"/>
        <v>-2.3732058738506249E-3</v>
      </c>
      <c r="D214" s="2">
        <f t="shared" si="9"/>
        <v>-4.7624448138114533E-2</v>
      </c>
      <c r="E214" s="2">
        <f t="shared" si="10"/>
        <v>1.9489907220871253E-2</v>
      </c>
      <c r="F214">
        <f t="shared" si="11"/>
        <v>0</v>
      </c>
    </row>
    <row r="215" spans="1:6" x14ac:dyDescent="0.2">
      <c r="A215" s="1">
        <v>41591</v>
      </c>
      <c r="B215" s="60">
        <v>1782</v>
      </c>
      <c r="C215" s="3">
        <f t="shared" si="12"/>
        <v>8.0627529503191214E-3</v>
      </c>
      <c r="D215" s="2">
        <f t="shared" si="9"/>
        <v>-4.635946490648854E-2</v>
      </c>
      <c r="E215" s="2">
        <f t="shared" si="10"/>
        <v>1.1576947766114247E-2</v>
      </c>
      <c r="F215">
        <f t="shared" si="11"/>
        <v>0</v>
      </c>
    </row>
    <row r="216" spans="1:6" x14ac:dyDescent="0.2">
      <c r="A216" s="1">
        <v>41592</v>
      </c>
      <c r="B216" s="60">
        <v>1790.619995</v>
      </c>
      <c r="C216" s="3">
        <f t="shared" si="12"/>
        <v>4.8255967550053921E-3</v>
      </c>
      <c r="D216" s="2">
        <f t="shared" si="9"/>
        <v>-4.2455039619354186E-2</v>
      </c>
      <c r="E216" s="2">
        <f t="shared" si="10"/>
        <v>9.2333494291949036E-3</v>
      </c>
      <c r="F216">
        <f t="shared" si="11"/>
        <v>0</v>
      </c>
    </row>
    <row r="217" spans="1:6" x14ac:dyDescent="0.2">
      <c r="A217" s="1">
        <v>41593</v>
      </c>
      <c r="B217" s="60">
        <v>1798.1800539999999</v>
      </c>
      <c r="C217" s="3">
        <f t="shared" si="12"/>
        <v>4.2131465000790243E-3</v>
      </c>
      <c r="D217" s="2">
        <f t="shared" si="9"/>
        <v>-4.1866910088230208E-2</v>
      </c>
      <c r="E217" s="2">
        <f t="shared" si="10"/>
        <v>4.2342049563422069E-3</v>
      </c>
      <c r="F217">
        <f t="shared" si="11"/>
        <v>0</v>
      </c>
    </row>
    <row r="218" spans="1:6" x14ac:dyDescent="0.2">
      <c r="A218" s="1">
        <v>41596</v>
      </c>
      <c r="B218" s="60">
        <v>1791.530029</v>
      </c>
      <c r="C218" s="3">
        <f t="shared" si="12"/>
        <v>-3.7050527499677332E-3</v>
      </c>
      <c r="D218" s="2">
        <f t="shared" si="9"/>
        <v>-4.1932475595271142E-2</v>
      </c>
      <c r="E218" s="2">
        <f t="shared" si="10"/>
        <v>5.2165337167056399E-3</v>
      </c>
      <c r="F218">
        <f t="shared" si="11"/>
        <v>0</v>
      </c>
    </row>
    <row r="219" spans="1:6" x14ac:dyDescent="0.2">
      <c r="A219" s="1">
        <v>41597</v>
      </c>
      <c r="B219" s="60">
        <v>1787.869995</v>
      </c>
      <c r="C219" s="3">
        <f t="shared" si="12"/>
        <v>-2.0450551774362094E-3</v>
      </c>
      <c r="D219" s="2">
        <f t="shared" si="9"/>
        <v>-4.2233722280489737E-2</v>
      </c>
      <c r="E219" s="2">
        <f t="shared" si="10"/>
        <v>4.0636329015117925E-3</v>
      </c>
      <c r="F219">
        <f t="shared" si="11"/>
        <v>0</v>
      </c>
    </row>
    <row r="220" spans="1:6" x14ac:dyDescent="0.2">
      <c r="A220" s="1">
        <v>41598</v>
      </c>
      <c r="B220" s="60">
        <v>1781.369995</v>
      </c>
      <c r="C220" s="3">
        <f t="shared" si="12"/>
        <v>-3.6422359964005456E-3</v>
      </c>
      <c r="D220" s="2">
        <f t="shared" si="9"/>
        <v>-4.2175270762650437E-2</v>
      </c>
      <c r="E220" s="2">
        <f t="shared" si="10"/>
        <v>6.4015258853812006E-3</v>
      </c>
      <c r="F220">
        <f t="shared" si="11"/>
        <v>0</v>
      </c>
    </row>
    <row r="221" spans="1:6" x14ac:dyDescent="0.2">
      <c r="A221" s="1">
        <v>41599</v>
      </c>
      <c r="B221" s="60">
        <v>1795.849976</v>
      </c>
      <c r="C221" s="3">
        <f t="shared" si="12"/>
        <v>8.0957057171071184E-3</v>
      </c>
      <c r="D221" s="2">
        <f t="shared" si="9"/>
        <v>-4.2711368883084327E-2</v>
      </c>
      <c r="E221" s="2">
        <f t="shared" si="10"/>
        <v>-6.0431960377193648E-3</v>
      </c>
      <c r="F221">
        <f t="shared" si="11"/>
        <v>0</v>
      </c>
    </row>
    <row r="222" spans="1:6" x14ac:dyDescent="0.2">
      <c r="A222" s="1">
        <v>41600</v>
      </c>
      <c r="B222" s="60">
        <v>1804.76001</v>
      </c>
      <c r="C222" s="3">
        <f t="shared" si="12"/>
        <v>4.9491903993277523E-3</v>
      </c>
      <c r="D222" s="2">
        <f t="shared" ref="D222:D285" si="13">_xlfn.STDEV.S(C202:C222)*SQRT(10)*Factor_VaR</f>
        <v>-4.3003813880617379E-2</v>
      </c>
      <c r="E222" s="2">
        <f t="shared" si="10"/>
        <v>1.8280870568735958E-4</v>
      </c>
      <c r="F222">
        <f t="shared" si="11"/>
        <v>0</v>
      </c>
    </row>
    <row r="223" spans="1:6" x14ac:dyDescent="0.2">
      <c r="A223" s="1">
        <v>41603</v>
      </c>
      <c r="B223" s="60">
        <v>1802.4799800000001</v>
      </c>
      <c r="C223" s="3">
        <f t="shared" si="12"/>
        <v>-1.2641411771629597E-3</v>
      </c>
      <c r="D223" s="2">
        <f t="shared" si="13"/>
        <v>-4.2902701641428877E-2</v>
      </c>
      <c r="E223" s="2">
        <f t="shared" ref="E223:E286" si="14">LN(B232/B223)</f>
        <v>3.2624009664534827E-3</v>
      </c>
      <c r="F223">
        <f t="shared" ref="F223:F286" si="15">IF(E223&lt;D223, 1, 0)</f>
        <v>0</v>
      </c>
    </row>
    <row r="224" spans="1:6" x14ac:dyDescent="0.2">
      <c r="A224" s="1">
        <v>41604</v>
      </c>
      <c r="B224" s="60">
        <v>1802.75</v>
      </c>
      <c r="C224" s="3">
        <f t="shared" si="12"/>
        <v>1.4979349556215417E-4</v>
      </c>
      <c r="D224" s="2">
        <f t="shared" si="13"/>
        <v>-4.2930544877777282E-2</v>
      </c>
      <c r="E224" s="2">
        <f t="shared" si="14"/>
        <v>-7.2117424972568692E-5</v>
      </c>
      <c r="F224">
        <f t="shared" si="15"/>
        <v>0</v>
      </c>
    </row>
    <row r="225" spans="1:6" x14ac:dyDescent="0.2">
      <c r="A225" s="1">
        <v>41605</v>
      </c>
      <c r="B225" s="60">
        <v>1807.2299800000001</v>
      </c>
      <c r="C225" s="3">
        <f t="shared" si="12"/>
        <v>2.4819984180859708E-3</v>
      </c>
      <c r="D225" s="2">
        <f t="shared" si="13"/>
        <v>-4.2340284636203242E-2</v>
      </c>
      <c r="E225" s="2">
        <f t="shared" si="14"/>
        <v>-1.3935513286079927E-2</v>
      </c>
      <c r="F225">
        <f t="shared" si="15"/>
        <v>0</v>
      </c>
    </row>
    <row r="226" spans="1:6" x14ac:dyDescent="0.2">
      <c r="A226" s="1">
        <v>41607</v>
      </c>
      <c r="B226" s="60">
        <v>1805.8100589999999</v>
      </c>
      <c r="C226" s="3">
        <f t="shared" si="12"/>
        <v>-7.8599797277335186E-4</v>
      </c>
      <c r="D226" s="2">
        <f t="shared" si="13"/>
        <v>-4.1312411638630517E-2</v>
      </c>
      <c r="E226" s="2">
        <f t="shared" si="14"/>
        <v>-1.6927203859038814E-2</v>
      </c>
      <c r="F226">
        <f t="shared" si="15"/>
        <v>0</v>
      </c>
    </row>
    <row r="227" spans="1:6" x14ac:dyDescent="0.2">
      <c r="A227" s="1">
        <v>41610</v>
      </c>
      <c r="B227" s="60">
        <v>1800.900024</v>
      </c>
      <c r="C227" s="3">
        <f t="shared" si="12"/>
        <v>-2.7227239896043956E-3</v>
      </c>
      <c r="D227" s="2">
        <f t="shared" si="13"/>
        <v>-4.098379673694013E-2</v>
      </c>
      <c r="E227" s="2">
        <f t="shared" si="14"/>
        <v>-1.4305895318763062E-2</v>
      </c>
      <c r="F227">
        <f t="shared" si="15"/>
        <v>0</v>
      </c>
    </row>
    <row r="228" spans="1:6" x14ac:dyDescent="0.2">
      <c r="A228" s="1">
        <v>41611</v>
      </c>
      <c r="B228" s="60">
        <v>1795.150024</v>
      </c>
      <c r="C228" s="3">
        <f t="shared" si="12"/>
        <v>-3.1979559926300456E-3</v>
      </c>
      <c r="D228" s="2">
        <f t="shared" si="13"/>
        <v>-4.1460815552024702E-2</v>
      </c>
      <c r="E228" s="2">
        <f t="shared" si="14"/>
        <v>-4.8077870688977634E-3</v>
      </c>
      <c r="F228">
        <f t="shared" si="15"/>
        <v>0</v>
      </c>
    </row>
    <row r="229" spans="1:6" x14ac:dyDescent="0.2">
      <c r="A229" s="1">
        <v>41612</v>
      </c>
      <c r="B229" s="60">
        <v>1792.8100589999999</v>
      </c>
      <c r="C229" s="3">
        <f t="shared" si="12"/>
        <v>-1.3043430125310575E-3</v>
      </c>
      <c r="D229" s="2">
        <f t="shared" si="13"/>
        <v>-4.1349919554523246E-2</v>
      </c>
      <c r="E229" s="2">
        <f t="shared" si="14"/>
        <v>-6.6092499577542346E-3</v>
      </c>
      <c r="F229">
        <f t="shared" si="15"/>
        <v>0</v>
      </c>
    </row>
    <row r="230" spans="1:6" x14ac:dyDescent="0.2">
      <c r="A230" s="1">
        <v>41613</v>
      </c>
      <c r="B230" s="60">
        <v>1785.030029</v>
      </c>
      <c r="C230" s="3">
        <f t="shared" si="12"/>
        <v>-4.3490162059933515E-3</v>
      </c>
      <c r="D230" s="2">
        <f t="shared" si="13"/>
        <v>-4.1771708974204846E-2</v>
      </c>
      <c r="E230" s="2">
        <f t="shared" si="14"/>
        <v>1.425067202873149E-2</v>
      </c>
      <c r="F230">
        <f t="shared" si="15"/>
        <v>0</v>
      </c>
    </row>
    <row r="231" spans="1:6" x14ac:dyDescent="0.2">
      <c r="A231" s="1">
        <v>41614</v>
      </c>
      <c r="B231" s="60">
        <v>1805.089966</v>
      </c>
      <c r="C231" s="3">
        <f t="shared" si="12"/>
        <v>1.1175195142734471E-2</v>
      </c>
      <c r="D231" s="2">
        <f t="shared" si="13"/>
        <v>-4.478216350139639E-2</v>
      </c>
      <c r="E231" s="2">
        <f t="shared" si="14"/>
        <v>2.4953799150995372E-3</v>
      </c>
      <c r="F231">
        <f t="shared" si="15"/>
        <v>0</v>
      </c>
    </row>
    <row r="232" spans="1:6" x14ac:dyDescent="0.2">
      <c r="A232" s="1">
        <v>41617</v>
      </c>
      <c r="B232" s="60">
        <v>1808.369995</v>
      </c>
      <c r="C232" s="3">
        <f t="shared" si="12"/>
        <v>1.8154510836030993E-3</v>
      </c>
      <c r="D232" s="2">
        <f t="shared" si="13"/>
        <v>-3.7858441769270723E-2</v>
      </c>
      <c r="E232" s="2">
        <f t="shared" si="14"/>
        <v>5.4870838844003414E-3</v>
      </c>
      <c r="F232">
        <f t="shared" si="15"/>
        <v>0</v>
      </c>
    </row>
    <row r="233" spans="1:6" x14ac:dyDescent="0.2">
      <c r="A233" s="1">
        <v>41618</v>
      </c>
      <c r="B233" s="60">
        <v>1802.619995</v>
      </c>
      <c r="C233" s="3">
        <f t="shared" si="12"/>
        <v>-3.1847248958637646E-3</v>
      </c>
      <c r="D233" s="2">
        <f t="shared" si="13"/>
        <v>-3.302678498913212E-2</v>
      </c>
      <c r="E233" s="2">
        <f t="shared" si="14"/>
        <v>1.3975837697227971E-2</v>
      </c>
      <c r="F233">
        <f t="shared" si="15"/>
        <v>0</v>
      </c>
    </row>
    <row r="234" spans="1:6" x14ac:dyDescent="0.2">
      <c r="A234" s="1">
        <v>41619</v>
      </c>
      <c r="B234" s="60">
        <v>1782.219971</v>
      </c>
      <c r="C234" s="3">
        <f t="shared" si="12"/>
        <v>-1.1381397443021539E-2</v>
      </c>
      <c r="D234" s="2">
        <f t="shared" si="13"/>
        <v>-3.8430253416846867E-2</v>
      </c>
      <c r="E234" s="2">
        <f t="shared" si="14"/>
        <v>2.8268739415098509E-2</v>
      </c>
      <c r="F234">
        <f t="shared" si="15"/>
        <v>0</v>
      </c>
    </row>
    <row r="235" spans="1:6" x14ac:dyDescent="0.2">
      <c r="A235" s="1">
        <v>41620</v>
      </c>
      <c r="B235" s="60">
        <v>1775.5</v>
      </c>
      <c r="C235" s="3">
        <f t="shared" si="12"/>
        <v>-3.7776885457322393E-3</v>
      </c>
      <c r="D235" s="2">
        <f t="shared" si="13"/>
        <v>-3.8757069080662045E-2</v>
      </c>
      <c r="E235" s="2">
        <f t="shared" si="14"/>
        <v>3.6780732994110603E-2</v>
      </c>
      <c r="F235">
        <f t="shared" si="15"/>
        <v>0</v>
      </c>
    </row>
    <row r="236" spans="1:6" x14ac:dyDescent="0.2">
      <c r="A236" s="1">
        <v>41621</v>
      </c>
      <c r="B236" s="60">
        <v>1775.3199460000001</v>
      </c>
      <c r="C236" s="3">
        <f t="shared" si="12"/>
        <v>-1.0141544932860369E-4</v>
      </c>
      <c r="D236" s="2">
        <f t="shared" si="13"/>
        <v>-3.6426869553876084E-2</v>
      </c>
      <c r="E236" s="2">
        <f t="shared" si="14"/>
        <v>3.6545506953492776E-2</v>
      </c>
      <c r="F236">
        <f t="shared" si="15"/>
        <v>0</v>
      </c>
    </row>
    <row r="237" spans="1:6" x14ac:dyDescent="0.2">
      <c r="A237" s="1">
        <v>41624</v>
      </c>
      <c r="B237" s="60">
        <v>1786.540039</v>
      </c>
      <c r="C237" s="3">
        <f t="shared" si="12"/>
        <v>6.3001522572351445E-3</v>
      </c>
      <c r="D237" s="2">
        <f t="shared" si="13"/>
        <v>-3.7046677922499875E-2</v>
      </c>
      <c r="E237" s="2">
        <f t="shared" si="14"/>
        <v>3.0066084802097961E-2</v>
      </c>
      <c r="F237">
        <f t="shared" si="15"/>
        <v>0</v>
      </c>
    </row>
    <row r="238" spans="1:6" x14ac:dyDescent="0.2">
      <c r="A238" s="1">
        <v>41625</v>
      </c>
      <c r="B238" s="60">
        <v>1781</v>
      </c>
      <c r="C238" s="3">
        <f t="shared" si="12"/>
        <v>-3.1058059013874917E-3</v>
      </c>
      <c r="D238" s="2">
        <f t="shared" si="13"/>
        <v>-3.6596733196975727E-2</v>
      </c>
      <c r="E238" s="2">
        <f t="shared" si="14"/>
        <v>3.712374701940277E-2</v>
      </c>
      <c r="F238">
        <f t="shared" si="15"/>
        <v>0</v>
      </c>
    </row>
    <row r="239" spans="1:6" x14ac:dyDescent="0.2">
      <c r="A239" s="1">
        <v>41626</v>
      </c>
      <c r="B239" s="60">
        <v>1810.650024</v>
      </c>
      <c r="C239" s="3">
        <f t="shared" si="12"/>
        <v>1.6510905780492569E-2</v>
      </c>
      <c r="D239" s="2">
        <f t="shared" si="13"/>
        <v>-4.5135322955300587E-2</v>
      </c>
      <c r="E239" s="2">
        <f t="shared" si="14"/>
        <v>1.1711428156612707E-2</v>
      </c>
      <c r="F239">
        <f t="shared" si="15"/>
        <v>0</v>
      </c>
    </row>
    <row r="240" spans="1:6" x14ac:dyDescent="0.2">
      <c r="A240" s="1">
        <v>41627</v>
      </c>
      <c r="B240" s="60">
        <v>1809.599976</v>
      </c>
      <c r="C240" s="3">
        <f t="shared" si="12"/>
        <v>-5.8009697089771866E-4</v>
      </c>
      <c r="D240" s="2">
        <f t="shared" si="13"/>
        <v>-4.4972287315501069E-2</v>
      </c>
      <c r="E240" s="2">
        <f t="shared" si="14"/>
        <v>1.195850479923154E-2</v>
      </c>
      <c r="F240">
        <f t="shared" si="15"/>
        <v>0</v>
      </c>
    </row>
    <row r="241" spans="1:6" x14ac:dyDescent="0.2">
      <c r="A241" s="1">
        <v>41628</v>
      </c>
      <c r="B241" s="60">
        <v>1818.3199460000001</v>
      </c>
      <c r="C241" s="3">
        <f t="shared" si="12"/>
        <v>4.8071550529039308E-3</v>
      </c>
      <c r="D241" s="2">
        <f t="shared" si="13"/>
        <v>-4.4873553209297742E-2</v>
      </c>
      <c r="E241" s="2">
        <f t="shared" si="14"/>
        <v>4.6364228131573941E-3</v>
      </c>
      <c r="F241">
        <f t="shared" si="15"/>
        <v>0</v>
      </c>
    </row>
    <row r="242" spans="1:6" x14ac:dyDescent="0.2">
      <c r="A242" s="1">
        <v>41631</v>
      </c>
      <c r="B242" s="60">
        <v>1827.98999</v>
      </c>
      <c r="C242" s="3">
        <f t="shared" si="12"/>
        <v>5.3040289169637529E-3</v>
      </c>
      <c r="D242" s="2">
        <f t="shared" si="13"/>
        <v>-4.3888250266497876E-2</v>
      </c>
      <c r="E242" s="2">
        <f t="shared" si="14"/>
        <v>5.3957390787467766E-3</v>
      </c>
      <c r="F242">
        <f t="shared" si="15"/>
        <v>0</v>
      </c>
    </row>
    <row r="243" spans="1:6" x14ac:dyDescent="0.2">
      <c r="A243" s="1">
        <v>41632</v>
      </c>
      <c r="B243" s="60">
        <v>1833.3199460000001</v>
      </c>
      <c r="C243" s="3">
        <f t="shared" si="12"/>
        <v>2.9115042748491093E-3</v>
      </c>
      <c r="D243" s="2">
        <f t="shared" si="13"/>
        <v>-4.3492708475529857E-2</v>
      </c>
      <c r="E243" s="2">
        <f t="shared" si="14"/>
        <v>2.2720031091323224E-3</v>
      </c>
      <c r="F243">
        <f t="shared" si="15"/>
        <v>0</v>
      </c>
    </row>
    <row r="244" spans="1:6" x14ac:dyDescent="0.2">
      <c r="A244" s="1">
        <v>41634</v>
      </c>
      <c r="B244" s="60">
        <v>1842.0200199999999</v>
      </c>
      <c r="C244" s="3">
        <f t="shared" si="12"/>
        <v>4.7343050332798583E-3</v>
      </c>
      <c r="D244" s="2">
        <f t="shared" si="13"/>
        <v>-4.3806779569832331E-2</v>
      </c>
      <c r="E244" s="2">
        <f t="shared" si="14"/>
        <v>-2.1140531893276827E-3</v>
      </c>
      <c r="F244">
        <f t="shared" si="15"/>
        <v>0</v>
      </c>
    </row>
    <row r="245" spans="1:6" x14ac:dyDescent="0.2">
      <c r="A245" s="1">
        <v>41635</v>
      </c>
      <c r="B245" s="60">
        <v>1841.400024</v>
      </c>
      <c r="C245" s="3">
        <f t="shared" si="12"/>
        <v>-3.3664148994628481E-4</v>
      </c>
      <c r="D245" s="2">
        <f t="shared" si="13"/>
        <v>-4.3840273605899385E-2</v>
      </c>
      <c r="E245" s="2">
        <f t="shared" si="14"/>
        <v>5.266186637134353E-4</v>
      </c>
      <c r="F245">
        <f t="shared" si="15"/>
        <v>0</v>
      </c>
    </row>
    <row r="246" spans="1:6" x14ac:dyDescent="0.2">
      <c r="A246" s="1">
        <v>41638</v>
      </c>
      <c r="B246" s="60">
        <v>1841.0699460000001</v>
      </c>
      <c r="C246" s="3">
        <f t="shared" si="12"/>
        <v>-1.7926989415967303E-4</v>
      </c>
      <c r="D246" s="2">
        <f t="shared" si="13"/>
        <v>-4.3806654493363552E-2</v>
      </c>
      <c r="E246" s="2">
        <f t="shared" si="14"/>
        <v>-1.1950077931792367E-2</v>
      </c>
      <c r="F246">
        <f t="shared" si="15"/>
        <v>0</v>
      </c>
    </row>
    <row r="247" spans="1:6" x14ac:dyDescent="0.2">
      <c r="A247" s="1">
        <v>41639</v>
      </c>
      <c r="B247" s="60">
        <v>1848.3599850000001</v>
      </c>
      <c r="C247" s="3">
        <f t="shared" si="12"/>
        <v>3.9518563159171996E-3</v>
      </c>
      <c r="D247" s="2">
        <f t="shared" si="13"/>
        <v>-4.3978025654110658E-2</v>
      </c>
      <c r="E247" s="2">
        <f t="shared" si="14"/>
        <v>-5.1420579695694952E-3</v>
      </c>
      <c r="F247">
        <f t="shared" si="15"/>
        <v>0</v>
      </c>
    </row>
    <row r="248" spans="1:6" x14ac:dyDescent="0.2">
      <c r="A248" s="1">
        <v>41641</v>
      </c>
      <c r="B248" s="60">
        <v>1831.9799800000001</v>
      </c>
      <c r="C248" s="3">
        <f t="shared" si="12"/>
        <v>-8.9014130822974036E-3</v>
      </c>
      <c r="D248" s="2">
        <f t="shared" si="13"/>
        <v>-4.648201656638272E-2</v>
      </c>
      <c r="E248" s="2">
        <f t="shared" si="14"/>
        <v>8.9122442470827255E-3</v>
      </c>
      <c r="F248">
        <f t="shared" si="15"/>
        <v>0</v>
      </c>
    </row>
    <row r="249" spans="1:6" x14ac:dyDescent="0.2">
      <c r="A249" s="1">
        <v>41642</v>
      </c>
      <c r="B249" s="60">
        <v>1831.369995</v>
      </c>
      <c r="C249" s="3">
        <f t="shared" si="12"/>
        <v>-3.3302032827882432E-4</v>
      </c>
      <c r="D249" s="2">
        <f t="shared" si="13"/>
        <v>-4.6038175303384971E-2</v>
      </c>
      <c r="E249" s="2">
        <f t="shared" si="14"/>
        <v>7.8972362159925591E-3</v>
      </c>
      <c r="F249">
        <f t="shared" si="15"/>
        <v>0</v>
      </c>
    </row>
    <row r="250" spans="1:6" x14ac:dyDescent="0.2">
      <c r="A250" s="1">
        <v>41645</v>
      </c>
      <c r="B250" s="60">
        <v>1826.7700199999999</v>
      </c>
      <c r="C250" s="3">
        <f t="shared" si="12"/>
        <v>-2.5149269331701017E-3</v>
      </c>
      <c r="D250" s="2">
        <f t="shared" si="13"/>
        <v>-4.6239245448800065E-2</v>
      </c>
      <c r="E250" s="2">
        <f t="shared" si="14"/>
        <v>6.5093825452144111E-3</v>
      </c>
      <c r="F250">
        <f t="shared" si="15"/>
        <v>0</v>
      </c>
    </row>
    <row r="251" spans="1:6" x14ac:dyDescent="0.2">
      <c r="A251" s="1">
        <v>41646</v>
      </c>
      <c r="B251" s="60">
        <v>1837.880005</v>
      </c>
      <c r="C251" s="3">
        <f t="shared" si="12"/>
        <v>6.0633451825530286E-3</v>
      </c>
      <c r="D251" s="2">
        <f t="shared" si="13"/>
        <v>-4.6065668699831294E-2</v>
      </c>
      <c r="E251" s="2">
        <f t="shared" si="14"/>
        <v>3.2159497921732407E-3</v>
      </c>
      <c r="F251">
        <f t="shared" si="15"/>
        <v>0</v>
      </c>
    </row>
    <row r="252" spans="1:6" x14ac:dyDescent="0.2">
      <c r="A252" s="1">
        <v>41647</v>
      </c>
      <c r="B252" s="60">
        <v>1837.48999</v>
      </c>
      <c r="C252" s="3">
        <f t="shared" si="12"/>
        <v>-2.1223169476512364E-4</v>
      </c>
      <c r="D252" s="2">
        <f t="shared" si="13"/>
        <v>-4.3048253302791412E-2</v>
      </c>
      <c r="E252" s="2">
        <f t="shared" si="14"/>
        <v>4.0028812529254946E-3</v>
      </c>
      <c r="F252">
        <f t="shared" si="15"/>
        <v>0</v>
      </c>
    </row>
    <row r="253" spans="1:6" x14ac:dyDescent="0.2">
      <c r="A253" s="1">
        <v>41648</v>
      </c>
      <c r="B253" s="60">
        <v>1838.130005</v>
      </c>
      <c r="C253" s="3">
        <f t="shared" si="12"/>
        <v>3.4824873481957168E-4</v>
      </c>
      <c r="D253" s="2">
        <f t="shared" si="13"/>
        <v>-4.3023378545262919E-2</v>
      </c>
      <c r="E253" s="2">
        <f t="shared" si="14"/>
        <v>-5.2746920217200399E-3</v>
      </c>
      <c r="F253">
        <f t="shared" si="15"/>
        <v>0</v>
      </c>
    </row>
    <row r="254" spans="1:6" x14ac:dyDescent="0.2">
      <c r="A254" s="1">
        <v>41649</v>
      </c>
      <c r="B254" s="60">
        <v>1842.369995</v>
      </c>
      <c r="C254" s="3">
        <f t="shared" si="12"/>
        <v>2.3040303630947503E-3</v>
      </c>
      <c r="D254" s="2">
        <f t="shared" si="13"/>
        <v>-4.2555376857832464E-2</v>
      </c>
      <c r="E254" s="2">
        <f t="shared" si="14"/>
        <v>-2.8675143881248057E-2</v>
      </c>
      <c r="F254">
        <f t="shared" si="15"/>
        <v>0</v>
      </c>
    </row>
    <row r="255" spans="1:6" x14ac:dyDescent="0.2">
      <c r="A255" s="1">
        <v>41652</v>
      </c>
      <c r="B255" s="60">
        <v>1819.1999510000001</v>
      </c>
      <c r="C255" s="3">
        <f t="shared" si="12"/>
        <v>-1.2655966489665426E-2</v>
      </c>
      <c r="D255" s="2">
        <f t="shared" si="13"/>
        <v>-4.3598372220426895E-2</v>
      </c>
      <c r="E255" s="2">
        <f t="shared" si="14"/>
        <v>-2.0907398981981046E-2</v>
      </c>
      <c r="F255">
        <f t="shared" si="15"/>
        <v>0</v>
      </c>
    </row>
    <row r="256" spans="1:6" x14ac:dyDescent="0.2">
      <c r="A256" s="1">
        <v>41653</v>
      </c>
      <c r="B256" s="60">
        <v>1838.880005</v>
      </c>
      <c r="C256" s="3">
        <f t="shared" si="12"/>
        <v>1.0759876278140028E-2</v>
      </c>
      <c r="D256" s="2">
        <f t="shared" si="13"/>
        <v>-4.5511635283011678E-2</v>
      </c>
      <c r="E256" s="2">
        <f t="shared" si="14"/>
        <v>-2.5545399865719447E-2</v>
      </c>
      <c r="F256">
        <f t="shared" si="15"/>
        <v>0</v>
      </c>
    </row>
    <row r="257" spans="1:6" x14ac:dyDescent="0.2">
      <c r="A257" s="1">
        <v>41654</v>
      </c>
      <c r="B257" s="60">
        <v>1848.380005</v>
      </c>
      <c r="C257" s="3">
        <f t="shared" si="12"/>
        <v>5.1528891343548431E-3</v>
      </c>
      <c r="D257" s="2">
        <f t="shared" si="13"/>
        <v>-4.5739248136188675E-2</v>
      </c>
      <c r="E257" s="2">
        <f t="shared" si="14"/>
        <v>-4.0959993005444943E-2</v>
      </c>
      <c r="F257">
        <f t="shared" si="15"/>
        <v>0</v>
      </c>
    </row>
    <row r="258" spans="1:6" x14ac:dyDescent="0.2">
      <c r="A258" s="1">
        <v>41655</v>
      </c>
      <c r="B258" s="60">
        <v>1845.8900149999999</v>
      </c>
      <c r="C258" s="3">
        <f t="shared" si="12"/>
        <v>-1.3480283593690404E-3</v>
      </c>
      <c r="D258" s="2">
        <f t="shared" si="13"/>
        <v>-4.540421853124231E-2</v>
      </c>
      <c r="E258" s="2">
        <f t="shared" si="14"/>
        <v>-2.8407920403408157E-2</v>
      </c>
      <c r="F258">
        <f t="shared" si="15"/>
        <v>0</v>
      </c>
    </row>
    <row r="259" spans="1:6" x14ac:dyDescent="0.2">
      <c r="A259" s="1">
        <v>41656</v>
      </c>
      <c r="B259" s="60">
        <v>1838.6999510000001</v>
      </c>
      <c r="C259" s="3">
        <f t="shared" si="12"/>
        <v>-3.9027806039482592E-3</v>
      </c>
      <c r="D259" s="2">
        <f t="shared" si="13"/>
        <v>-4.5643049400128789E-2</v>
      </c>
      <c r="E259" s="2">
        <f t="shared" si="14"/>
        <v>-3.0991429686483624E-2</v>
      </c>
      <c r="F259">
        <f t="shared" si="15"/>
        <v>0</v>
      </c>
    </row>
    <row r="260" spans="1:6" x14ac:dyDescent="0.2">
      <c r="A260" s="1">
        <v>41660</v>
      </c>
      <c r="B260" s="60">
        <v>1843.8000489999999</v>
      </c>
      <c r="C260" s="3">
        <f t="shared" si="12"/>
        <v>2.7699124295116296E-3</v>
      </c>
      <c r="D260" s="2">
        <f t="shared" si="13"/>
        <v>-3.8143903081036372E-2</v>
      </c>
      <c r="E260" s="2">
        <f t="shared" si="14"/>
        <v>-5.6857946719455099E-2</v>
      </c>
      <c r="F260">
        <f t="shared" si="15"/>
        <v>1</v>
      </c>
    </row>
    <row r="261" spans="1:6" x14ac:dyDescent="0.2">
      <c r="A261" s="1">
        <v>41661</v>
      </c>
      <c r="B261" s="60">
        <v>1844.8599850000001</v>
      </c>
      <c r="C261" s="3">
        <f t="shared" si="12"/>
        <v>5.7469976598709701E-4</v>
      </c>
      <c r="D261" s="2">
        <f t="shared" si="13"/>
        <v>-3.8070583384194091E-2</v>
      </c>
      <c r="E261" s="2">
        <f t="shared" si="14"/>
        <v>-4.9820603102112324E-2</v>
      </c>
      <c r="F261">
        <f t="shared" si="15"/>
        <v>1</v>
      </c>
    </row>
    <row r="262" spans="1:6" x14ac:dyDescent="0.2">
      <c r="A262" s="1">
        <v>41662</v>
      </c>
      <c r="B262" s="60">
        <v>1828.459961</v>
      </c>
      <c r="C262" s="3">
        <f t="shared" si="12"/>
        <v>-8.9293245398258878E-3</v>
      </c>
      <c r="D262" s="2">
        <f t="shared" si="13"/>
        <v>-4.0578210882737144E-2</v>
      </c>
      <c r="E262" s="2">
        <f t="shared" si="14"/>
        <v>-4.2921560672315007E-2</v>
      </c>
      <c r="F262">
        <f t="shared" si="15"/>
        <v>1</v>
      </c>
    </row>
    <row r="263" spans="1:6" x14ac:dyDescent="0.2">
      <c r="A263" s="1">
        <v>41663</v>
      </c>
      <c r="B263" s="60">
        <v>1790.290039</v>
      </c>
      <c r="C263" s="3">
        <f t="shared" si="12"/>
        <v>-2.1096421496433173E-2</v>
      </c>
      <c r="D263" s="2">
        <f t="shared" si="13"/>
        <v>-5.2180434916986228E-2</v>
      </c>
      <c r="E263" s="2">
        <f t="shared" si="14"/>
        <v>-9.4620847602145553E-3</v>
      </c>
      <c r="F263">
        <f t="shared" si="15"/>
        <v>0</v>
      </c>
    </row>
    <row r="264" spans="1:6" x14ac:dyDescent="0.2">
      <c r="A264" s="1">
        <v>41666</v>
      </c>
      <c r="B264" s="60">
        <v>1781.5600589999999</v>
      </c>
      <c r="C264" s="3">
        <f t="shared" si="12"/>
        <v>-4.8882215903983638E-3</v>
      </c>
      <c r="D264" s="2">
        <f t="shared" si="13"/>
        <v>-5.2103649861855096E-2</v>
      </c>
      <c r="E264" s="2">
        <f t="shared" si="14"/>
        <v>8.6403304323329246E-3</v>
      </c>
      <c r="F264">
        <f t="shared" si="15"/>
        <v>0</v>
      </c>
    </row>
    <row r="265" spans="1:6" x14ac:dyDescent="0.2">
      <c r="A265" s="1">
        <v>41667</v>
      </c>
      <c r="B265" s="60">
        <v>1792.5</v>
      </c>
      <c r="C265" s="3">
        <f t="shared" si="12"/>
        <v>6.12187539440163E-3</v>
      </c>
      <c r="D265" s="2">
        <f t="shared" si="13"/>
        <v>-5.2588448313125223E-2</v>
      </c>
      <c r="E265" s="2">
        <f t="shared" si="14"/>
        <v>4.086459680172125E-3</v>
      </c>
      <c r="F265">
        <f t="shared" si="15"/>
        <v>0</v>
      </c>
    </row>
    <row r="266" spans="1:6" x14ac:dyDescent="0.2">
      <c r="A266" s="1">
        <v>41668</v>
      </c>
      <c r="B266" s="60">
        <v>1774.1999510000001</v>
      </c>
      <c r="C266" s="3">
        <f t="shared" si="12"/>
        <v>-1.0261704005370608E-2</v>
      </c>
      <c r="D266" s="2">
        <f t="shared" si="13"/>
        <v>-5.4477380419124206E-2</v>
      </c>
      <c r="E266" s="2">
        <f t="shared" si="14"/>
        <v>2.5349539529962505E-2</v>
      </c>
      <c r="F266">
        <f t="shared" si="15"/>
        <v>0</v>
      </c>
    </row>
    <row r="267" spans="1:6" x14ac:dyDescent="0.2">
      <c r="A267" s="1">
        <v>41669</v>
      </c>
      <c r="B267" s="60">
        <v>1794.1899410000001</v>
      </c>
      <c r="C267" s="3">
        <f t="shared" ref="C267:C330" si="16">LN(B267/B266)</f>
        <v>1.1204044242667764E-2</v>
      </c>
      <c r="D267" s="2">
        <f t="shared" si="13"/>
        <v>-5.8307297229654123E-2</v>
      </c>
      <c r="E267" s="2">
        <f t="shared" si="14"/>
        <v>1.3876196768403733E-2</v>
      </c>
      <c r="F267">
        <f t="shared" si="15"/>
        <v>0</v>
      </c>
    </row>
    <row r="268" spans="1:6" x14ac:dyDescent="0.2">
      <c r="A268" s="1">
        <v>41670</v>
      </c>
      <c r="B268" s="60">
        <v>1782.589966</v>
      </c>
      <c r="C268" s="3">
        <f t="shared" si="16"/>
        <v>-6.4862898870237081E-3</v>
      </c>
      <c r="D268" s="2">
        <f t="shared" si="13"/>
        <v>-5.8205693677688214E-2</v>
      </c>
      <c r="E268" s="2">
        <f t="shared" si="14"/>
        <v>2.6155698475487731E-2</v>
      </c>
      <c r="F268">
        <f t="shared" si="15"/>
        <v>0</v>
      </c>
    </row>
    <row r="269" spans="1:6" x14ac:dyDescent="0.2">
      <c r="A269" s="1">
        <v>41673</v>
      </c>
      <c r="B269" s="60">
        <v>1741.8900149999999</v>
      </c>
      <c r="C269" s="3">
        <f t="shared" si="16"/>
        <v>-2.3096604603459799E-2</v>
      </c>
      <c r="D269" s="2">
        <f t="shared" si="13"/>
        <v>-6.677188870742673E-2</v>
      </c>
      <c r="E269" s="2">
        <f t="shared" si="14"/>
        <v>5.4049992558118737E-2</v>
      </c>
      <c r="F269">
        <f t="shared" si="15"/>
        <v>0</v>
      </c>
    </row>
    <row r="270" spans="1:6" x14ac:dyDescent="0.2">
      <c r="A270" s="1">
        <v>41674</v>
      </c>
      <c r="B270" s="60">
        <v>1755.1999510000001</v>
      </c>
      <c r="C270" s="3">
        <f t="shared" si="16"/>
        <v>7.6120433833299075E-3</v>
      </c>
      <c r="D270" s="2">
        <f t="shared" si="13"/>
        <v>-6.8630108159118949E-2</v>
      </c>
      <c r="E270" s="2">
        <f t="shared" si="14"/>
        <v>4.7595752630936357E-2</v>
      </c>
      <c r="F270">
        <f t="shared" si="15"/>
        <v>0</v>
      </c>
    </row>
    <row r="271" spans="1:6" x14ac:dyDescent="0.2">
      <c r="A271" s="1">
        <v>41675</v>
      </c>
      <c r="B271" s="60">
        <v>1751.6400149999999</v>
      </c>
      <c r="C271" s="3">
        <f t="shared" si="16"/>
        <v>-2.0302821100286312E-3</v>
      </c>
      <c r="D271" s="2">
        <f t="shared" si="13"/>
        <v>-6.8625116562126706E-2</v>
      </c>
      <c r="E271" s="2">
        <f t="shared" si="14"/>
        <v>4.3080172840443784E-2</v>
      </c>
      <c r="F271">
        <f t="shared" si="15"/>
        <v>0</v>
      </c>
    </row>
    <row r="272" spans="1:6" x14ac:dyDescent="0.2">
      <c r="A272" s="1">
        <v>41676</v>
      </c>
      <c r="B272" s="60">
        <v>1773.4300539999999</v>
      </c>
      <c r="C272" s="3">
        <f t="shared" si="16"/>
        <v>1.2363054415667341E-2</v>
      </c>
      <c r="D272" s="2">
        <f t="shared" si="13"/>
        <v>-7.132028798986359E-2</v>
      </c>
      <c r="E272" s="2">
        <f t="shared" si="14"/>
        <v>3.6730460090346202E-2</v>
      </c>
      <c r="F272">
        <f t="shared" si="15"/>
        <v>0</v>
      </c>
    </row>
    <row r="273" spans="1:6" x14ac:dyDescent="0.2">
      <c r="A273" s="1">
        <v>41677</v>
      </c>
      <c r="B273" s="60">
        <v>1797.0200199999999</v>
      </c>
      <c r="C273" s="3">
        <f t="shared" si="16"/>
        <v>1.3214193602149099E-2</v>
      </c>
      <c r="D273" s="2">
        <f t="shared" si="13"/>
        <v>-7.5227974663473723E-2</v>
      </c>
      <c r="E273" s="2">
        <f t="shared" si="14"/>
        <v>2.159569997638023E-2</v>
      </c>
      <c r="F273">
        <f t="shared" si="15"/>
        <v>0</v>
      </c>
    </row>
    <row r="274" spans="1:6" x14ac:dyDescent="0.2">
      <c r="A274" s="1">
        <v>41680</v>
      </c>
      <c r="B274" s="60">
        <v>1799.839966</v>
      </c>
      <c r="C274" s="3">
        <f t="shared" si="16"/>
        <v>1.5680046422408135E-3</v>
      </c>
      <c r="D274" s="2">
        <f t="shared" si="13"/>
        <v>-7.5315216793464798E-2</v>
      </c>
      <c r="E274" s="2">
        <f t="shared" si="14"/>
        <v>2.6195150696191393E-2</v>
      </c>
      <c r="F274">
        <f t="shared" si="15"/>
        <v>0</v>
      </c>
    </row>
    <row r="275" spans="1:6" x14ac:dyDescent="0.2">
      <c r="A275" s="1">
        <v>41681</v>
      </c>
      <c r="B275" s="60">
        <v>1819.75</v>
      </c>
      <c r="C275" s="3">
        <f t="shared" si="16"/>
        <v>1.1001375844419653E-2</v>
      </c>
      <c r="D275" s="2">
        <f t="shared" si="13"/>
        <v>-7.7607700018130596E-2</v>
      </c>
      <c r="E275" s="2">
        <f t="shared" si="14"/>
        <v>1.3845184301764592E-2</v>
      </c>
      <c r="F275">
        <f t="shared" si="15"/>
        <v>0</v>
      </c>
    </row>
    <row r="276" spans="1:6" x14ac:dyDescent="0.2">
      <c r="A276" s="1">
        <v>41682</v>
      </c>
      <c r="B276" s="60">
        <v>1819.26001</v>
      </c>
      <c r="C276" s="3">
        <f t="shared" si="16"/>
        <v>-2.6929851889100114E-4</v>
      </c>
      <c r="D276" s="2">
        <f t="shared" si="13"/>
        <v>-7.4895894824466416E-2</v>
      </c>
      <c r="E276" s="2">
        <f t="shared" si="14"/>
        <v>1.413618252890915E-2</v>
      </c>
      <c r="F276">
        <f t="shared" si="15"/>
        <v>0</v>
      </c>
    </row>
    <row r="277" spans="1:6" x14ac:dyDescent="0.2">
      <c r="A277" s="1">
        <v>41683</v>
      </c>
      <c r="B277" s="60">
        <v>1829.829956</v>
      </c>
      <c r="C277" s="3">
        <f t="shared" si="16"/>
        <v>5.793211820060081E-3</v>
      </c>
      <c r="D277" s="2">
        <f t="shared" si="13"/>
        <v>-7.3374334803362126E-2</v>
      </c>
      <c r="E277" s="2">
        <f t="shared" si="14"/>
        <v>1.3278852180942904E-2</v>
      </c>
      <c r="F277">
        <f t="shared" si="15"/>
        <v>0</v>
      </c>
    </row>
    <row r="278" spans="1:6" x14ac:dyDescent="0.2">
      <c r="A278" s="1">
        <v>41684</v>
      </c>
      <c r="B278" s="60">
        <v>1838.630005</v>
      </c>
      <c r="C278" s="3">
        <f t="shared" si="16"/>
        <v>4.7976894791712443E-3</v>
      </c>
      <c r="D278" s="2">
        <f t="shared" si="13"/>
        <v>-7.3305941909165229E-2</v>
      </c>
      <c r="E278" s="2">
        <f t="shared" si="14"/>
        <v>1.1259986924382126E-2</v>
      </c>
      <c r="F278">
        <f t="shared" si="15"/>
        <v>0</v>
      </c>
    </row>
    <row r="279" spans="1:6" x14ac:dyDescent="0.2">
      <c r="A279" s="1">
        <v>41688</v>
      </c>
      <c r="B279" s="60">
        <v>1840.76001</v>
      </c>
      <c r="C279" s="3">
        <f t="shared" si="16"/>
        <v>1.1578034561475104E-3</v>
      </c>
      <c r="D279" s="2">
        <f t="shared" si="13"/>
        <v>-7.3314920589363619E-2</v>
      </c>
      <c r="E279" s="2">
        <f t="shared" si="14"/>
        <v>2.6963171062484087E-3</v>
      </c>
      <c r="F279">
        <f t="shared" si="15"/>
        <v>0</v>
      </c>
    </row>
    <row r="280" spans="1:6" x14ac:dyDescent="0.2">
      <c r="A280" s="1">
        <v>41689</v>
      </c>
      <c r="B280" s="60">
        <v>1828.75</v>
      </c>
      <c r="C280" s="3">
        <f t="shared" si="16"/>
        <v>-6.5458619005211004E-3</v>
      </c>
      <c r="D280" s="2">
        <f t="shared" si="13"/>
        <v>-7.380386756656096E-2</v>
      </c>
      <c r="E280" s="2">
        <f t="shared" si="14"/>
        <v>2.439450184098698E-2</v>
      </c>
      <c r="F280">
        <f t="shared" si="15"/>
        <v>0</v>
      </c>
    </row>
    <row r="281" spans="1:6" x14ac:dyDescent="0.2">
      <c r="A281" s="1">
        <v>41690</v>
      </c>
      <c r="B281" s="60">
        <v>1839.780029</v>
      </c>
      <c r="C281" s="3">
        <f t="shared" si="16"/>
        <v>6.0133416655695771E-3</v>
      </c>
      <c r="D281" s="2">
        <f t="shared" si="13"/>
        <v>-7.4345662025530265E-2</v>
      </c>
      <c r="E281" s="2">
        <f t="shared" si="14"/>
        <v>1.8327807738445938E-2</v>
      </c>
      <c r="F281">
        <f t="shared" si="15"/>
        <v>0</v>
      </c>
    </row>
    <row r="282" spans="1:6" x14ac:dyDescent="0.2">
      <c r="A282" s="1">
        <v>41691</v>
      </c>
      <c r="B282" s="60">
        <v>1836.25</v>
      </c>
      <c r="C282" s="3">
        <f t="shared" si="16"/>
        <v>-1.9205665118166161E-3</v>
      </c>
      <c r="D282" s="2">
        <f t="shared" si="13"/>
        <v>-7.4391928092878201E-2</v>
      </c>
      <c r="E282" s="2">
        <f t="shared" si="14"/>
        <v>2.1965307372153641E-2</v>
      </c>
      <c r="F282">
        <f t="shared" si="15"/>
        <v>0</v>
      </c>
    </row>
    <row r="283" spans="1:6" x14ac:dyDescent="0.2">
      <c r="A283" s="1">
        <v>41694</v>
      </c>
      <c r="B283" s="60">
        <v>1847.6099850000001</v>
      </c>
      <c r="C283" s="3">
        <f t="shared" si="16"/>
        <v>6.1674553620519853E-3</v>
      </c>
      <c r="D283" s="2">
        <f t="shared" si="13"/>
        <v>-7.3553829774064577E-2</v>
      </c>
      <c r="E283" s="2">
        <f t="shared" si="14"/>
        <v>1.6335796712100063E-2</v>
      </c>
      <c r="F283">
        <f t="shared" si="15"/>
        <v>0</v>
      </c>
    </row>
    <row r="284" spans="1:6" x14ac:dyDescent="0.2">
      <c r="A284" s="1">
        <v>41695</v>
      </c>
      <c r="B284" s="60">
        <v>1845.119995</v>
      </c>
      <c r="C284" s="3">
        <f t="shared" si="16"/>
        <v>-1.3485905500071854E-3</v>
      </c>
      <c r="D284" s="2">
        <f t="shared" si="13"/>
        <v>-6.4089836382035956E-2</v>
      </c>
      <c r="E284" s="2">
        <f t="shared" si="14"/>
        <v>1.7221033683299986E-2</v>
      </c>
      <c r="F284">
        <f t="shared" si="15"/>
        <v>0</v>
      </c>
    </row>
    <row r="285" spans="1:6" x14ac:dyDescent="0.2">
      <c r="A285" s="1">
        <v>41696</v>
      </c>
      <c r="B285" s="60">
        <v>1845.160034</v>
      </c>
      <c r="C285" s="3">
        <f t="shared" si="16"/>
        <v>2.1699708253570321E-5</v>
      </c>
      <c r="D285" s="2">
        <f t="shared" si="13"/>
        <v>-6.3257990588164295E-2</v>
      </c>
      <c r="E285" s="2">
        <f t="shared" si="14"/>
        <v>1.2104237033444371E-2</v>
      </c>
      <c r="F285">
        <f t="shared" si="15"/>
        <v>0</v>
      </c>
    </row>
    <row r="286" spans="1:6" x14ac:dyDescent="0.2">
      <c r="A286" s="1">
        <v>41697</v>
      </c>
      <c r="B286" s="60">
        <v>1854.290039</v>
      </c>
      <c r="C286" s="3">
        <f t="shared" si="16"/>
        <v>4.9358814720940501E-3</v>
      </c>
      <c r="D286" s="2">
        <f t="shared" ref="D286:D349" si="17">_xlfn.STDEV.S(C266:C286)*SQRT(10)*Factor_VaR</f>
        <v>-6.3060495033485625E-2</v>
      </c>
      <c r="E286" s="2">
        <f t="shared" si="14"/>
        <v>7.4734797298133806E-3</v>
      </c>
      <c r="F286">
        <f t="shared" si="15"/>
        <v>0</v>
      </c>
    </row>
    <row r="287" spans="1:6" x14ac:dyDescent="0.2">
      <c r="A287" s="1">
        <v>41698</v>
      </c>
      <c r="B287" s="60">
        <v>1859.4499510000001</v>
      </c>
      <c r="C287" s="3">
        <f t="shared" si="16"/>
        <v>2.7788242226103972E-3</v>
      </c>
      <c r="D287" s="2">
        <f t="shared" si="17"/>
        <v>-5.980610689848085E-2</v>
      </c>
      <c r="E287" s="2">
        <f t="shared" ref="E287:E350" si="18">LN(B296/B287)</f>
        <v>-7.0754359993593944E-3</v>
      </c>
      <c r="F287">
        <f t="shared" ref="F287:F350" si="19">IF(E287&lt;D287, 1, 0)</f>
        <v>0</v>
      </c>
    </row>
    <row r="288" spans="1:6" x14ac:dyDescent="0.2">
      <c r="A288" s="1">
        <v>41701</v>
      </c>
      <c r="B288" s="60">
        <v>1845.7299800000001</v>
      </c>
      <c r="C288" s="3">
        <f t="shared" si="16"/>
        <v>-7.4058663619861681E-3</v>
      </c>
      <c r="D288" s="2">
        <f t="shared" si="17"/>
        <v>-5.9715634736414301E-2</v>
      </c>
      <c r="E288" s="2">
        <f t="shared" si="18"/>
        <v>-2.4953360884895537E-3</v>
      </c>
      <c r="F288">
        <f t="shared" si="19"/>
        <v>0</v>
      </c>
    </row>
    <row r="289" spans="1:6" x14ac:dyDescent="0.2">
      <c r="A289" s="1">
        <v>41702</v>
      </c>
      <c r="B289" s="60">
        <v>1873.910034</v>
      </c>
      <c r="C289" s="3">
        <f t="shared" si="16"/>
        <v>1.5152322834217294E-2</v>
      </c>
      <c r="D289" s="2">
        <f t="shared" si="17"/>
        <v>-6.2089554484653545E-2</v>
      </c>
      <c r="E289" s="2">
        <f t="shared" si="18"/>
        <v>-8.0799413207380301E-3</v>
      </c>
      <c r="F289">
        <f t="shared" si="19"/>
        <v>0</v>
      </c>
    </row>
    <row r="290" spans="1:6" x14ac:dyDescent="0.2">
      <c r="A290" s="1">
        <v>41703</v>
      </c>
      <c r="B290" s="60">
        <v>1873.8100589999999</v>
      </c>
      <c r="C290" s="3">
        <f t="shared" si="16"/>
        <v>-5.3352436971208566E-5</v>
      </c>
      <c r="D290" s="2">
        <f t="shared" si="17"/>
        <v>-4.5238471321987092E-2</v>
      </c>
      <c r="E290" s="2">
        <f t="shared" si="18"/>
        <v>-8.3290660887328871E-4</v>
      </c>
      <c r="F290">
        <f t="shared" si="19"/>
        <v>0</v>
      </c>
    </row>
    <row r="291" spans="1:6" x14ac:dyDescent="0.2">
      <c r="A291" s="1">
        <v>41704</v>
      </c>
      <c r="B291" s="60">
        <v>1877.030029</v>
      </c>
      <c r="C291" s="3">
        <f t="shared" si="16"/>
        <v>1.7169331218907797E-3</v>
      </c>
      <c r="D291" s="2">
        <f t="shared" si="17"/>
        <v>-4.4767564835232899E-2</v>
      </c>
      <c r="E291" s="2">
        <f t="shared" si="18"/>
        <v>-8.7003645755868962E-3</v>
      </c>
      <c r="F291">
        <f t="shared" si="19"/>
        <v>0</v>
      </c>
    </row>
    <row r="292" spans="1:6" x14ac:dyDescent="0.2">
      <c r="A292" s="1">
        <v>41705</v>
      </c>
      <c r="B292" s="60">
        <v>1878.040039</v>
      </c>
      <c r="C292" s="3">
        <f t="shared" si="16"/>
        <v>5.3794470199833614E-4</v>
      </c>
      <c r="D292" s="2">
        <f t="shared" si="17"/>
        <v>-4.4141796315301705E-2</v>
      </c>
      <c r="E292" s="2">
        <f t="shared" si="18"/>
        <v>-3.2159753167758168E-3</v>
      </c>
      <c r="F292">
        <f t="shared" si="19"/>
        <v>0</v>
      </c>
    </row>
    <row r="293" spans="1:6" x14ac:dyDescent="0.2">
      <c r="A293" s="1">
        <v>41708</v>
      </c>
      <c r="B293" s="60">
        <v>1877.170044</v>
      </c>
      <c r="C293" s="3">
        <f t="shared" si="16"/>
        <v>-4.6335357880714941E-4</v>
      </c>
      <c r="D293" s="2">
        <f t="shared" si="17"/>
        <v>-4.1768446880555747E-2</v>
      </c>
      <c r="E293" s="2">
        <f t="shared" si="18"/>
        <v>-5.6896017286412574E-3</v>
      </c>
      <c r="F293">
        <f t="shared" si="19"/>
        <v>0</v>
      </c>
    </row>
    <row r="294" spans="1:6" x14ac:dyDescent="0.2">
      <c r="A294" s="1">
        <v>41709</v>
      </c>
      <c r="B294" s="60">
        <v>1867.630005</v>
      </c>
      <c r="C294" s="3">
        <f t="shared" si="16"/>
        <v>-5.0950969416020996E-3</v>
      </c>
      <c r="D294" s="2">
        <f t="shared" si="17"/>
        <v>-3.9590391994579005E-2</v>
      </c>
      <c r="E294" s="2">
        <f t="shared" si="18"/>
        <v>-5.4710862162530753E-3</v>
      </c>
      <c r="F294">
        <f t="shared" si="19"/>
        <v>0</v>
      </c>
    </row>
    <row r="295" spans="1:6" x14ac:dyDescent="0.2">
      <c r="A295" s="1">
        <v>41710</v>
      </c>
      <c r="B295" s="60">
        <v>1868.1999510000001</v>
      </c>
      <c r="C295" s="3">
        <f t="shared" si="16"/>
        <v>3.0512416846305301E-4</v>
      </c>
      <c r="D295" s="2">
        <f t="shared" si="17"/>
        <v>-3.9665297792382606E-2</v>
      </c>
      <c r="E295" s="2">
        <f t="shared" si="18"/>
        <v>-1.3819393799931739E-3</v>
      </c>
      <c r="F295">
        <f t="shared" si="19"/>
        <v>0</v>
      </c>
    </row>
    <row r="296" spans="1:6" x14ac:dyDescent="0.2">
      <c r="A296" s="1">
        <v>41711</v>
      </c>
      <c r="B296" s="60">
        <v>1846.339966</v>
      </c>
      <c r="C296" s="3">
        <f t="shared" si="16"/>
        <v>-1.177009150656236E-2</v>
      </c>
      <c r="D296" s="2">
        <f t="shared" si="17"/>
        <v>-4.2102818035816302E-2</v>
      </c>
      <c r="E296" s="2">
        <f t="shared" si="18"/>
        <v>3.3632154537985141E-3</v>
      </c>
      <c r="F296">
        <f t="shared" si="19"/>
        <v>0</v>
      </c>
    </row>
    <row r="297" spans="1:6" x14ac:dyDescent="0.2">
      <c r="A297" s="1">
        <v>41712</v>
      </c>
      <c r="B297" s="60">
        <v>1841.130005</v>
      </c>
      <c r="C297" s="3">
        <f t="shared" si="16"/>
        <v>-2.8257664511163196E-3</v>
      </c>
      <c r="D297" s="2">
        <f t="shared" si="17"/>
        <v>-4.2459072134065363E-2</v>
      </c>
      <c r="E297" s="2">
        <f t="shared" si="18"/>
        <v>4.2870903078455064E-3</v>
      </c>
      <c r="F297">
        <f t="shared" si="19"/>
        <v>0</v>
      </c>
    </row>
    <row r="298" spans="1:6" x14ac:dyDescent="0.2">
      <c r="A298" s="1">
        <v>41715</v>
      </c>
      <c r="B298" s="60">
        <v>1858.829956</v>
      </c>
      <c r="C298" s="3">
        <f t="shared" si="16"/>
        <v>9.5677176019688687E-3</v>
      </c>
      <c r="D298" s="2">
        <f t="shared" si="17"/>
        <v>-4.4115800614599743E-2</v>
      </c>
      <c r="E298" s="2">
        <f t="shared" si="18"/>
        <v>-6.5113807999722998E-4</v>
      </c>
      <c r="F298">
        <f t="shared" si="19"/>
        <v>0</v>
      </c>
    </row>
    <row r="299" spans="1:6" x14ac:dyDescent="0.2">
      <c r="A299" s="1">
        <v>41716</v>
      </c>
      <c r="B299" s="60">
        <v>1872.25</v>
      </c>
      <c r="C299" s="3">
        <f t="shared" si="16"/>
        <v>7.1936822748935253E-3</v>
      </c>
      <c r="D299" s="2">
        <f t="shared" si="17"/>
        <v>-4.4872041944338463E-2</v>
      </c>
      <c r="E299" s="2">
        <f t="shared" si="18"/>
        <v>4.8051188960094687E-5</v>
      </c>
      <c r="F299">
        <f t="shared" si="19"/>
        <v>0</v>
      </c>
    </row>
    <row r="300" spans="1:6" x14ac:dyDescent="0.2">
      <c r="A300" s="1">
        <v>41717</v>
      </c>
      <c r="B300" s="60">
        <v>1860.7700199999999</v>
      </c>
      <c r="C300" s="3">
        <f t="shared" si="16"/>
        <v>-6.1505248448226989E-3</v>
      </c>
      <c r="D300" s="2">
        <f t="shared" si="17"/>
        <v>-4.62545306710637E-2</v>
      </c>
      <c r="E300" s="2">
        <f t="shared" si="18"/>
        <v>1.3213264230631983E-2</v>
      </c>
      <c r="F300">
        <f t="shared" si="19"/>
        <v>0</v>
      </c>
    </row>
    <row r="301" spans="1:6" x14ac:dyDescent="0.2">
      <c r="A301" s="1">
        <v>41718</v>
      </c>
      <c r="B301" s="60">
        <v>1872.01001</v>
      </c>
      <c r="C301" s="3">
        <f t="shared" si="16"/>
        <v>6.0223339608095686E-3</v>
      </c>
      <c r="D301" s="2">
        <f t="shared" si="17"/>
        <v>-4.5456619263693432E-2</v>
      </c>
      <c r="E301" s="2">
        <f t="shared" si="18"/>
        <v>1.0040193634079446E-2</v>
      </c>
      <c r="F301">
        <f t="shared" si="19"/>
        <v>0</v>
      </c>
    </row>
    <row r="302" spans="1:6" x14ac:dyDescent="0.2">
      <c r="A302" s="1">
        <v>41719</v>
      </c>
      <c r="B302" s="60">
        <v>1866.5200199999999</v>
      </c>
      <c r="C302" s="3">
        <f t="shared" si="16"/>
        <v>-2.9369799906726465E-3</v>
      </c>
      <c r="D302" s="2">
        <f t="shared" si="17"/>
        <v>-4.511544290063875E-2</v>
      </c>
      <c r="E302" s="2">
        <f t="shared" si="18"/>
        <v>1.1850088878895279E-2</v>
      </c>
      <c r="F302">
        <f t="shared" si="19"/>
        <v>0</v>
      </c>
    </row>
    <row r="303" spans="1:6" x14ac:dyDescent="0.2">
      <c r="A303" s="1">
        <v>41722</v>
      </c>
      <c r="B303" s="60">
        <v>1857.4399410000001</v>
      </c>
      <c r="C303" s="3">
        <f t="shared" si="16"/>
        <v>-4.8765814292138984E-3</v>
      </c>
      <c r="D303" s="2">
        <f t="shared" si="17"/>
        <v>-4.5821816610097155E-2</v>
      </c>
      <c r="E303" s="2">
        <f t="shared" si="18"/>
        <v>4.1101272309604911E-3</v>
      </c>
      <c r="F303">
        <f t="shared" si="19"/>
        <v>0</v>
      </c>
    </row>
    <row r="304" spans="1:6" x14ac:dyDescent="0.2">
      <c r="A304" s="1">
        <v>41723</v>
      </c>
      <c r="B304" s="60">
        <v>1865.619995</v>
      </c>
      <c r="C304" s="3">
        <f t="shared" si="16"/>
        <v>4.3942710047230656E-3</v>
      </c>
      <c r="D304" s="2">
        <f t="shared" si="17"/>
        <v>-4.5318871970905422E-2</v>
      </c>
      <c r="E304" s="2">
        <f t="shared" si="18"/>
        <v>-1.1092456236129538E-2</v>
      </c>
      <c r="F304">
        <f t="shared" si="19"/>
        <v>0</v>
      </c>
    </row>
    <row r="305" spans="1:6" x14ac:dyDescent="0.2">
      <c r="A305" s="1">
        <v>41724</v>
      </c>
      <c r="B305" s="60">
        <v>1852.5600589999999</v>
      </c>
      <c r="C305" s="3">
        <f t="shared" si="16"/>
        <v>-7.0249366727707435E-3</v>
      </c>
      <c r="D305" s="2">
        <f t="shared" si="17"/>
        <v>-4.6823660879136204E-2</v>
      </c>
      <c r="E305" s="2">
        <f t="shared" si="18"/>
        <v>-3.2398151555890231E-4</v>
      </c>
      <c r="F305">
        <f t="shared" si="19"/>
        <v>0</v>
      </c>
    </row>
    <row r="306" spans="1:6" x14ac:dyDescent="0.2">
      <c r="A306" s="1">
        <v>41725</v>
      </c>
      <c r="B306" s="60">
        <v>1849.040039</v>
      </c>
      <c r="C306" s="3">
        <f t="shared" si="16"/>
        <v>-1.9018915970694392E-3</v>
      </c>
      <c r="D306" s="2">
        <f t="shared" si="17"/>
        <v>-4.6944222046160923E-2</v>
      </c>
      <c r="E306" s="2">
        <f t="shared" si="18"/>
        <v>1.2436949544126887E-2</v>
      </c>
      <c r="F306">
        <f t="shared" si="19"/>
        <v>0</v>
      </c>
    </row>
    <row r="307" spans="1:6" x14ac:dyDescent="0.2">
      <c r="A307" s="1">
        <v>41726</v>
      </c>
      <c r="B307" s="60">
        <v>1857.619995</v>
      </c>
      <c r="C307" s="3">
        <f t="shared" si="16"/>
        <v>4.6294892141261826E-3</v>
      </c>
      <c r="D307" s="2">
        <f t="shared" si="17"/>
        <v>-4.6861319662491761E-2</v>
      </c>
      <c r="E307" s="2">
        <f t="shared" si="18"/>
        <v>-1.3298507591618994E-2</v>
      </c>
      <c r="F307">
        <f t="shared" si="19"/>
        <v>0</v>
      </c>
    </row>
    <row r="308" spans="1:6" x14ac:dyDescent="0.2">
      <c r="A308" s="1">
        <v>41729</v>
      </c>
      <c r="B308" s="60">
        <v>1872.339966</v>
      </c>
      <c r="C308" s="3">
        <f t="shared" si="16"/>
        <v>7.8928715438509635E-3</v>
      </c>
      <c r="D308" s="2">
        <f t="shared" si="17"/>
        <v>-4.8352116970726403E-2</v>
      </c>
      <c r="E308" s="2">
        <f t="shared" si="18"/>
        <v>-3.0723439069277752E-2</v>
      </c>
      <c r="F308">
        <f t="shared" si="19"/>
        <v>0</v>
      </c>
    </row>
    <row r="309" spans="1:6" x14ac:dyDescent="0.2">
      <c r="A309" s="1">
        <v>41730</v>
      </c>
      <c r="B309" s="60">
        <v>1885.5200199999999</v>
      </c>
      <c r="C309" s="3">
        <f t="shared" si="16"/>
        <v>7.0146881968491453E-3</v>
      </c>
      <c r="D309" s="2">
        <f t="shared" si="17"/>
        <v>-4.7646554187243013E-2</v>
      </c>
      <c r="E309" s="2">
        <f t="shared" si="18"/>
        <v>-2.9554419083688711E-2</v>
      </c>
      <c r="F309">
        <f t="shared" si="19"/>
        <v>0</v>
      </c>
    </row>
    <row r="310" spans="1:6" x14ac:dyDescent="0.2">
      <c r="A310" s="1">
        <v>41731</v>
      </c>
      <c r="B310" s="60">
        <v>1890.900024</v>
      </c>
      <c r="C310" s="3">
        <f t="shared" si="16"/>
        <v>2.8492633642570506E-3</v>
      </c>
      <c r="D310" s="2">
        <f t="shared" si="17"/>
        <v>-4.1461027944374326E-2</v>
      </c>
      <c r="E310" s="2">
        <f t="shared" si="18"/>
        <v>-2.5669102992539161E-2</v>
      </c>
      <c r="F310">
        <f t="shared" si="19"/>
        <v>0</v>
      </c>
    </row>
    <row r="311" spans="1:6" x14ac:dyDescent="0.2">
      <c r="A311" s="1">
        <v>41732</v>
      </c>
      <c r="B311" s="60">
        <v>1888.7700199999999</v>
      </c>
      <c r="C311" s="3">
        <f t="shared" si="16"/>
        <v>-1.1270847458569155E-3</v>
      </c>
      <c r="D311" s="2">
        <f t="shared" si="17"/>
        <v>-4.1530657572938529E-2</v>
      </c>
      <c r="E311" s="2">
        <f t="shared" si="18"/>
        <v>-1.4108149825429555E-2</v>
      </c>
      <c r="F311">
        <f t="shared" si="19"/>
        <v>0</v>
      </c>
    </row>
    <row r="312" spans="1:6" x14ac:dyDescent="0.2">
      <c r="A312" s="1">
        <v>41733</v>
      </c>
      <c r="B312" s="60">
        <v>1865.089966</v>
      </c>
      <c r="C312" s="3">
        <f t="shared" si="16"/>
        <v>-1.2616543077148771E-2</v>
      </c>
      <c r="D312" s="2">
        <f t="shared" si="17"/>
        <v>-4.6372884906057309E-2</v>
      </c>
      <c r="E312" s="2">
        <f t="shared" si="18"/>
        <v>-1.2868303729440578E-4</v>
      </c>
      <c r="F312">
        <f t="shared" si="19"/>
        <v>0</v>
      </c>
    </row>
    <row r="313" spans="1:6" x14ac:dyDescent="0.2">
      <c r="A313" s="1">
        <v>41736</v>
      </c>
      <c r="B313" s="60">
        <v>1845.040039</v>
      </c>
      <c r="C313" s="3">
        <f t="shared" si="16"/>
        <v>-1.0808312462366923E-2</v>
      </c>
      <c r="D313" s="2">
        <f t="shared" si="17"/>
        <v>-4.9300314977429774E-2</v>
      </c>
      <c r="E313" s="2">
        <f t="shared" si="18"/>
        <v>1.4447645046421247E-2</v>
      </c>
      <c r="F313">
        <f t="shared" si="19"/>
        <v>0</v>
      </c>
    </row>
    <row r="314" spans="1:6" x14ac:dyDescent="0.2">
      <c r="A314" s="1">
        <v>41737</v>
      </c>
      <c r="B314" s="60">
        <v>1851.959961</v>
      </c>
      <c r="C314" s="3">
        <f t="shared" si="16"/>
        <v>3.7435380478000289E-3</v>
      </c>
      <c r="D314" s="2">
        <f t="shared" si="17"/>
        <v>-4.9847774155113787E-2</v>
      </c>
      <c r="E314" s="2">
        <f t="shared" si="18"/>
        <v>1.4787895898382494E-2</v>
      </c>
      <c r="F314">
        <f t="shared" si="19"/>
        <v>0</v>
      </c>
    </row>
    <row r="315" spans="1:6" x14ac:dyDescent="0.2">
      <c r="A315" s="1">
        <v>41738</v>
      </c>
      <c r="B315" s="60">
        <v>1872.1800539999999</v>
      </c>
      <c r="C315" s="3">
        <f t="shared" si="16"/>
        <v>1.0859039462616495E-2</v>
      </c>
      <c r="D315" s="2">
        <f t="shared" si="17"/>
        <v>-5.2501708368212774E-2</v>
      </c>
      <c r="E315" s="2">
        <f t="shared" si="18"/>
        <v>1.7130896692602283E-3</v>
      </c>
      <c r="F315">
        <f t="shared" si="19"/>
        <v>0</v>
      </c>
    </row>
    <row r="316" spans="1:6" x14ac:dyDescent="0.2">
      <c r="A316" s="1">
        <v>41739</v>
      </c>
      <c r="B316" s="60">
        <v>1833.079956</v>
      </c>
      <c r="C316" s="3">
        <f t="shared" si="16"/>
        <v>-2.1105967921619718E-2</v>
      </c>
      <c r="D316" s="2">
        <f t="shared" si="17"/>
        <v>-6.2577383500028644E-2</v>
      </c>
      <c r="E316" s="2">
        <f t="shared" si="18"/>
        <v>2.4534545491610136E-2</v>
      </c>
      <c r="F316">
        <f t="shared" si="19"/>
        <v>0</v>
      </c>
    </row>
    <row r="317" spans="1:6" x14ac:dyDescent="0.2">
      <c r="A317" s="1">
        <v>41740</v>
      </c>
      <c r="B317" s="60">
        <v>1815.6899410000001</v>
      </c>
      <c r="C317" s="3">
        <f t="shared" si="16"/>
        <v>-9.5320599338077835E-3</v>
      </c>
      <c r="D317" s="2">
        <f t="shared" si="17"/>
        <v>-6.1621615095709008E-2</v>
      </c>
      <c r="E317" s="2">
        <f t="shared" si="18"/>
        <v>2.5937260646847995E-2</v>
      </c>
      <c r="F317">
        <f t="shared" si="19"/>
        <v>0</v>
      </c>
    </row>
    <row r="318" spans="1:6" x14ac:dyDescent="0.2">
      <c r="A318" s="1">
        <v>41743</v>
      </c>
      <c r="B318" s="60">
        <v>1830.6099850000001</v>
      </c>
      <c r="C318" s="3">
        <f t="shared" si="16"/>
        <v>8.1837081824381302E-3</v>
      </c>
      <c r="D318" s="2">
        <f t="shared" si="17"/>
        <v>-6.315630353029561E-2</v>
      </c>
      <c r="E318" s="2">
        <f t="shared" si="18"/>
        <v>2.0984364003746162E-2</v>
      </c>
      <c r="F318">
        <f t="shared" si="19"/>
        <v>0</v>
      </c>
    </row>
    <row r="319" spans="1:6" x14ac:dyDescent="0.2">
      <c r="A319" s="1">
        <v>41744</v>
      </c>
      <c r="B319" s="60">
        <v>1842.9799800000001</v>
      </c>
      <c r="C319" s="3">
        <f t="shared" si="16"/>
        <v>6.7345794554065381E-3</v>
      </c>
      <c r="D319" s="2">
        <f t="shared" si="17"/>
        <v>-6.211700180126007E-2</v>
      </c>
      <c r="E319" s="2">
        <f t="shared" si="18"/>
        <v>1.8999244869232067E-2</v>
      </c>
      <c r="F319">
        <f t="shared" si="19"/>
        <v>0</v>
      </c>
    </row>
    <row r="320" spans="1:6" x14ac:dyDescent="0.2">
      <c r="A320" s="1">
        <v>41745</v>
      </c>
      <c r="B320" s="60">
        <v>1862.3100589999999</v>
      </c>
      <c r="C320" s="3">
        <f t="shared" si="16"/>
        <v>1.0433868421252783E-2</v>
      </c>
      <c r="D320" s="2">
        <f t="shared" si="17"/>
        <v>-6.3394590674584375E-2</v>
      </c>
      <c r="E320" s="2">
        <f t="shared" si="18"/>
        <v>1.1552926188564405E-2</v>
      </c>
      <c r="F320">
        <f t="shared" si="19"/>
        <v>0</v>
      </c>
    </row>
    <row r="321" spans="1:6" x14ac:dyDescent="0.2">
      <c r="A321" s="1">
        <v>41746</v>
      </c>
      <c r="B321" s="60">
        <v>1864.849976</v>
      </c>
      <c r="C321" s="3">
        <f t="shared" si="16"/>
        <v>1.3629237109861758E-3</v>
      </c>
      <c r="D321" s="2">
        <f t="shared" si="17"/>
        <v>-6.2646393643963141E-2</v>
      </c>
      <c r="E321" s="2">
        <f t="shared" si="18"/>
        <v>1.0046730977933059E-2</v>
      </c>
      <c r="F321">
        <f t="shared" si="19"/>
        <v>0</v>
      </c>
    </row>
    <row r="322" spans="1:6" x14ac:dyDescent="0.2">
      <c r="A322" s="1">
        <v>41750</v>
      </c>
      <c r="B322" s="60">
        <v>1871.8900149999999</v>
      </c>
      <c r="C322" s="3">
        <f t="shared" si="16"/>
        <v>3.768015621348781E-3</v>
      </c>
      <c r="D322" s="2">
        <f t="shared" si="17"/>
        <v>-6.2172875486699621E-2</v>
      </c>
      <c r="E322" s="2">
        <f t="shared" si="18"/>
        <v>4.9293603601452537E-3</v>
      </c>
      <c r="F322">
        <f t="shared" si="19"/>
        <v>0</v>
      </c>
    </row>
    <row r="323" spans="1:6" x14ac:dyDescent="0.2">
      <c r="A323" s="1">
        <v>41751</v>
      </c>
      <c r="B323" s="60">
        <v>1879.5500489999999</v>
      </c>
      <c r="C323" s="3">
        <f t="shared" si="16"/>
        <v>4.0837888997611281E-3</v>
      </c>
      <c r="D323" s="2">
        <f t="shared" si="17"/>
        <v>-6.2297816240895088E-2</v>
      </c>
      <c r="E323" s="2">
        <f t="shared" si="18"/>
        <v>2.7150387604939494E-3</v>
      </c>
      <c r="F323">
        <f t="shared" si="19"/>
        <v>0</v>
      </c>
    </row>
    <row r="324" spans="1:6" x14ac:dyDescent="0.2">
      <c r="A324" s="1">
        <v>41752</v>
      </c>
      <c r="B324" s="60">
        <v>1875.3900149999999</v>
      </c>
      <c r="C324" s="3">
        <f t="shared" si="16"/>
        <v>-2.2157667665058493E-3</v>
      </c>
      <c r="D324" s="2">
        <f t="shared" si="17"/>
        <v>-6.1840684395855973E-2</v>
      </c>
      <c r="E324" s="2">
        <f t="shared" si="18"/>
        <v>-4.0982256806988736E-3</v>
      </c>
      <c r="F324">
        <f t="shared" si="19"/>
        <v>0</v>
      </c>
    </row>
    <row r="325" spans="1:6" x14ac:dyDescent="0.2">
      <c r="A325" s="1">
        <v>41753</v>
      </c>
      <c r="B325" s="60">
        <v>1878.6099850000001</v>
      </c>
      <c r="C325" s="3">
        <f t="shared" si="16"/>
        <v>1.7154879007302134E-3</v>
      </c>
      <c r="D325" s="2">
        <f t="shared" si="17"/>
        <v>-6.1528022279566573E-2</v>
      </c>
      <c r="E325" s="2">
        <f t="shared" si="18"/>
        <v>-2.1295883606974752E-4</v>
      </c>
      <c r="F325">
        <f t="shared" si="19"/>
        <v>0</v>
      </c>
    </row>
    <row r="326" spans="1:6" x14ac:dyDescent="0.2">
      <c r="A326" s="1">
        <v>41754</v>
      </c>
      <c r="B326" s="60">
        <v>1863.400024</v>
      </c>
      <c r="C326" s="3">
        <f t="shared" si="16"/>
        <v>-8.1293447785699673E-3</v>
      </c>
      <c r="D326" s="2">
        <f t="shared" si="17"/>
        <v>-6.1909638518987058E-2</v>
      </c>
      <c r="E326" s="2">
        <f t="shared" si="18"/>
        <v>6.5418167389165085E-3</v>
      </c>
      <c r="F326">
        <f t="shared" si="19"/>
        <v>0</v>
      </c>
    </row>
    <row r="327" spans="1:6" x14ac:dyDescent="0.2">
      <c r="A327" s="1">
        <v>41757</v>
      </c>
      <c r="B327" s="60">
        <v>1869.4300539999999</v>
      </c>
      <c r="C327" s="3">
        <f t="shared" si="16"/>
        <v>3.2308115393362624E-3</v>
      </c>
      <c r="D327" s="2">
        <f t="shared" si="17"/>
        <v>-6.1968932279045728E-2</v>
      </c>
      <c r="E327" s="2">
        <f t="shared" si="18"/>
        <v>4.8293280824431694E-3</v>
      </c>
      <c r="F327">
        <f t="shared" si="19"/>
        <v>0</v>
      </c>
    </row>
    <row r="328" spans="1:6" x14ac:dyDescent="0.2">
      <c r="A328" s="1">
        <v>41758</v>
      </c>
      <c r="B328" s="60">
        <v>1878.329956</v>
      </c>
      <c r="C328" s="3">
        <f t="shared" si="16"/>
        <v>4.7494603208926116E-3</v>
      </c>
      <c r="D328" s="2">
        <f t="shared" si="17"/>
        <v>-6.1990744302314965E-2</v>
      </c>
      <c r="E328" s="2">
        <f t="shared" si="18"/>
        <v>9.7061239650905809E-3</v>
      </c>
      <c r="F328">
        <f t="shared" si="19"/>
        <v>0</v>
      </c>
    </row>
    <row r="329" spans="1:6" x14ac:dyDescent="0.2">
      <c r="A329" s="1">
        <v>41759</v>
      </c>
      <c r="B329" s="60">
        <v>1883.9499510000001</v>
      </c>
      <c r="C329" s="3">
        <f t="shared" si="16"/>
        <v>2.9875497405849596E-3</v>
      </c>
      <c r="D329" s="2">
        <f t="shared" si="17"/>
        <v>-6.0904397869807898E-2</v>
      </c>
      <c r="E329" s="2">
        <f t="shared" si="18"/>
        <v>7.1402431405189143E-3</v>
      </c>
      <c r="F329">
        <f t="shared" si="19"/>
        <v>0</v>
      </c>
    </row>
    <row r="330" spans="1:6" x14ac:dyDescent="0.2">
      <c r="A330" s="1">
        <v>41760</v>
      </c>
      <c r="B330" s="60">
        <v>1883.6800539999999</v>
      </c>
      <c r="C330" s="3">
        <f t="shared" si="16"/>
        <v>-1.4327149964494664E-4</v>
      </c>
      <c r="D330" s="2">
        <f t="shared" si="17"/>
        <v>-5.9841907150452303E-2</v>
      </c>
      <c r="E330" s="2">
        <f t="shared" si="18"/>
        <v>2.5714250085299619E-3</v>
      </c>
      <c r="F330">
        <f t="shared" si="19"/>
        <v>0</v>
      </c>
    </row>
    <row r="331" spans="1:6" x14ac:dyDescent="0.2">
      <c r="A331" s="1">
        <v>41761</v>
      </c>
      <c r="B331" s="60">
        <v>1881.1400149999999</v>
      </c>
      <c r="C331" s="3">
        <f t="shared" ref="C331:C394" si="20">LN(B331/B330)</f>
        <v>-1.3493549964392008E-3</v>
      </c>
      <c r="D331" s="2">
        <f t="shared" si="17"/>
        <v>-5.9671476735191159E-2</v>
      </c>
      <c r="E331" s="2">
        <f t="shared" si="18"/>
        <v>-5.4851238004434751E-3</v>
      </c>
      <c r="F331">
        <f t="shared" si="19"/>
        <v>0</v>
      </c>
    </row>
    <row r="332" spans="1:6" x14ac:dyDescent="0.2">
      <c r="A332" s="1">
        <v>41764</v>
      </c>
      <c r="B332" s="60">
        <v>1884.660034</v>
      </c>
      <c r="C332" s="3">
        <f t="shared" si="20"/>
        <v>1.8694673001096345E-3</v>
      </c>
      <c r="D332" s="2">
        <f t="shared" si="17"/>
        <v>-5.9745661043089371E-2</v>
      </c>
      <c r="E332" s="2">
        <f t="shared" si="18"/>
        <v>-3.6146286900901252E-3</v>
      </c>
      <c r="F332">
        <f t="shared" si="19"/>
        <v>0</v>
      </c>
    </row>
    <row r="333" spans="1:6" x14ac:dyDescent="0.2">
      <c r="A333" s="1">
        <v>41765</v>
      </c>
      <c r="B333" s="60">
        <v>1867.719971</v>
      </c>
      <c r="C333" s="3">
        <f t="shared" si="20"/>
        <v>-9.0290312076985058E-3</v>
      </c>
      <c r="D333" s="2">
        <f t="shared" si="17"/>
        <v>-5.7963545899947184E-2</v>
      </c>
      <c r="E333" s="2">
        <f t="shared" si="18"/>
        <v>9.251816865516186E-3</v>
      </c>
      <c r="F333">
        <f t="shared" si="19"/>
        <v>0</v>
      </c>
    </row>
    <row r="334" spans="1:6" x14ac:dyDescent="0.2">
      <c r="A334" s="1">
        <v>41766</v>
      </c>
      <c r="B334" s="60">
        <v>1878.209961</v>
      </c>
      <c r="C334" s="3">
        <f t="shared" si="20"/>
        <v>5.6007547453593319E-3</v>
      </c>
      <c r="D334" s="2">
        <f t="shared" si="17"/>
        <v>-5.5568807421960312E-2</v>
      </c>
      <c r="E334" s="2">
        <f t="shared" si="18"/>
        <v>-2.8685424885761461E-3</v>
      </c>
      <c r="F334">
        <f t="shared" si="19"/>
        <v>0</v>
      </c>
    </row>
    <row r="335" spans="1:6" x14ac:dyDescent="0.2">
      <c r="A335" s="1">
        <v>41767</v>
      </c>
      <c r="B335" s="60">
        <v>1875.630005</v>
      </c>
      <c r="C335" s="3">
        <f t="shared" si="20"/>
        <v>-1.374569203583842E-3</v>
      </c>
      <c r="D335" s="2">
        <f t="shared" si="17"/>
        <v>-5.5454578628352832E-2</v>
      </c>
      <c r="E335" s="2">
        <f t="shared" si="18"/>
        <v>6.5893671347143608E-3</v>
      </c>
      <c r="F335">
        <f t="shared" si="19"/>
        <v>0</v>
      </c>
    </row>
    <row r="336" spans="1:6" x14ac:dyDescent="0.2">
      <c r="A336" s="1">
        <v>41768</v>
      </c>
      <c r="B336" s="60">
        <v>1878.4799800000001</v>
      </c>
      <c r="C336" s="3">
        <f t="shared" si="20"/>
        <v>1.518322882863128E-3</v>
      </c>
      <c r="D336" s="2">
        <f t="shared" si="17"/>
        <v>-5.2741781563616051E-2</v>
      </c>
      <c r="E336" s="2">
        <f t="shared" si="18"/>
        <v>7.4304884799611393E-3</v>
      </c>
      <c r="F336">
        <f t="shared" si="19"/>
        <v>0</v>
      </c>
    </row>
    <row r="337" spans="1:6" x14ac:dyDescent="0.2">
      <c r="A337" s="1">
        <v>41771</v>
      </c>
      <c r="B337" s="60">
        <v>1896.650024</v>
      </c>
      <c r="C337" s="3">
        <f t="shared" si="20"/>
        <v>9.6262562035398201E-3</v>
      </c>
      <c r="D337" s="2">
        <f t="shared" si="17"/>
        <v>-4.0972427630722376E-2</v>
      </c>
      <c r="E337" s="2">
        <f t="shared" si="18"/>
        <v>2.0436251619444052E-3</v>
      </c>
      <c r="F337">
        <f t="shared" si="19"/>
        <v>0</v>
      </c>
    </row>
    <row r="338" spans="1:6" x14ac:dyDescent="0.2">
      <c r="A338" s="1">
        <v>41772</v>
      </c>
      <c r="B338" s="60">
        <v>1897.4499510000001</v>
      </c>
      <c r="C338" s="3">
        <f t="shared" si="20"/>
        <v>4.2166891601361212E-4</v>
      </c>
      <c r="D338" s="2">
        <f t="shared" si="17"/>
        <v>-3.6512203058202228E-2</v>
      </c>
      <c r="E338" s="2">
        <f t="shared" si="18"/>
        <v>7.59190651968299E-3</v>
      </c>
      <c r="F338">
        <f t="shared" si="19"/>
        <v>0</v>
      </c>
    </row>
    <row r="339" spans="1:6" x14ac:dyDescent="0.2">
      <c r="A339" s="1">
        <v>41773</v>
      </c>
      <c r="B339" s="60">
        <v>1888.530029</v>
      </c>
      <c r="C339" s="3">
        <f t="shared" si="20"/>
        <v>-4.7120896316339977E-3</v>
      </c>
      <c r="D339" s="2">
        <f t="shared" si="17"/>
        <v>-3.6564294899378236E-2</v>
      </c>
      <c r="E339" s="2">
        <f t="shared" si="18"/>
        <v>1.1189303339792098E-2</v>
      </c>
      <c r="F339">
        <f t="shared" si="19"/>
        <v>0</v>
      </c>
    </row>
    <row r="340" spans="1:6" x14ac:dyDescent="0.2">
      <c r="A340" s="1">
        <v>41774</v>
      </c>
      <c r="B340" s="60">
        <v>1870.849976</v>
      </c>
      <c r="C340" s="3">
        <f t="shared" si="20"/>
        <v>-9.4059038054126482E-3</v>
      </c>
      <c r="D340" s="2">
        <f t="shared" si="17"/>
        <v>-3.9365188071590188E-2</v>
      </c>
      <c r="E340" s="2">
        <f t="shared" si="18"/>
        <v>2.5947965803395569E-2</v>
      </c>
      <c r="F340">
        <f t="shared" si="19"/>
        <v>0</v>
      </c>
    </row>
    <row r="341" spans="1:6" x14ac:dyDescent="0.2">
      <c r="A341" s="1">
        <v>41775</v>
      </c>
      <c r="B341" s="60">
        <v>1877.8599850000001</v>
      </c>
      <c r="C341" s="3">
        <f t="shared" si="20"/>
        <v>3.739962410462956E-3</v>
      </c>
      <c r="D341" s="2">
        <f t="shared" si="17"/>
        <v>-3.6235347964310882E-2</v>
      </c>
      <c r="E341" s="2">
        <f t="shared" si="18"/>
        <v>2.4049983840380013E-2</v>
      </c>
      <c r="F341">
        <f t="shared" si="19"/>
        <v>0</v>
      </c>
    </row>
    <row r="342" spans="1:6" x14ac:dyDescent="0.2">
      <c r="A342" s="1">
        <v>41778</v>
      </c>
      <c r="B342" s="60">
        <v>1885.079956</v>
      </c>
      <c r="C342" s="3">
        <f t="shared" si="20"/>
        <v>3.8374143479077863E-3</v>
      </c>
      <c r="D342" s="2">
        <f t="shared" si="17"/>
        <v>-3.6629626427871945E-2</v>
      </c>
      <c r="E342" s="2">
        <f t="shared" si="18"/>
        <v>2.0940131161028021E-2</v>
      </c>
      <c r="F342">
        <f t="shared" si="19"/>
        <v>0</v>
      </c>
    </row>
    <row r="343" spans="1:6" x14ac:dyDescent="0.2">
      <c r="A343" s="1">
        <v>41779</v>
      </c>
      <c r="B343" s="60">
        <v>1872.829956</v>
      </c>
      <c r="C343" s="3">
        <f t="shared" si="20"/>
        <v>-6.519604608733057E-3</v>
      </c>
      <c r="D343" s="2">
        <f t="shared" si="17"/>
        <v>-3.7858894307218609E-2</v>
      </c>
      <c r="E343" s="2">
        <f t="shared" si="18"/>
        <v>2.7080447024201603E-2</v>
      </c>
      <c r="F343">
        <f t="shared" si="19"/>
        <v>0</v>
      </c>
    </row>
    <row r="344" spans="1:6" x14ac:dyDescent="0.2">
      <c r="A344" s="1">
        <v>41780</v>
      </c>
      <c r="B344" s="60">
        <v>1888.030029</v>
      </c>
      <c r="C344" s="3">
        <f t="shared" si="20"/>
        <v>8.0833404197069164E-3</v>
      </c>
      <c r="D344" s="2">
        <f t="shared" si="17"/>
        <v>-3.952716671431699E-2</v>
      </c>
      <c r="E344" s="2">
        <f t="shared" si="18"/>
        <v>2.0886983393444733E-2</v>
      </c>
      <c r="F344">
        <f t="shared" si="19"/>
        <v>0</v>
      </c>
    </row>
    <row r="345" spans="1:6" x14ac:dyDescent="0.2">
      <c r="A345" s="1">
        <v>41781</v>
      </c>
      <c r="B345" s="60">
        <v>1892.48999</v>
      </c>
      <c r="C345" s="3">
        <f t="shared" si="20"/>
        <v>2.3594442281097716E-3</v>
      </c>
      <c r="D345" s="2">
        <f t="shared" si="17"/>
        <v>-3.9448330068736853E-2</v>
      </c>
      <c r="E345" s="2">
        <f t="shared" si="18"/>
        <v>2.503162125642084E-2</v>
      </c>
      <c r="F345">
        <f t="shared" si="19"/>
        <v>0</v>
      </c>
    </row>
    <row r="346" spans="1:6" x14ac:dyDescent="0.2">
      <c r="A346" s="1">
        <v>41782</v>
      </c>
      <c r="B346" s="60">
        <v>1900.530029</v>
      </c>
      <c r="C346" s="3">
        <f t="shared" si="20"/>
        <v>4.2393928855231243E-3</v>
      </c>
      <c r="D346" s="2">
        <f t="shared" si="17"/>
        <v>-3.9876249434679087E-2</v>
      </c>
      <c r="E346" s="2">
        <f t="shared" si="18"/>
        <v>2.5409311678314825E-2</v>
      </c>
      <c r="F346">
        <f t="shared" si="19"/>
        <v>0</v>
      </c>
    </row>
    <row r="347" spans="1:6" x14ac:dyDescent="0.2">
      <c r="A347" s="1">
        <v>41786</v>
      </c>
      <c r="B347" s="60">
        <v>1911.910034</v>
      </c>
      <c r="C347" s="3">
        <f t="shared" si="20"/>
        <v>5.9699502737522196E-3</v>
      </c>
      <c r="D347" s="2">
        <f t="shared" si="17"/>
        <v>-3.7946855711589803E-2</v>
      </c>
      <c r="E347" s="2">
        <f t="shared" si="18"/>
        <v>2.0377692709670787E-2</v>
      </c>
      <c r="F347">
        <f t="shared" si="19"/>
        <v>0</v>
      </c>
    </row>
    <row r="348" spans="1:6" x14ac:dyDescent="0.2">
      <c r="A348" s="1">
        <v>41787</v>
      </c>
      <c r="B348" s="60">
        <v>1909.780029</v>
      </c>
      <c r="C348" s="3">
        <f t="shared" si="20"/>
        <v>-1.1146928115250102E-3</v>
      </c>
      <c r="D348" s="2">
        <f t="shared" si="17"/>
        <v>-3.7966151059411098E-2</v>
      </c>
      <c r="E348" s="2">
        <f t="shared" si="18"/>
        <v>2.1246371367049859E-2</v>
      </c>
      <c r="F348">
        <f t="shared" si="19"/>
        <v>0</v>
      </c>
    </row>
    <row r="349" spans="1:6" x14ac:dyDescent="0.2">
      <c r="A349" s="1">
        <v>41788</v>
      </c>
      <c r="B349" s="60">
        <v>1920.030029</v>
      </c>
      <c r="C349" s="3">
        <f t="shared" si="20"/>
        <v>5.3527586581908924E-3</v>
      </c>
      <c r="D349" s="2">
        <f t="shared" si="17"/>
        <v>-3.8138608203610189E-2</v>
      </c>
      <c r="E349" s="2">
        <f t="shared" si="18"/>
        <v>1.2350301770086204E-2</v>
      </c>
      <c r="F349">
        <f t="shared" si="19"/>
        <v>0</v>
      </c>
    </row>
    <row r="350" spans="1:6" x14ac:dyDescent="0.2">
      <c r="A350" s="1">
        <v>41789</v>
      </c>
      <c r="B350" s="60">
        <v>1923.5699460000001</v>
      </c>
      <c r="C350" s="3">
        <f t="shared" si="20"/>
        <v>1.8419804474474298E-3</v>
      </c>
      <c r="D350" s="2">
        <f t="shared" ref="D350:D413" si="21">_xlfn.STDEV.S(C330:C350)*SQRT(10)*Factor_VaR</f>
        <v>-3.8024938815018346E-2</v>
      </c>
      <c r="E350" s="2">
        <f t="shared" si="18"/>
        <v>3.3941818707272481E-3</v>
      </c>
      <c r="F350">
        <f t="shared" si="19"/>
        <v>0</v>
      </c>
    </row>
    <row r="351" spans="1:6" x14ac:dyDescent="0.2">
      <c r="A351" s="1">
        <v>41792</v>
      </c>
      <c r="B351" s="60">
        <v>1924.969971</v>
      </c>
      <c r="C351" s="3">
        <f t="shared" si="20"/>
        <v>7.2756166855577373E-4</v>
      </c>
      <c r="D351" s="2">
        <f t="shared" si="21"/>
        <v>-3.7980315732301109E-2</v>
      </c>
      <c r="E351" s="2">
        <f t="shared" ref="E351:E414" si="22">LN(B360/B351)</f>
        <v>5.7962794905823921E-3</v>
      </c>
      <c r="F351">
        <f t="shared" ref="F351:F414" si="23">IF(E351&lt;D351, 1, 0)</f>
        <v>0</v>
      </c>
    </row>
    <row r="352" spans="1:6" x14ac:dyDescent="0.2">
      <c r="A352" s="1">
        <v>41793</v>
      </c>
      <c r="B352" s="60">
        <v>1924.23999</v>
      </c>
      <c r="C352" s="3">
        <f t="shared" si="20"/>
        <v>-3.7928874555938222E-4</v>
      </c>
      <c r="D352" s="2">
        <f t="shared" si="21"/>
        <v>-3.7847389304207057E-2</v>
      </c>
      <c r="E352" s="2">
        <f t="shared" si="22"/>
        <v>7.0119235065310842E-3</v>
      </c>
      <c r="F352">
        <f t="shared" si="23"/>
        <v>0</v>
      </c>
    </row>
    <row r="353" spans="1:6" x14ac:dyDescent="0.2">
      <c r="A353" s="1">
        <v>41794</v>
      </c>
      <c r="B353" s="60">
        <v>1927.880005</v>
      </c>
      <c r="C353" s="3">
        <f t="shared" si="20"/>
        <v>1.8898767889498752E-3</v>
      </c>
      <c r="D353" s="2">
        <f t="shared" si="21"/>
        <v>-3.784855732991705E-2</v>
      </c>
      <c r="E353" s="2">
        <f t="shared" si="22"/>
        <v>7.2922591949858354E-3</v>
      </c>
      <c r="F353">
        <f t="shared" si="23"/>
        <v>0</v>
      </c>
    </row>
    <row r="354" spans="1:6" x14ac:dyDescent="0.2">
      <c r="A354" s="1">
        <v>41795</v>
      </c>
      <c r="B354" s="60">
        <v>1940.459961</v>
      </c>
      <c r="C354" s="3">
        <f t="shared" si="20"/>
        <v>6.5040820910860176E-3</v>
      </c>
      <c r="D354" s="2">
        <f t="shared" si="21"/>
        <v>-3.470637956959402E-2</v>
      </c>
      <c r="E354" s="2">
        <f t="shared" si="22"/>
        <v>8.4774201457899594E-3</v>
      </c>
      <c r="F354">
        <f t="shared" si="23"/>
        <v>0</v>
      </c>
    </row>
    <row r="355" spans="1:6" x14ac:dyDescent="0.2">
      <c r="A355" s="1">
        <v>41796</v>
      </c>
      <c r="B355" s="60">
        <v>1949.4399410000001</v>
      </c>
      <c r="C355" s="3">
        <f t="shared" si="20"/>
        <v>4.6170833074168915E-3</v>
      </c>
      <c r="D355" s="2">
        <f t="shared" si="21"/>
        <v>-3.4451357936656893E-2</v>
      </c>
      <c r="E355" s="2">
        <f t="shared" si="22"/>
        <v>5.1370001338436654E-3</v>
      </c>
      <c r="F355">
        <f t="shared" si="23"/>
        <v>0</v>
      </c>
    </row>
    <row r="356" spans="1:6" x14ac:dyDescent="0.2">
      <c r="A356" s="1">
        <v>41799</v>
      </c>
      <c r="B356" s="60">
        <v>1951.2700199999999</v>
      </c>
      <c r="C356" s="3">
        <f t="shared" si="20"/>
        <v>9.3833130510802363E-4</v>
      </c>
      <c r="D356" s="2">
        <f t="shared" si="21"/>
        <v>-3.4077698952728983E-2</v>
      </c>
      <c r="E356" s="2">
        <f t="shared" si="22"/>
        <v>5.9272325039310758E-3</v>
      </c>
      <c r="F356">
        <f t="shared" si="23"/>
        <v>0</v>
      </c>
    </row>
    <row r="357" spans="1:6" x14ac:dyDescent="0.2">
      <c r="A357" s="1">
        <v>41800</v>
      </c>
      <c r="B357" s="60">
        <v>1950.790039</v>
      </c>
      <c r="C357" s="3">
        <f t="shared" si="20"/>
        <v>-2.4601415414599579E-4</v>
      </c>
      <c r="D357" s="2">
        <f t="shared" si="21"/>
        <v>-3.4246030311027631E-2</v>
      </c>
      <c r="E357" s="2">
        <f t="shared" si="22"/>
        <v>6.0407736857501374E-3</v>
      </c>
      <c r="F357">
        <f t="shared" si="23"/>
        <v>0</v>
      </c>
    </row>
    <row r="358" spans="1:6" x14ac:dyDescent="0.2">
      <c r="A358" s="1">
        <v>41801</v>
      </c>
      <c r="B358" s="60">
        <v>1943.8900149999999</v>
      </c>
      <c r="C358" s="3">
        <f t="shared" si="20"/>
        <v>-3.5433109387726222E-3</v>
      </c>
      <c r="D358" s="2">
        <f t="shared" si="21"/>
        <v>-3.2586240296682688E-2</v>
      </c>
      <c r="E358" s="2">
        <f t="shared" si="22"/>
        <v>3.1279780646483561E-3</v>
      </c>
      <c r="F358">
        <f t="shared" si="23"/>
        <v>0</v>
      </c>
    </row>
    <row r="359" spans="1:6" x14ac:dyDescent="0.2">
      <c r="A359" s="1">
        <v>41802</v>
      </c>
      <c r="B359" s="60">
        <v>1930.1099850000001</v>
      </c>
      <c r="C359" s="3">
        <f t="shared" si="20"/>
        <v>-7.1141394519117001E-3</v>
      </c>
      <c r="D359" s="2">
        <f t="shared" si="21"/>
        <v>-3.5196495028933329E-2</v>
      </c>
      <c r="E359" s="2">
        <f t="shared" si="22"/>
        <v>1.5127675028160951E-2</v>
      </c>
      <c r="F359">
        <f t="shared" si="23"/>
        <v>0</v>
      </c>
    </row>
    <row r="360" spans="1:6" x14ac:dyDescent="0.2">
      <c r="A360" s="1">
        <v>41803</v>
      </c>
      <c r="B360" s="60">
        <v>1936.160034</v>
      </c>
      <c r="C360" s="3">
        <f t="shared" si="20"/>
        <v>3.1296592884110289E-3</v>
      </c>
      <c r="D360" s="2">
        <f t="shared" si="21"/>
        <v>-3.4099892098346685E-2</v>
      </c>
      <c r="E360" s="2">
        <f t="shared" si="22"/>
        <v>1.0818436615296006E-2</v>
      </c>
      <c r="F360">
        <f t="shared" si="23"/>
        <v>0</v>
      </c>
    </row>
    <row r="361" spans="1:6" x14ac:dyDescent="0.2">
      <c r="A361" s="1">
        <v>41806</v>
      </c>
      <c r="B361" s="60">
        <v>1937.780029</v>
      </c>
      <c r="C361" s="3">
        <f t="shared" si="20"/>
        <v>8.3635527038925048E-4</v>
      </c>
      <c r="D361" s="2">
        <f t="shared" si="21"/>
        <v>-2.9086683658888841E-2</v>
      </c>
      <c r="E361" s="2">
        <f t="shared" si="22"/>
        <v>1.1891126463180694E-2</v>
      </c>
      <c r="F361">
        <f t="shared" si="23"/>
        <v>0</v>
      </c>
    </row>
    <row r="362" spans="1:6" x14ac:dyDescent="0.2">
      <c r="A362" s="1">
        <v>41807</v>
      </c>
      <c r="B362" s="60">
        <v>1941.98999</v>
      </c>
      <c r="C362" s="3">
        <f t="shared" si="20"/>
        <v>2.1702124774046652E-3</v>
      </c>
      <c r="D362" s="2">
        <f t="shared" si="21"/>
        <v>-2.889347407747821E-2</v>
      </c>
      <c r="E362" s="2">
        <f t="shared" si="22"/>
        <v>9.348587717772425E-3</v>
      </c>
      <c r="F362">
        <f t="shared" si="23"/>
        <v>0</v>
      </c>
    </row>
    <row r="363" spans="1:6" x14ac:dyDescent="0.2">
      <c r="A363" s="1">
        <v>41808</v>
      </c>
      <c r="B363" s="60">
        <v>1956.9799800000001</v>
      </c>
      <c r="C363" s="3">
        <f t="shared" si="20"/>
        <v>7.6892430418902839E-3</v>
      </c>
      <c r="D363" s="2">
        <f t="shared" si="21"/>
        <v>-3.0327017744772634E-2</v>
      </c>
      <c r="E363" s="2">
        <f t="shared" si="22"/>
        <v>8.3149176653492789E-3</v>
      </c>
      <c r="F363">
        <f t="shared" si="23"/>
        <v>0</v>
      </c>
    </row>
    <row r="364" spans="1:6" x14ac:dyDescent="0.2">
      <c r="A364" s="1">
        <v>41809</v>
      </c>
      <c r="B364" s="60">
        <v>1959.4799800000001</v>
      </c>
      <c r="C364" s="3">
        <f t="shared" si="20"/>
        <v>1.2766632954706229E-3</v>
      </c>
      <c r="D364" s="2">
        <f t="shared" si="21"/>
        <v>-2.6945902663077479E-2</v>
      </c>
      <c r="E364" s="2">
        <f t="shared" si="22"/>
        <v>7.696850532140532E-3</v>
      </c>
      <c r="F364">
        <f t="shared" si="23"/>
        <v>0</v>
      </c>
    </row>
    <row r="365" spans="1:6" x14ac:dyDescent="0.2">
      <c r="A365" s="1">
        <v>41810</v>
      </c>
      <c r="B365" s="60">
        <v>1962.869995</v>
      </c>
      <c r="C365" s="3">
        <f t="shared" si="20"/>
        <v>1.7285636751956316E-3</v>
      </c>
      <c r="D365" s="2">
        <f t="shared" si="21"/>
        <v>-2.5024501072933924E-2</v>
      </c>
      <c r="E365" s="2">
        <f t="shared" si="22"/>
        <v>1.1432836939349518E-2</v>
      </c>
      <c r="F365">
        <f t="shared" si="23"/>
        <v>0</v>
      </c>
    </row>
    <row r="366" spans="1:6" x14ac:dyDescent="0.2">
      <c r="A366" s="1">
        <v>41813</v>
      </c>
      <c r="B366" s="60">
        <v>1962.6099850000001</v>
      </c>
      <c r="C366" s="3">
        <f t="shared" si="20"/>
        <v>-1.3247297232689385E-4</v>
      </c>
      <c r="D366" s="2">
        <f t="shared" si="21"/>
        <v>-2.5206613559952244E-2</v>
      </c>
      <c r="E366" s="2">
        <f t="shared" si="22"/>
        <v>7.6340708525964585E-3</v>
      </c>
      <c r="F366">
        <f t="shared" si="23"/>
        <v>0</v>
      </c>
    </row>
    <row r="367" spans="1:6" x14ac:dyDescent="0.2">
      <c r="A367" s="1">
        <v>41814</v>
      </c>
      <c r="B367" s="60">
        <v>1949.9799800000001</v>
      </c>
      <c r="C367" s="3">
        <f t="shared" si="20"/>
        <v>-6.4561065598744459E-3</v>
      </c>
      <c r="D367" s="2">
        <f t="shared" si="21"/>
        <v>-2.8019070966601677E-2</v>
      </c>
      <c r="E367" s="2">
        <f t="shared" si="22"/>
        <v>7.0164154719886407E-3</v>
      </c>
      <c r="F367">
        <f t="shared" si="23"/>
        <v>0</v>
      </c>
    </row>
    <row r="368" spans="1:6" x14ac:dyDescent="0.2">
      <c r="A368" s="1">
        <v>41815</v>
      </c>
      <c r="B368" s="60">
        <v>1959.530029</v>
      </c>
      <c r="C368" s="3">
        <f t="shared" si="20"/>
        <v>4.8855575116011022E-3</v>
      </c>
      <c r="D368" s="2">
        <f t="shared" si="21"/>
        <v>-2.7572479731586504E-2</v>
      </c>
      <c r="E368" s="2">
        <f t="shared" si="22"/>
        <v>6.7643744540988853E-3</v>
      </c>
      <c r="F368">
        <f t="shared" si="23"/>
        <v>0</v>
      </c>
    </row>
    <row r="369" spans="1:6" x14ac:dyDescent="0.2">
      <c r="A369" s="1">
        <v>41816</v>
      </c>
      <c r="B369" s="60">
        <v>1957.219971</v>
      </c>
      <c r="C369" s="3">
        <f t="shared" si="20"/>
        <v>-1.1795791244539316E-3</v>
      </c>
      <c r="D369" s="2">
        <f t="shared" si="21"/>
        <v>-2.7587230924171455E-2</v>
      </c>
      <c r="E369" s="2">
        <f t="shared" si="22"/>
        <v>3.8043254289290068E-3</v>
      </c>
      <c r="F369">
        <f t="shared" si="23"/>
        <v>0</v>
      </c>
    </row>
    <row r="370" spans="1:6" x14ac:dyDescent="0.2">
      <c r="A370" s="1">
        <v>41817</v>
      </c>
      <c r="B370" s="60">
        <v>1960.959961</v>
      </c>
      <c r="C370" s="3">
        <f t="shared" si="20"/>
        <v>1.9090451182738103E-3</v>
      </c>
      <c r="D370" s="2">
        <f t="shared" si="21"/>
        <v>-2.6713930205080203E-2</v>
      </c>
      <c r="E370" s="2">
        <f t="shared" si="22"/>
        <v>3.3651220146594194E-3</v>
      </c>
      <c r="F370">
        <f t="shared" si="23"/>
        <v>0</v>
      </c>
    </row>
    <row r="371" spans="1:6" x14ac:dyDescent="0.2">
      <c r="A371" s="1">
        <v>41820</v>
      </c>
      <c r="B371" s="60">
        <v>1960.2299800000001</v>
      </c>
      <c r="C371" s="3">
        <f t="shared" si="20"/>
        <v>-3.7232626800353795E-4</v>
      </c>
      <c r="D371" s="2">
        <f t="shared" si="21"/>
        <v>-2.6762534273289864E-2</v>
      </c>
      <c r="E371" s="2">
        <f t="shared" si="22"/>
        <v>8.5693093660025605E-3</v>
      </c>
      <c r="F371">
        <f t="shared" si="23"/>
        <v>0</v>
      </c>
    </row>
    <row r="372" spans="1:6" x14ac:dyDescent="0.2">
      <c r="A372" s="1">
        <v>41821</v>
      </c>
      <c r="B372" s="60">
        <v>1973.3199460000001</v>
      </c>
      <c r="C372" s="3">
        <f t="shared" si="20"/>
        <v>6.6555729894672549E-3</v>
      </c>
      <c r="D372" s="2">
        <f t="shared" si="21"/>
        <v>-2.8307165721320485E-2</v>
      </c>
      <c r="E372" s="2">
        <f t="shared" si="22"/>
        <v>-2.0228551286784269E-5</v>
      </c>
      <c r="F372">
        <f t="shared" si="23"/>
        <v>0</v>
      </c>
    </row>
    <row r="373" spans="1:6" x14ac:dyDescent="0.2">
      <c r="A373" s="1">
        <v>41822</v>
      </c>
      <c r="B373" s="60">
        <v>1974.619995</v>
      </c>
      <c r="C373" s="3">
        <f t="shared" si="20"/>
        <v>6.5859616226181369E-4</v>
      </c>
      <c r="D373" s="2">
        <f t="shared" si="21"/>
        <v>-2.820117123170874E-2</v>
      </c>
      <c r="E373" s="2">
        <f t="shared" si="22"/>
        <v>3.5134603004720343E-3</v>
      </c>
      <c r="F373">
        <f t="shared" si="23"/>
        <v>0</v>
      </c>
    </row>
    <row r="374" spans="1:6" x14ac:dyDescent="0.2">
      <c r="A374" s="1">
        <v>41823</v>
      </c>
      <c r="B374" s="60">
        <v>1985.4399410000001</v>
      </c>
      <c r="C374" s="3">
        <f t="shared" si="20"/>
        <v>5.4645500824045627E-3</v>
      </c>
      <c r="D374" s="2">
        <f t="shared" si="21"/>
        <v>-2.8999810132973661E-2</v>
      </c>
      <c r="E374" s="2">
        <f t="shared" si="22"/>
        <v>-1.3855695623382118E-2</v>
      </c>
      <c r="F374">
        <f t="shared" si="23"/>
        <v>0</v>
      </c>
    </row>
    <row r="375" spans="1:6" x14ac:dyDescent="0.2">
      <c r="A375" s="1">
        <v>41827</v>
      </c>
      <c r="B375" s="60">
        <v>1977.650024</v>
      </c>
      <c r="C375" s="3">
        <f t="shared" si="20"/>
        <v>-3.9312390590800573E-3</v>
      </c>
      <c r="D375" s="2">
        <f t="shared" si="21"/>
        <v>-2.8869087113687558E-2</v>
      </c>
      <c r="E375" s="2">
        <f t="shared" si="22"/>
        <v>2.8815254528779714E-4</v>
      </c>
      <c r="F375">
        <f t="shared" si="23"/>
        <v>0</v>
      </c>
    </row>
    <row r="376" spans="1:6" x14ac:dyDescent="0.2">
      <c r="A376" s="1">
        <v>41828</v>
      </c>
      <c r="B376" s="60">
        <v>1963.709961</v>
      </c>
      <c r="C376" s="3">
        <f t="shared" si="20"/>
        <v>-7.0737619404822169E-3</v>
      </c>
      <c r="D376" s="2">
        <f t="shared" si="21"/>
        <v>-3.0833843584452635E-2</v>
      </c>
      <c r="E376" s="2">
        <f t="shared" si="22"/>
        <v>5.0389679711703734E-3</v>
      </c>
      <c r="F376">
        <f t="shared" si="23"/>
        <v>0</v>
      </c>
    </row>
    <row r="377" spans="1:6" x14ac:dyDescent="0.2">
      <c r="A377" s="1">
        <v>41829</v>
      </c>
      <c r="B377" s="60">
        <v>1972.829956</v>
      </c>
      <c r="C377" s="3">
        <f t="shared" si="20"/>
        <v>4.6335164937113963E-3</v>
      </c>
      <c r="D377" s="2">
        <f t="shared" si="21"/>
        <v>-3.1586925577139928E-2</v>
      </c>
      <c r="E377" s="2">
        <f t="shared" si="22"/>
        <v>5.4090624357123638E-3</v>
      </c>
      <c r="F377">
        <f t="shared" si="23"/>
        <v>0</v>
      </c>
    </row>
    <row r="378" spans="1:6" x14ac:dyDescent="0.2">
      <c r="A378" s="1">
        <v>41830</v>
      </c>
      <c r="B378" s="60">
        <v>1964.6800539999999</v>
      </c>
      <c r="C378" s="3">
        <f t="shared" si="20"/>
        <v>-4.1396281496238032E-3</v>
      </c>
      <c r="D378" s="2">
        <f t="shared" si="21"/>
        <v>-3.2450166741671872E-2</v>
      </c>
      <c r="E378" s="2">
        <f t="shared" si="22"/>
        <v>1.1301591629972758E-2</v>
      </c>
      <c r="F378">
        <f t="shared" si="23"/>
        <v>0</v>
      </c>
    </row>
    <row r="379" spans="1:6" x14ac:dyDescent="0.2">
      <c r="A379" s="1">
        <v>41831</v>
      </c>
      <c r="B379" s="60">
        <v>1967.5699460000001</v>
      </c>
      <c r="C379" s="3">
        <f t="shared" si="20"/>
        <v>1.4698417040041947E-3</v>
      </c>
      <c r="D379" s="2">
        <f t="shared" si="21"/>
        <v>-3.1819513689030715E-2</v>
      </c>
      <c r="E379" s="2">
        <f t="shared" si="22"/>
        <v>1.0319786384773428E-2</v>
      </c>
      <c r="F379">
        <f t="shared" si="23"/>
        <v>0</v>
      </c>
    </row>
    <row r="380" spans="1:6" x14ac:dyDescent="0.2">
      <c r="A380" s="1">
        <v>41834</v>
      </c>
      <c r="B380" s="60">
        <v>1977.099976</v>
      </c>
      <c r="C380" s="3">
        <f t="shared" si="20"/>
        <v>4.8318610833396466E-3</v>
      </c>
      <c r="D380" s="2">
        <f t="shared" si="21"/>
        <v>-2.9716018967126563E-2</v>
      </c>
      <c r="E380" s="2">
        <f t="shared" si="22"/>
        <v>6.2697958194424589E-4</v>
      </c>
      <c r="F380">
        <f t="shared" si="23"/>
        <v>0</v>
      </c>
    </row>
    <row r="381" spans="1:6" x14ac:dyDescent="0.2">
      <c r="A381" s="1">
        <v>41835</v>
      </c>
      <c r="B381" s="60">
        <v>1973.280029</v>
      </c>
      <c r="C381" s="3">
        <f t="shared" si="20"/>
        <v>-1.9339649278222921E-3</v>
      </c>
      <c r="D381" s="2">
        <f t="shared" si="21"/>
        <v>-2.9912269821845288E-2</v>
      </c>
      <c r="E381" s="2">
        <f t="shared" si="22"/>
        <v>2.8490577216906863E-3</v>
      </c>
      <c r="F381">
        <f t="shared" si="23"/>
        <v>0</v>
      </c>
    </row>
    <row r="382" spans="1:6" x14ac:dyDescent="0.2">
      <c r="A382" s="1">
        <v>41836</v>
      </c>
      <c r="B382" s="60">
        <v>1981.5699460000001</v>
      </c>
      <c r="C382" s="3">
        <f t="shared" si="20"/>
        <v>4.1922850140205638E-3</v>
      </c>
      <c r="D382" s="2">
        <f t="shared" si="21"/>
        <v>-3.0373238274481237E-2</v>
      </c>
      <c r="E382" s="2">
        <f t="shared" si="22"/>
        <v>-5.8812957024909386E-3</v>
      </c>
      <c r="F382">
        <f t="shared" si="23"/>
        <v>0</v>
      </c>
    </row>
    <row r="383" spans="1:6" x14ac:dyDescent="0.2">
      <c r="A383" s="1">
        <v>41837</v>
      </c>
      <c r="B383" s="60">
        <v>1958.119995</v>
      </c>
      <c r="C383" s="3">
        <f t="shared" si="20"/>
        <v>-1.1904605841449497E-2</v>
      </c>
      <c r="D383" s="2">
        <f t="shared" si="21"/>
        <v>-3.6726066850894683E-2</v>
      </c>
      <c r="E383" s="2">
        <f t="shared" si="22"/>
        <v>6.0842209988901221E-3</v>
      </c>
      <c r="F383">
        <f t="shared" si="23"/>
        <v>0</v>
      </c>
    </row>
    <row r="384" spans="1:6" x14ac:dyDescent="0.2">
      <c r="A384" s="1">
        <v>41838</v>
      </c>
      <c r="B384" s="60">
        <v>1978.219971</v>
      </c>
      <c r="C384" s="3">
        <f t="shared" si="20"/>
        <v>1.0212609109589852E-2</v>
      </c>
      <c r="D384" s="2">
        <f t="shared" si="21"/>
        <v>-3.8273229399304221E-2</v>
      </c>
      <c r="E384" s="2">
        <f t="shared" si="22"/>
        <v>-2.4330320090877239E-2</v>
      </c>
      <c r="F384">
        <f t="shared" si="23"/>
        <v>0</v>
      </c>
    </row>
    <row r="385" spans="1:6" x14ac:dyDescent="0.2">
      <c r="A385" s="1">
        <v>41841</v>
      </c>
      <c r="B385" s="60">
        <v>1973.630005</v>
      </c>
      <c r="C385" s="3">
        <f t="shared" si="20"/>
        <v>-2.3229465145998183E-3</v>
      </c>
      <c r="D385" s="2">
        <f t="shared" si="21"/>
        <v>-3.8514616114753895E-2</v>
      </c>
      <c r="E385" s="2">
        <f t="shared" si="22"/>
        <v>-2.4870590050981967E-2</v>
      </c>
      <c r="F385">
        <f t="shared" si="23"/>
        <v>0</v>
      </c>
    </row>
    <row r="386" spans="1:6" x14ac:dyDescent="0.2">
      <c r="A386" s="1">
        <v>41842</v>
      </c>
      <c r="B386" s="60">
        <v>1983.530029</v>
      </c>
      <c r="C386" s="3">
        <f t="shared" si="20"/>
        <v>5.0036109582534613E-3</v>
      </c>
      <c r="D386" s="2">
        <f t="shared" si="21"/>
        <v>-3.9186500799016061E-2</v>
      </c>
      <c r="E386" s="2">
        <f t="shared" si="22"/>
        <v>-2.2710886465383055E-2</v>
      </c>
      <c r="F386">
        <f t="shared" si="23"/>
        <v>0</v>
      </c>
    </row>
    <row r="387" spans="1:6" x14ac:dyDescent="0.2">
      <c r="A387" s="1">
        <v>41843</v>
      </c>
      <c r="B387" s="60">
        <v>1987.01001</v>
      </c>
      <c r="C387" s="3">
        <f t="shared" si="20"/>
        <v>1.7529010446364582E-3</v>
      </c>
      <c r="D387" s="2">
        <f t="shared" si="21"/>
        <v>-3.9221211612430175E-2</v>
      </c>
      <c r="E387" s="2">
        <f t="shared" si="22"/>
        <v>-3.4196466553932929E-2</v>
      </c>
      <c r="F387">
        <f t="shared" si="23"/>
        <v>0</v>
      </c>
    </row>
    <row r="388" spans="1:6" x14ac:dyDescent="0.2">
      <c r="A388" s="1">
        <v>41844</v>
      </c>
      <c r="B388" s="60">
        <v>1987.9799800000001</v>
      </c>
      <c r="C388" s="3">
        <f t="shared" si="20"/>
        <v>4.8803645880490185E-4</v>
      </c>
      <c r="D388" s="2">
        <f t="shared" si="21"/>
        <v>-3.7387637642684754E-2</v>
      </c>
      <c r="E388" s="2">
        <f t="shared" si="22"/>
        <v>-3.4668864740981291E-2</v>
      </c>
      <c r="F388">
        <f t="shared" si="23"/>
        <v>0</v>
      </c>
    </row>
    <row r="389" spans="1:6" x14ac:dyDescent="0.2">
      <c r="A389" s="1">
        <v>41845</v>
      </c>
      <c r="B389" s="60">
        <v>1978.339966</v>
      </c>
      <c r="C389" s="3">
        <f t="shared" si="20"/>
        <v>-4.8609457194895948E-3</v>
      </c>
      <c r="D389" s="2">
        <f t="shared" si="21"/>
        <v>-3.7860570079918353E-2</v>
      </c>
      <c r="E389" s="2">
        <f t="shared" si="22"/>
        <v>-3.5380034497545371E-2</v>
      </c>
      <c r="F389">
        <f t="shared" si="23"/>
        <v>0</v>
      </c>
    </row>
    <row r="390" spans="1:6" x14ac:dyDescent="0.2">
      <c r="A390" s="1">
        <v>41848</v>
      </c>
      <c r="B390" s="60">
        <v>1978.910034</v>
      </c>
      <c r="C390" s="3">
        <f t="shared" si="20"/>
        <v>2.8811321192405513E-4</v>
      </c>
      <c r="D390" s="2">
        <f t="shared" si="21"/>
        <v>-3.7762299644259992E-2</v>
      </c>
      <c r="E390" s="2">
        <f t="shared" si="22"/>
        <v>-2.4202724907096067E-2</v>
      </c>
      <c r="F390">
        <f t="shared" si="23"/>
        <v>0</v>
      </c>
    </row>
    <row r="391" spans="1:6" x14ac:dyDescent="0.2">
      <c r="A391" s="1">
        <v>41849</v>
      </c>
      <c r="B391" s="60">
        <v>1969.9499510000001</v>
      </c>
      <c r="C391" s="3">
        <f t="shared" si="20"/>
        <v>-4.5380684101610867E-3</v>
      </c>
      <c r="D391" s="2">
        <f t="shared" si="21"/>
        <v>-3.8533252295581744E-2</v>
      </c>
      <c r="E391" s="2">
        <f t="shared" si="22"/>
        <v>-1.6909031535884515E-2</v>
      </c>
      <c r="F391">
        <f t="shared" si="23"/>
        <v>0</v>
      </c>
    </row>
    <row r="392" spans="1:6" x14ac:dyDescent="0.2">
      <c r="A392" s="1">
        <v>41850</v>
      </c>
      <c r="B392" s="60">
        <v>1970.0699460000001</v>
      </c>
      <c r="C392" s="3">
        <f t="shared" si="20"/>
        <v>6.0910859931627437E-5</v>
      </c>
      <c r="D392" s="2">
        <f t="shared" si="21"/>
        <v>-3.8521572985841912E-2</v>
      </c>
      <c r="E392" s="2">
        <f t="shared" si="22"/>
        <v>-1.8607924798206391E-2</v>
      </c>
      <c r="F392">
        <f t="shared" si="23"/>
        <v>0</v>
      </c>
    </row>
    <row r="393" spans="1:6" x14ac:dyDescent="0.2">
      <c r="A393" s="1">
        <v>41851</v>
      </c>
      <c r="B393" s="60">
        <v>1930.670044</v>
      </c>
      <c r="C393" s="3">
        <f t="shared" si="20"/>
        <v>-2.0201931980177425E-2</v>
      </c>
      <c r="D393" s="2">
        <f t="shared" si="21"/>
        <v>-4.909281253237479E-2</v>
      </c>
      <c r="E393" s="2">
        <f t="shared" si="22"/>
        <v>8.2787744369819481E-3</v>
      </c>
      <c r="F393">
        <f t="shared" si="23"/>
        <v>0</v>
      </c>
    </row>
    <row r="394" spans="1:6" x14ac:dyDescent="0.2">
      <c r="A394" s="1">
        <v>41852</v>
      </c>
      <c r="B394" s="60">
        <v>1925.150024</v>
      </c>
      <c r="C394" s="3">
        <f t="shared" si="20"/>
        <v>-2.8632164747045552E-3</v>
      </c>
      <c r="D394" s="2">
        <f t="shared" si="21"/>
        <v>-4.9088535692076267E-2</v>
      </c>
      <c r="E394" s="2">
        <f t="shared" si="22"/>
        <v>1.5478389180728396E-2</v>
      </c>
      <c r="F394">
        <f t="shared" si="23"/>
        <v>0</v>
      </c>
    </row>
    <row r="395" spans="1:6" x14ac:dyDescent="0.2">
      <c r="A395" s="1">
        <v>41855</v>
      </c>
      <c r="B395" s="60">
        <v>1938.98999</v>
      </c>
      <c r="C395" s="3">
        <f t="shared" ref="C395:C458" si="24">LN(B395/B394)</f>
        <v>7.1633145438523508E-3</v>
      </c>
      <c r="D395" s="2">
        <f t="shared" si="21"/>
        <v>-4.9784208446545367E-2</v>
      </c>
      <c r="E395" s="2">
        <f t="shared" si="22"/>
        <v>8.2536998892544823E-3</v>
      </c>
      <c r="F395">
        <f t="shared" si="23"/>
        <v>0</v>
      </c>
    </row>
    <row r="396" spans="1:6" x14ac:dyDescent="0.2">
      <c r="A396" s="1">
        <v>41856</v>
      </c>
      <c r="B396" s="60">
        <v>1920.209961</v>
      </c>
      <c r="C396" s="3">
        <f t="shared" si="24"/>
        <v>-9.7326790439134364E-3</v>
      </c>
      <c r="D396" s="2">
        <f t="shared" si="21"/>
        <v>-5.1509596241827653E-2</v>
      </c>
      <c r="E396" s="2">
        <f t="shared" si="22"/>
        <v>2.6481861826166724E-2</v>
      </c>
      <c r="F396">
        <f t="shared" si="23"/>
        <v>0</v>
      </c>
    </row>
    <row r="397" spans="1:6" x14ac:dyDescent="0.2">
      <c r="A397" s="1">
        <v>41857</v>
      </c>
      <c r="B397" s="60">
        <v>1920.23999</v>
      </c>
      <c r="C397" s="3">
        <f t="shared" si="24"/>
        <v>1.5638271756657665E-5</v>
      </c>
      <c r="D397" s="2">
        <f t="shared" si="21"/>
        <v>-5.0647931762540226E-2</v>
      </c>
      <c r="E397" s="2">
        <f t="shared" si="22"/>
        <v>3.1454414061428689E-2</v>
      </c>
      <c r="F397">
        <f t="shared" si="23"/>
        <v>0</v>
      </c>
    </row>
    <row r="398" spans="1:6" x14ac:dyDescent="0.2">
      <c r="A398" s="1">
        <v>41858</v>
      </c>
      <c r="B398" s="60">
        <v>1909.5699460000001</v>
      </c>
      <c r="C398" s="3">
        <f t="shared" si="24"/>
        <v>-5.5721154760536261E-3</v>
      </c>
      <c r="D398" s="2">
        <f t="shared" si="21"/>
        <v>-5.018801666603738E-2</v>
      </c>
      <c r="E398" s="2">
        <f t="shared" si="22"/>
        <v>3.9501277729055796E-2</v>
      </c>
      <c r="F398">
        <f t="shared" si="23"/>
        <v>0</v>
      </c>
    </row>
    <row r="399" spans="1:6" x14ac:dyDescent="0.2">
      <c r="A399" s="1">
        <v>41859</v>
      </c>
      <c r="B399" s="60">
        <v>1931.589966</v>
      </c>
      <c r="C399" s="3">
        <f t="shared" si="24"/>
        <v>1.146542280237354E-2</v>
      </c>
      <c r="D399" s="2">
        <f t="shared" si="21"/>
        <v>-5.4109774399624215E-2</v>
      </c>
      <c r="E399" s="2">
        <f t="shared" si="22"/>
        <v>3.0981402030151459E-2</v>
      </c>
      <c r="F399">
        <f t="shared" si="23"/>
        <v>0</v>
      </c>
    </row>
    <row r="400" spans="1:6" x14ac:dyDescent="0.2">
      <c r="A400" s="1">
        <v>41862</v>
      </c>
      <c r="B400" s="60">
        <v>1936.920044</v>
      </c>
      <c r="C400" s="3">
        <f t="shared" si="24"/>
        <v>2.7556249610503833E-3</v>
      </c>
      <c r="D400" s="2">
        <f t="shared" si="21"/>
        <v>-5.4295345932777558E-2</v>
      </c>
      <c r="E400" s="2">
        <f t="shared" si="22"/>
        <v>2.6231202000857438E-2</v>
      </c>
      <c r="F400">
        <f t="shared" si="23"/>
        <v>0</v>
      </c>
    </row>
    <row r="401" spans="1:6" x14ac:dyDescent="0.2">
      <c r="A401" s="1">
        <v>41863</v>
      </c>
      <c r="B401" s="60">
        <v>1933.75</v>
      </c>
      <c r="C401" s="3">
        <f t="shared" si="24"/>
        <v>-1.6379824023901584E-3</v>
      </c>
      <c r="D401" s="2">
        <f t="shared" si="21"/>
        <v>-5.3483623769230278E-2</v>
      </c>
      <c r="E401" s="2">
        <f t="shared" si="22"/>
        <v>3.2645538502462774E-2</v>
      </c>
      <c r="F401">
        <f t="shared" si="23"/>
        <v>0</v>
      </c>
    </row>
    <row r="402" spans="1:6" x14ac:dyDescent="0.2">
      <c r="A402" s="1">
        <v>41864</v>
      </c>
      <c r="B402" s="60">
        <v>1946.719971</v>
      </c>
      <c r="C402" s="3">
        <f t="shared" si="24"/>
        <v>6.6847672550107134E-3</v>
      </c>
      <c r="D402" s="2">
        <f t="shared" si="21"/>
        <v>-5.4872271238388753E-2</v>
      </c>
      <c r="E402" s="2">
        <f t="shared" si="22"/>
        <v>2.7011300349695837E-2</v>
      </c>
      <c r="F402">
        <f t="shared" si="23"/>
        <v>0</v>
      </c>
    </row>
    <row r="403" spans="1:6" x14ac:dyDescent="0.2">
      <c r="A403" s="1">
        <v>41865</v>
      </c>
      <c r="B403" s="60">
        <v>1955.1800539999999</v>
      </c>
      <c r="C403" s="3">
        <f t="shared" si="24"/>
        <v>4.3363982690421158E-3</v>
      </c>
      <c r="D403" s="2">
        <f t="shared" si="21"/>
        <v>-5.4907127305527777E-2</v>
      </c>
      <c r="E403" s="2">
        <f t="shared" si="22"/>
        <v>2.2724887830975593E-2</v>
      </c>
      <c r="F403">
        <f t="shared" si="23"/>
        <v>0</v>
      </c>
    </row>
    <row r="404" spans="1:6" x14ac:dyDescent="0.2">
      <c r="A404" s="1">
        <v>41866</v>
      </c>
      <c r="B404" s="60">
        <v>1955.0600589999999</v>
      </c>
      <c r="C404" s="3">
        <f t="shared" si="24"/>
        <v>-6.1374747621649646E-5</v>
      </c>
      <c r="D404" s="2">
        <f t="shared" si="21"/>
        <v>-5.1518575435084028E-2</v>
      </c>
      <c r="E404" s="2">
        <f t="shared" si="22"/>
        <v>2.1094931974862636E-2</v>
      </c>
      <c r="F404">
        <f t="shared" si="23"/>
        <v>0</v>
      </c>
    </row>
    <row r="405" spans="1:6" x14ac:dyDescent="0.2">
      <c r="A405" s="1">
        <v>41869</v>
      </c>
      <c r="B405" s="60">
        <v>1971.73999</v>
      </c>
      <c r="C405" s="3">
        <f t="shared" si="24"/>
        <v>8.4954828929990414E-3</v>
      </c>
      <c r="D405" s="2">
        <f t="shared" si="21"/>
        <v>-5.065733267688842E-2</v>
      </c>
      <c r="E405" s="2">
        <f t="shared" si="22"/>
        <v>1.5914363469767084E-2</v>
      </c>
      <c r="F405">
        <f t="shared" si="23"/>
        <v>0</v>
      </c>
    </row>
    <row r="406" spans="1:6" x14ac:dyDescent="0.2">
      <c r="A406" s="1">
        <v>41870</v>
      </c>
      <c r="B406" s="60">
        <v>1981.599976</v>
      </c>
      <c r="C406" s="3">
        <f t="shared" si="24"/>
        <v>4.9881905070184923E-3</v>
      </c>
      <c r="D406" s="2">
        <f t="shared" si="21"/>
        <v>-5.1168229161907594E-2</v>
      </c>
      <c r="E406" s="2">
        <f t="shared" si="22"/>
        <v>1.038195865527264E-2</v>
      </c>
      <c r="F406">
        <f t="shared" si="23"/>
        <v>0</v>
      </c>
    </row>
    <row r="407" spans="1:6" x14ac:dyDescent="0.2">
      <c r="A407" s="1">
        <v>41871</v>
      </c>
      <c r="B407" s="60">
        <v>1986.51001</v>
      </c>
      <c r="C407" s="3">
        <f t="shared" si="24"/>
        <v>2.474748191573312E-3</v>
      </c>
      <c r="D407" s="2">
        <f t="shared" si="21"/>
        <v>-5.0683487554628932E-2</v>
      </c>
      <c r="E407" s="2">
        <f t="shared" si="22"/>
        <v>7.1277660075502718E-3</v>
      </c>
      <c r="F407">
        <f t="shared" si="23"/>
        <v>0</v>
      </c>
    </row>
    <row r="408" spans="1:6" x14ac:dyDescent="0.2">
      <c r="A408" s="1">
        <v>41872</v>
      </c>
      <c r="B408" s="60">
        <v>1992.369995</v>
      </c>
      <c r="C408" s="3">
        <f t="shared" si="24"/>
        <v>2.9455471034691241E-3</v>
      </c>
      <c r="D408" s="2">
        <f t="shared" si="21"/>
        <v>-5.0826511003848787E-2</v>
      </c>
      <c r="E408" s="2">
        <f t="shared" si="22"/>
        <v>2.6466193437100654E-3</v>
      </c>
      <c r="F408">
        <f t="shared" si="23"/>
        <v>0</v>
      </c>
    </row>
    <row r="409" spans="1:6" x14ac:dyDescent="0.2">
      <c r="A409" s="1">
        <v>41873</v>
      </c>
      <c r="B409" s="60">
        <v>1988.400024</v>
      </c>
      <c r="C409" s="3">
        <f t="shared" si="24"/>
        <v>-1.9945750682435126E-3</v>
      </c>
      <c r="D409" s="2">
        <f t="shared" si="21"/>
        <v>-5.0935098072444972E-2</v>
      </c>
      <c r="E409" s="2">
        <f t="shared" si="22"/>
        <v>9.6644423553169344E-3</v>
      </c>
      <c r="F409">
        <f t="shared" si="23"/>
        <v>0</v>
      </c>
    </row>
    <row r="410" spans="1:6" x14ac:dyDescent="0.2">
      <c r="A410" s="1">
        <v>41876</v>
      </c>
      <c r="B410" s="60">
        <v>1997.920044</v>
      </c>
      <c r="C410" s="3">
        <f t="shared" si="24"/>
        <v>4.7763540992150867E-3</v>
      </c>
      <c r="D410" s="2">
        <f t="shared" si="21"/>
        <v>-5.0790607573988608E-2</v>
      </c>
      <c r="E410" s="2">
        <f t="shared" si="22"/>
        <v>1.8102423394300584E-3</v>
      </c>
      <c r="F410">
        <f t="shared" si="23"/>
        <v>0</v>
      </c>
    </row>
    <row r="411" spans="1:6" x14ac:dyDescent="0.2">
      <c r="A411" s="1">
        <v>41877</v>
      </c>
      <c r="B411" s="60">
        <v>2000.0200199999999</v>
      </c>
      <c r="C411" s="3">
        <f t="shared" si="24"/>
        <v>1.050529102244025E-3</v>
      </c>
      <c r="D411" s="2">
        <f t="shared" si="21"/>
        <v>-5.0798007342608635E-2</v>
      </c>
      <c r="E411" s="2">
        <f t="shared" si="22"/>
        <v>-5.8068084685794028E-3</v>
      </c>
      <c r="F411">
        <f t="shared" si="23"/>
        <v>0</v>
      </c>
    </row>
    <row r="412" spans="1:6" x14ac:dyDescent="0.2">
      <c r="A412" s="1">
        <v>41878</v>
      </c>
      <c r="B412" s="60">
        <v>2000.119995</v>
      </c>
      <c r="C412" s="3">
        <f t="shared" si="24"/>
        <v>4.9985750321780398E-5</v>
      </c>
      <c r="D412" s="2">
        <f t="shared" si="21"/>
        <v>-5.0094502471416537E-2</v>
      </c>
      <c r="E412" s="2">
        <f t="shared" si="22"/>
        <v>-2.217350617791171E-3</v>
      </c>
      <c r="F412">
        <f t="shared" si="23"/>
        <v>0</v>
      </c>
    </row>
    <row r="413" spans="1:6" x14ac:dyDescent="0.2">
      <c r="A413" s="1">
        <v>41879</v>
      </c>
      <c r="B413" s="60">
        <v>1996.73999</v>
      </c>
      <c r="C413" s="3">
        <f t="shared" si="24"/>
        <v>-1.6913306037346758E-3</v>
      </c>
      <c r="D413" s="2">
        <f t="shared" si="21"/>
        <v>-5.0236018480800011E-2</v>
      </c>
      <c r="E413" s="2">
        <f t="shared" si="22"/>
        <v>3.5549686818303882E-4</v>
      </c>
      <c r="F413">
        <f t="shared" si="23"/>
        <v>0</v>
      </c>
    </row>
    <row r="414" spans="1:6" x14ac:dyDescent="0.2">
      <c r="A414" s="1">
        <v>41880</v>
      </c>
      <c r="B414" s="60">
        <v>2003.369995</v>
      </c>
      <c r="C414" s="3">
        <f t="shared" si="24"/>
        <v>3.3149143879035695E-3</v>
      </c>
      <c r="D414" s="2">
        <f t="shared" ref="D414:D477" si="25">_xlfn.STDEV.S(C394:C414)*SQRT(10)*Factor_VaR</f>
        <v>-3.6004026060400658E-2</v>
      </c>
      <c r="E414" s="2">
        <f t="shared" si="22"/>
        <v>-8.9398229571574332E-3</v>
      </c>
      <c r="F414">
        <f t="shared" si="23"/>
        <v>0</v>
      </c>
    </row>
    <row r="415" spans="1:6" x14ac:dyDescent="0.2">
      <c r="A415" s="1">
        <v>41884</v>
      </c>
      <c r="B415" s="60">
        <v>2002.280029</v>
      </c>
      <c r="C415" s="3">
        <f t="shared" si="24"/>
        <v>-5.4421430747598944E-4</v>
      </c>
      <c r="D415" s="2">
        <f t="shared" si="25"/>
        <v>-3.5385370714841748E-2</v>
      </c>
      <c r="E415" s="2">
        <f t="shared" ref="E415:E478" si="26">LN(B424/B415)</f>
        <v>-9.1060123072507822E-3</v>
      </c>
      <c r="F415">
        <f t="shared" ref="F415:F478" si="27">IF(E415&lt;D415, 1, 0)</f>
        <v>0</v>
      </c>
    </row>
    <row r="416" spans="1:6" x14ac:dyDescent="0.2">
      <c r="A416" s="1">
        <v>41885</v>
      </c>
      <c r="B416" s="60">
        <v>2000.719971</v>
      </c>
      <c r="C416" s="3">
        <f t="shared" si="24"/>
        <v>-7.7944445614907946E-4</v>
      </c>
      <c r="D416" s="2">
        <f t="shared" si="25"/>
        <v>-3.4455730577318953E-2</v>
      </c>
      <c r="E416" s="2">
        <f t="shared" si="26"/>
        <v>-8.7006082010232825E-4</v>
      </c>
      <c r="F416">
        <f t="shared" si="27"/>
        <v>0</v>
      </c>
    </row>
    <row r="417" spans="1:6" x14ac:dyDescent="0.2">
      <c r="A417" s="1">
        <v>41886</v>
      </c>
      <c r="B417" s="60">
        <v>1997.650024</v>
      </c>
      <c r="C417" s="3">
        <f t="shared" si="24"/>
        <v>-1.5355995603710607E-3</v>
      </c>
      <c r="D417" s="2">
        <f t="shared" si="25"/>
        <v>-2.9366559787048132E-2</v>
      </c>
      <c r="E417" s="2">
        <f t="shared" si="26"/>
        <v>1.9603439094339412E-3</v>
      </c>
      <c r="F417">
        <f t="shared" si="27"/>
        <v>0</v>
      </c>
    </row>
    <row r="418" spans="1:6" x14ac:dyDescent="0.2">
      <c r="A418" s="1">
        <v>41887</v>
      </c>
      <c r="B418" s="60">
        <v>2007.709961</v>
      </c>
      <c r="C418" s="3">
        <f t="shared" si="24"/>
        <v>5.0232479433631322E-3</v>
      </c>
      <c r="D418" s="2">
        <f t="shared" si="25"/>
        <v>-2.9604382543857295E-2</v>
      </c>
      <c r="E418" s="2">
        <f t="shared" si="26"/>
        <v>1.8163530630400464E-3</v>
      </c>
      <c r="F418">
        <f t="shared" si="27"/>
        <v>0</v>
      </c>
    </row>
    <row r="419" spans="1:6" x14ac:dyDescent="0.2">
      <c r="A419" s="1">
        <v>41890</v>
      </c>
      <c r="B419" s="60">
        <v>2001.540039</v>
      </c>
      <c r="C419" s="3">
        <f t="shared" si="24"/>
        <v>-3.0778459166717516E-3</v>
      </c>
      <c r="D419" s="2">
        <f t="shared" si="25"/>
        <v>-2.8082076164393833E-2</v>
      </c>
      <c r="E419" s="2">
        <f t="shared" si="26"/>
        <v>4.416815438136607E-3</v>
      </c>
      <c r="F419">
        <f t="shared" si="27"/>
        <v>0</v>
      </c>
    </row>
    <row r="420" spans="1:6" x14ac:dyDescent="0.2">
      <c r="A420" s="1">
        <v>41891</v>
      </c>
      <c r="B420" s="60">
        <v>1988.4399410000001</v>
      </c>
      <c r="C420" s="3">
        <f t="shared" si="24"/>
        <v>-6.5665217057652601E-3</v>
      </c>
      <c r="D420" s="2">
        <f t="shared" si="25"/>
        <v>-2.6949225944750813E-2</v>
      </c>
      <c r="E420" s="2">
        <f t="shared" si="26"/>
        <v>2.9377347883042058E-3</v>
      </c>
      <c r="F420">
        <f t="shared" si="27"/>
        <v>0</v>
      </c>
    </row>
    <row r="421" spans="1:6" x14ac:dyDescent="0.2">
      <c r="A421" s="1">
        <v>41892</v>
      </c>
      <c r="B421" s="60">
        <v>1995.6899410000001</v>
      </c>
      <c r="C421" s="3">
        <f t="shared" si="24"/>
        <v>3.6394436011098351E-3</v>
      </c>
      <c r="D421" s="2">
        <f t="shared" si="25"/>
        <v>-2.7108070888153712E-2</v>
      </c>
      <c r="E421" s="2">
        <f t="shared" si="26"/>
        <v>-6.4949586246807675E-3</v>
      </c>
      <c r="F421">
        <f t="shared" si="27"/>
        <v>0</v>
      </c>
    </row>
    <row r="422" spans="1:6" x14ac:dyDescent="0.2">
      <c r="A422" s="1">
        <v>41893</v>
      </c>
      <c r="B422" s="60">
        <v>1997.4499510000001</v>
      </c>
      <c r="C422" s="3">
        <f t="shared" si="24"/>
        <v>8.8151688223948085E-4</v>
      </c>
      <c r="D422" s="2">
        <f t="shared" si="25"/>
        <v>-2.6635770248109598E-2</v>
      </c>
      <c r="E422" s="2">
        <f t="shared" si="26"/>
        <v>4.2550110133317802E-4</v>
      </c>
      <c r="F422">
        <f t="shared" si="27"/>
        <v>0</v>
      </c>
    </row>
    <row r="423" spans="1:6" x14ac:dyDescent="0.2">
      <c r="A423" s="1">
        <v>41894</v>
      </c>
      <c r="B423" s="60">
        <v>1985.540039</v>
      </c>
      <c r="C423" s="3">
        <f t="shared" si="24"/>
        <v>-5.9804054374368917E-3</v>
      </c>
      <c r="D423" s="2">
        <f t="shared" si="25"/>
        <v>-2.7756809940731896E-2</v>
      </c>
      <c r="E423" s="2">
        <f t="shared" si="26"/>
        <v>-9.8950069316257917E-3</v>
      </c>
      <c r="F423">
        <f t="shared" si="27"/>
        <v>0</v>
      </c>
    </row>
    <row r="424" spans="1:6" x14ac:dyDescent="0.2">
      <c r="A424" s="1">
        <v>41897</v>
      </c>
      <c r="B424" s="60">
        <v>1984.130005</v>
      </c>
      <c r="C424" s="3">
        <f t="shared" si="24"/>
        <v>-7.1040365756933814E-4</v>
      </c>
      <c r="D424" s="2">
        <f t="shared" si="25"/>
        <v>-2.7263916492316586E-2</v>
      </c>
      <c r="E424" s="2">
        <f t="shared" si="26"/>
        <v>-6.4534182201818693E-4</v>
      </c>
      <c r="F424">
        <f t="shared" si="27"/>
        <v>0</v>
      </c>
    </row>
    <row r="425" spans="1:6" x14ac:dyDescent="0.2">
      <c r="A425" s="1">
        <v>41898</v>
      </c>
      <c r="B425" s="60">
        <v>1998.9799800000001</v>
      </c>
      <c r="C425" s="3">
        <f t="shared" si="24"/>
        <v>7.4565070309994264E-3</v>
      </c>
      <c r="D425" s="2">
        <f t="shared" si="25"/>
        <v>-2.9291650517014614E-2</v>
      </c>
      <c r="E425" s="2">
        <f t="shared" si="26"/>
        <v>-1.065189983185315E-2</v>
      </c>
      <c r="F425">
        <f t="shared" si="27"/>
        <v>0</v>
      </c>
    </row>
    <row r="426" spans="1:6" x14ac:dyDescent="0.2">
      <c r="A426" s="1">
        <v>41899</v>
      </c>
      <c r="B426" s="60">
        <v>2001.5699460000001</v>
      </c>
      <c r="C426" s="3">
        <f t="shared" si="24"/>
        <v>1.2948051691653573E-3</v>
      </c>
      <c r="D426" s="2">
        <f t="shared" si="25"/>
        <v>-2.6491232247887568E-2</v>
      </c>
      <c r="E426" s="2">
        <f t="shared" si="26"/>
        <v>-1.4736521663921611E-2</v>
      </c>
      <c r="F426">
        <f t="shared" si="27"/>
        <v>0</v>
      </c>
    </row>
    <row r="427" spans="1:6" x14ac:dyDescent="0.2">
      <c r="A427" s="1">
        <v>41900</v>
      </c>
      <c r="B427" s="60">
        <v>2011.3599850000001</v>
      </c>
      <c r="C427" s="3">
        <f t="shared" si="24"/>
        <v>4.8792570969692309E-3</v>
      </c>
      <c r="D427" s="2">
        <f t="shared" si="25"/>
        <v>-2.6444220153460499E-2</v>
      </c>
      <c r="E427" s="2">
        <f t="shared" si="26"/>
        <v>-3.2952884934168453E-2</v>
      </c>
      <c r="F427">
        <f t="shared" si="27"/>
        <v>1</v>
      </c>
    </row>
    <row r="428" spans="1:6" x14ac:dyDescent="0.2">
      <c r="A428" s="1">
        <v>41901</v>
      </c>
      <c r="B428" s="60">
        <v>2010.400024</v>
      </c>
      <c r="C428" s="3">
        <f t="shared" si="24"/>
        <v>-4.7738354157513045E-4</v>
      </c>
      <c r="D428" s="2">
        <f t="shared" si="25"/>
        <v>-2.6335507982424296E-2</v>
      </c>
      <c r="E428" s="2">
        <f t="shared" si="26"/>
        <v>-3.2470357943913744E-2</v>
      </c>
      <c r="F428">
        <f t="shared" si="27"/>
        <v>1</v>
      </c>
    </row>
    <row r="429" spans="1:6" x14ac:dyDescent="0.2">
      <c r="A429" s="1">
        <v>41904</v>
      </c>
      <c r="B429" s="60">
        <v>1994.290039</v>
      </c>
      <c r="C429" s="3">
        <f t="shared" si="24"/>
        <v>-8.0456023555977706E-3</v>
      </c>
      <c r="D429" s="2">
        <f t="shared" si="25"/>
        <v>-2.9385997258486552E-2</v>
      </c>
      <c r="E429" s="2">
        <f t="shared" si="26"/>
        <v>-1.3321120302921867E-2</v>
      </c>
      <c r="F429">
        <f t="shared" si="27"/>
        <v>0</v>
      </c>
    </row>
    <row r="430" spans="1:6" x14ac:dyDescent="0.2">
      <c r="A430" s="1">
        <v>41905</v>
      </c>
      <c r="B430" s="60">
        <v>1982.7700199999999</v>
      </c>
      <c r="C430" s="3">
        <f t="shared" si="24"/>
        <v>-5.7932498118750831E-3</v>
      </c>
      <c r="D430" s="2">
        <f t="shared" si="25"/>
        <v>-3.0702957339281963E-2</v>
      </c>
      <c r="E430" s="2">
        <f t="shared" si="26"/>
        <v>-9.0942564291557806E-3</v>
      </c>
      <c r="F430">
        <f t="shared" si="27"/>
        <v>0</v>
      </c>
    </row>
    <row r="431" spans="1:6" x14ac:dyDescent="0.2">
      <c r="A431" s="1">
        <v>41906</v>
      </c>
      <c r="B431" s="60">
        <v>1998.3000489999999</v>
      </c>
      <c r="C431" s="3">
        <f t="shared" si="24"/>
        <v>7.8019766082534792E-3</v>
      </c>
      <c r="D431" s="2">
        <f t="shared" si="25"/>
        <v>-3.2352494129358679E-2</v>
      </c>
      <c r="E431" s="2">
        <f t="shared" si="26"/>
        <v>-3.2137851295444102E-2</v>
      </c>
      <c r="F431">
        <f t="shared" si="27"/>
        <v>0</v>
      </c>
    </row>
    <row r="432" spans="1:6" x14ac:dyDescent="0.2">
      <c r="A432" s="1">
        <v>41907</v>
      </c>
      <c r="B432" s="60">
        <v>1965.98999</v>
      </c>
      <c r="C432" s="3">
        <f t="shared" si="24"/>
        <v>-1.6300913470395792E-2</v>
      </c>
      <c r="D432" s="2">
        <f t="shared" si="25"/>
        <v>-4.1530435729910109E-2</v>
      </c>
      <c r="E432" s="2">
        <f t="shared" si="26"/>
        <v>1.4740096375948342E-3</v>
      </c>
      <c r="F432">
        <f t="shared" si="27"/>
        <v>0</v>
      </c>
    </row>
    <row r="433" spans="1:6" x14ac:dyDescent="0.2">
      <c r="A433" s="1">
        <v>41908</v>
      </c>
      <c r="B433" s="60">
        <v>1982.849976</v>
      </c>
      <c r="C433" s="3">
        <f t="shared" si="24"/>
        <v>8.5392614520381476E-3</v>
      </c>
      <c r="D433" s="2">
        <f t="shared" si="25"/>
        <v>-4.4162696842197847E-2</v>
      </c>
      <c r="E433" s="2">
        <f t="shared" si="26"/>
        <v>-2.7943100414903544E-2</v>
      </c>
      <c r="F433">
        <f t="shared" si="27"/>
        <v>0</v>
      </c>
    </row>
    <row r="434" spans="1:6" x14ac:dyDescent="0.2">
      <c r="A434" s="1">
        <v>41911</v>
      </c>
      <c r="B434" s="60">
        <v>1977.8000489999999</v>
      </c>
      <c r="C434" s="3">
        <f t="shared" si="24"/>
        <v>-2.5500509788356071E-3</v>
      </c>
      <c r="D434" s="2">
        <f t="shared" si="25"/>
        <v>-4.4251385942736234E-2</v>
      </c>
      <c r="E434" s="2">
        <f t="shared" si="26"/>
        <v>-3.6910129433213083E-2</v>
      </c>
      <c r="F434">
        <f t="shared" si="27"/>
        <v>0</v>
      </c>
    </row>
    <row r="435" spans="1:6" x14ac:dyDescent="0.2">
      <c r="A435" s="1">
        <v>41912</v>
      </c>
      <c r="B435" s="60">
        <v>1972.290039</v>
      </c>
      <c r="C435" s="3">
        <f t="shared" si="24"/>
        <v>-2.7898166629031391E-3</v>
      </c>
      <c r="D435" s="2">
        <f t="shared" si="25"/>
        <v>-4.3928518808691613E-2</v>
      </c>
      <c r="E435" s="2">
        <f t="shared" si="26"/>
        <v>-5.0725346159329068E-2</v>
      </c>
      <c r="F435">
        <f t="shared" si="27"/>
        <v>1</v>
      </c>
    </row>
    <row r="436" spans="1:6" x14ac:dyDescent="0.2">
      <c r="A436" s="1">
        <v>41913</v>
      </c>
      <c r="B436" s="60">
        <v>1946.160034</v>
      </c>
      <c r="C436" s="3">
        <f t="shared" si="24"/>
        <v>-1.3337106173277633E-2</v>
      </c>
      <c r="D436" s="2">
        <f t="shared" si="25"/>
        <v>-4.8348807364194335E-2</v>
      </c>
      <c r="E436" s="2">
        <f t="shared" si="26"/>
        <v>-3.5810620271702141E-2</v>
      </c>
      <c r="F436">
        <f t="shared" si="27"/>
        <v>0</v>
      </c>
    </row>
    <row r="437" spans="1:6" x14ac:dyDescent="0.2">
      <c r="A437" s="1">
        <v>41914</v>
      </c>
      <c r="B437" s="60">
        <v>1946.170044</v>
      </c>
      <c r="C437" s="3">
        <f t="shared" si="24"/>
        <v>5.143448679498555E-6</v>
      </c>
      <c r="D437" s="2">
        <f t="shared" si="25"/>
        <v>-4.8390412820174866E-2</v>
      </c>
      <c r="E437" s="2">
        <f t="shared" si="26"/>
        <v>-4.3949064480763807E-2</v>
      </c>
      <c r="F437">
        <f t="shared" si="27"/>
        <v>0</v>
      </c>
    </row>
    <row r="438" spans="1:6" x14ac:dyDescent="0.2">
      <c r="A438" s="1">
        <v>41915</v>
      </c>
      <c r="B438" s="60">
        <v>1967.900024</v>
      </c>
      <c r="C438" s="3">
        <f t="shared" si="24"/>
        <v>1.110363528539427E-2</v>
      </c>
      <c r="D438" s="2">
        <f t="shared" si="25"/>
        <v>-5.2329029938201467E-2</v>
      </c>
      <c r="E438" s="2">
        <f t="shared" si="26"/>
        <v>-5.4907732314055303E-2</v>
      </c>
      <c r="F438">
        <f t="shared" si="27"/>
        <v>1</v>
      </c>
    </row>
    <row r="439" spans="1:6" x14ac:dyDescent="0.2">
      <c r="A439" s="1">
        <v>41918</v>
      </c>
      <c r="B439" s="60">
        <v>1964.8199460000001</v>
      </c>
      <c r="C439" s="3">
        <f t="shared" si="24"/>
        <v>-1.5663859381090063E-3</v>
      </c>
      <c r="D439" s="2">
        <f t="shared" si="25"/>
        <v>-5.1435506080940906E-2</v>
      </c>
      <c r="E439" s="2">
        <f t="shared" si="26"/>
        <v>-4.0539533000400592E-2</v>
      </c>
      <c r="F439">
        <f t="shared" si="27"/>
        <v>0</v>
      </c>
    </row>
    <row r="440" spans="1:6" x14ac:dyDescent="0.2">
      <c r="A440" s="1">
        <v>41919</v>
      </c>
      <c r="B440" s="60">
        <v>1935.099976</v>
      </c>
      <c r="C440" s="3">
        <f t="shared" si="24"/>
        <v>-1.5241618258034852E-2</v>
      </c>
      <c r="D440" s="2">
        <f t="shared" si="25"/>
        <v>-5.6230163291929418E-2</v>
      </c>
      <c r="E440" s="2">
        <f t="shared" si="26"/>
        <v>-1.6196798622209779E-2</v>
      </c>
      <c r="F440">
        <f t="shared" si="27"/>
        <v>0</v>
      </c>
    </row>
    <row r="441" spans="1:6" x14ac:dyDescent="0.2">
      <c r="A441" s="1">
        <v>41920</v>
      </c>
      <c r="B441" s="60">
        <v>1968.8900149999999</v>
      </c>
      <c r="C441" s="3">
        <f t="shared" si="24"/>
        <v>1.7310947462643108E-2</v>
      </c>
      <c r="D441" s="2">
        <f t="shared" si="25"/>
        <v>-6.3168855442150479E-2</v>
      </c>
      <c r="E441" s="2">
        <f t="shared" si="26"/>
        <v>-1.4122375533124929E-2</v>
      </c>
      <c r="F441">
        <f t="shared" si="27"/>
        <v>0</v>
      </c>
    </row>
    <row r="442" spans="1:6" x14ac:dyDescent="0.2">
      <c r="A442" s="1">
        <v>41921</v>
      </c>
      <c r="B442" s="60">
        <v>1928.209961</v>
      </c>
      <c r="C442" s="3">
        <f t="shared" si="24"/>
        <v>-2.0877848600460262E-2</v>
      </c>
      <c r="D442" s="2">
        <f t="shared" si="25"/>
        <v>-7.0668670710197792E-2</v>
      </c>
      <c r="E442" s="2">
        <f t="shared" si="26"/>
        <v>-5.7062762377925816E-4</v>
      </c>
      <c r="F442">
        <f t="shared" si="27"/>
        <v>0</v>
      </c>
    </row>
    <row r="443" spans="1:6" x14ac:dyDescent="0.2">
      <c r="A443" s="1">
        <v>41922</v>
      </c>
      <c r="B443" s="60">
        <v>1906.130005</v>
      </c>
      <c r="C443" s="3">
        <f t="shared" si="24"/>
        <v>-1.1517079997145095E-2</v>
      </c>
      <c r="D443" s="2">
        <f t="shared" si="25"/>
        <v>-7.2257640628280786E-2</v>
      </c>
      <c r="E443" s="2">
        <f t="shared" si="26"/>
        <v>2.3174758129220475E-2</v>
      </c>
      <c r="F443">
        <f t="shared" si="27"/>
        <v>0</v>
      </c>
    </row>
    <row r="444" spans="1:6" x14ac:dyDescent="0.2">
      <c r="A444" s="1">
        <v>41925</v>
      </c>
      <c r="B444" s="60">
        <v>1874.73999</v>
      </c>
      <c r="C444" s="3">
        <f t="shared" si="24"/>
        <v>-1.6605033389019107E-2</v>
      </c>
      <c r="D444" s="2">
        <f t="shared" si="25"/>
        <v>-7.568232267353589E-2</v>
      </c>
      <c r="E444" s="2">
        <f t="shared" si="26"/>
        <v>4.6808481814293951E-2</v>
      </c>
      <c r="F444">
        <f t="shared" si="27"/>
        <v>0</v>
      </c>
    </row>
    <row r="445" spans="1:6" x14ac:dyDescent="0.2">
      <c r="A445" s="1">
        <v>41926</v>
      </c>
      <c r="B445" s="60">
        <v>1877.6999510000001</v>
      </c>
      <c r="C445" s="3">
        <f t="shared" si="24"/>
        <v>1.5776197143493004E-3</v>
      </c>
      <c r="D445" s="2">
        <f t="shared" si="25"/>
        <v>-7.5936595553944011E-2</v>
      </c>
      <c r="E445" s="2">
        <f t="shared" si="26"/>
        <v>4.3728165308683377E-2</v>
      </c>
      <c r="F445">
        <f t="shared" si="27"/>
        <v>0</v>
      </c>
    </row>
    <row r="446" spans="1:6" x14ac:dyDescent="0.2">
      <c r="A446" s="1">
        <v>41927</v>
      </c>
      <c r="B446" s="60">
        <v>1862.48999</v>
      </c>
      <c r="C446" s="3">
        <f t="shared" si="24"/>
        <v>-8.1333007603821214E-3</v>
      </c>
      <c r="D446" s="2">
        <f t="shared" si="25"/>
        <v>-7.4445254736231592E-2</v>
      </c>
      <c r="E446" s="2">
        <f t="shared" si="26"/>
        <v>6.372983066282073E-2</v>
      </c>
      <c r="F446">
        <f t="shared" si="27"/>
        <v>0</v>
      </c>
    </row>
    <row r="447" spans="1:6" x14ac:dyDescent="0.2">
      <c r="A447" s="1">
        <v>41928</v>
      </c>
      <c r="B447" s="60">
        <v>1862.76001</v>
      </c>
      <c r="C447" s="3">
        <f t="shared" si="24"/>
        <v>1.449674521026141E-4</v>
      </c>
      <c r="D447" s="2">
        <f t="shared" si="25"/>
        <v>-7.4273070811969905E-2</v>
      </c>
      <c r="E447" s="2">
        <f t="shared" si="26"/>
        <v>6.2198547220195577E-2</v>
      </c>
      <c r="F447">
        <f t="shared" si="27"/>
        <v>0</v>
      </c>
    </row>
    <row r="448" spans="1:6" x14ac:dyDescent="0.2">
      <c r="A448" s="1">
        <v>41929</v>
      </c>
      <c r="B448" s="60">
        <v>1886.76001</v>
      </c>
      <c r="C448" s="3">
        <f t="shared" si="24"/>
        <v>1.2801813375545616E-2</v>
      </c>
      <c r="D448" s="2">
        <f t="shared" si="25"/>
        <v>-7.7680060350009655E-2</v>
      </c>
      <c r="E448" s="2">
        <f t="shared" si="26"/>
        <v>5.5607530798231997E-2</v>
      </c>
      <c r="F448">
        <f t="shared" si="27"/>
        <v>0</v>
      </c>
    </row>
    <row r="449" spans="1:6" x14ac:dyDescent="0.2">
      <c r="A449" s="1">
        <v>41932</v>
      </c>
      <c r="B449" s="60">
        <v>1904.01001</v>
      </c>
      <c r="C449" s="3">
        <f t="shared" si="24"/>
        <v>9.1011161201558465E-3</v>
      </c>
      <c r="D449" s="2">
        <f t="shared" si="25"/>
        <v>-8.002340936696628E-2</v>
      </c>
      <c r="E449" s="2">
        <f t="shared" si="26"/>
        <v>5.816952920397972E-2</v>
      </c>
      <c r="F449">
        <f t="shared" si="27"/>
        <v>0</v>
      </c>
    </row>
    <row r="450" spans="1:6" x14ac:dyDescent="0.2">
      <c r="A450" s="1">
        <v>41933</v>
      </c>
      <c r="B450" s="60">
        <v>1941.280029</v>
      </c>
      <c r="C450" s="3">
        <f t="shared" si="24"/>
        <v>1.9385370551728141E-2</v>
      </c>
      <c r="D450" s="2">
        <f t="shared" si="25"/>
        <v>-8.6792088706405729E-2</v>
      </c>
      <c r="E450" s="2">
        <f t="shared" si="26"/>
        <v>3.8665229852015509E-2</v>
      </c>
      <c r="F450">
        <f t="shared" si="27"/>
        <v>0</v>
      </c>
    </row>
    <row r="451" spans="1:6" x14ac:dyDescent="0.2">
      <c r="A451" s="1">
        <v>41934</v>
      </c>
      <c r="B451" s="60">
        <v>1927.1099850000001</v>
      </c>
      <c r="C451" s="3">
        <f t="shared" si="24"/>
        <v>-7.3261006911145487E-3</v>
      </c>
      <c r="D451" s="2">
        <f t="shared" si="25"/>
        <v>-8.7042163336518694E-2</v>
      </c>
      <c r="E451" s="2">
        <f t="shared" si="26"/>
        <v>4.3157477294919255E-2</v>
      </c>
      <c r="F451">
        <f t="shared" si="27"/>
        <v>0</v>
      </c>
    </row>
    <row r="452" spans="1:6" x14ac:dyDescent="0.2">
      <c r="A452" s="1">
        <v>41935</v>
      </c>
      <c r="B452" s="60">
        <v>1950.8199460000001</v>
      </c>
      <c r="C452" s="3">
        <f t="shared" si="24"/>
        <v>1.2228305755854488E-2</v>
      </c>
      <c r="D452" s="2">
        <f t="shared" si="25"/>
        <v>-8.8578803194945654E-2</v>
      </c>
      <c r="E452" s="2">
        <f t="shared" si="26"/>
        <v>3.6613482251235195E-2</v>
      </c>
      <c r="F452">
        <f t="shared" si="27"/>
        <v>0</v>
      </c>
    </row>
    <row r="453" spans="1:6" x14ac:dyDescent="0.2">
      <c r="A453" s="1">
        <v>41936</v>
      </c>
      <c r="B453" s="60">
        <v>1964.579956</v>
      </c>
      <c r="C453" s="3">
        <f t="shared" si="24"/>
        <v>7.0286902960544542E-3</v>
      </c>
      <c r="D453" s="2">
        <f t="shared" si="25"/>
        <v>-8.5646404346717941E-2</v>
      </c>
      <c r="E453" s="2">
        <f t="shared" si="26"/>
        <v>3.3353195773126634E-2</v>
      </c>
      <c r="F453">
        <f t="shared" si="27"/>
        <v>0</v>
      </c>
    </row>
    <row r="454" spans="1:6" x14ac:dyDescent="0.2">
      <c r="A454" s="1">
        <v>41939</v>
      </c>
      <c r="B454" s="60">
        <v>1961.630005</v>
      </c>
      <c r="C454" s="3">
        <f t="shared" si="24"/>
        <v>-1.5026967912613247E-3</v>
      </c>
      <c r="D454" s="2">
        <f t="shared" si="25"/>
        <v>-8.4434894308913808E-2</v>
      </c>
      <c r="E454" s="2">
        <f t="shared" si="26"/>
        <v>3.5205417687313022E-2</v>
      </c>
      <c r="F454">
        <f t="shared" si="27"/>
        <v>0</v>
      </c>
    </row>
    <row r="455" spans="1:6" x14ac:dyDescent="0.2">
      <c r="A455" s="1">
        <v>41940</v>
      </c>
      <c r="B455" s="60">
        <v>1985.0500489999999</v>
      </c>
      <c r="C455" s="3">
        <f t="shared" si="24"/>
        <v>1.1868364593755272E-2</v>
      </c>
      <c r="D455" s="2">
        <f t="shared" si="25"/>
        <v>-8.6637183369649776E-2</v>
      </c>
      <c r="E455" s="2">
        <f t="shared" si="26"/>
        <v>2.6452380201190288E-2</v>
      </c>
      <c r="F455">
        <f t="shared" si="27"/>
        <v>0</v>
      </c>
    </row>
    <row r="456" spans="1:6" x14ac:dyDescent="0.2">
      <c r="A456" s="1">
        <v>41941</v>
      </c>
      <c r="B456" s="60">
        <v>1982.3000489999999</v>
      </c>
      <c r="C456" s="3">
        <f t="shared" si="24"/>
        <v>-1.3863159905223388E-3</v>
      </c>
      <c r="D456" s="2">
        <f t="shared" si="25"/>
        <v>-8.653649041636724E-2</v>
      </c>
      <c r="E456" s="2">
        <f t="shared" si="26"/>
        <v>2.8535147848731728E-2</v>
      </c>
      <c r="F456">
        <f t="shared" si="27"/>
        <v>0</v>
      </c>
    </row>
    <row r="457" spans="1:6" x14ac:dyDescent="0.2">
      <c r="A457" s="1">
        <v>41942</v>
      </c>
      <c r="B457" s="60">
        <v>1994.650024</v>
      </c>
      <c r="C457" s="3">
        <f t="shared" si="24"/>
        <v>6.2107969535819749E-3</v>
      </c>
      <c r="D457" s="2">
        <f t="shared" si="25"/>
        <v>-8.3886069444803868E-2</v>
      </c>
      <c r="E457" s="2">
        <f t="shared" si="26"/>
        <v>2.162298817451222E-2</v>
      </c>
      <c r="F457">
        <f t="shared" si="27"/>
        <v>0</v>
      </c>
    </row>
    <row r="458" spans="1:6" x14ac:dyDescent="0.2">
      <c r="A458" s="1">
        <v>41943</v>
      </c>
      <c r="B458" s="60">
        <v>2018.0500489999999</v>
      </c>
      <c r="C458" s="3">
        <f t="shared" si="24"/>
        <v>1.166311452590388E-2</v>
      </c>
      <c r="D458" s="2">
        <f t="shared" si="25"/>
        <v>-8.5519043224805594E-2</v>
      </c>
      <c r="E458" s="2">
        <f t="shared" si="26"/>
        <v>1.0489578050192299E-2</v>
      </c>
      <c r="F458">
        <f t="shared" si="27"/>
        <v>0</v>
      </c>
    </row>
    <row r="459" spans="1:6" x14ac:dyDescent="0.2">
      <c r="A459" s="1">
        <v>41946</v>
      </c>
      <c r="B459" s="60">
        <v>2017.8100589999999</v>
      </c>
      <c r="C459" s="3">
        <f t="shared" ref="C459:C522" si="28">LN(B459/B458)</f>
        <v>-1.1892880023623562E-4</v>
      </c>
      <c r="D459" s="2">
        <f t="shared" si="25"/>
        <v>-8.4074918939402207E-2</v>
      </c>
      <c r="E459" s="2">
        <f t="shared" si="26"/>
        <v>1.0848748084081979E-2</v>
      </c>
      <c r="F459">
        <f t="shared" si="27"/>
        <v>0</v>
      </c>
    </row>
    <row r="460" spans="1:6" x14ac:dyDescent="0.2">
      <c r="A460" s="1">
        <v>41947</v>
      </c>
      <c r="B460" s="60">
        <v>2012.099976</v>
      </c>
      <c r="C460" s="3">
        <f t="shared" si="28"/>
        <v>-2.8338532482108702E-3</v>
      </c>
      <c r="D460" s="2">
        <f t="shared" si="25"/>
        <v>-8.4211978973519758E-2</v>
      </c>
      <c r="E460" s="2">
        <f t="shared" si="26"/>
        <v>1.4417690110055505E-2</v>
      </c>
      <c r="F460">
        <f t="shared" si="27"/>
        <v>0</v>
      </c>
    </row>
    <row r="461" spans="1:6" x14ac:dyDescent="0.2">
      <c r="A461" s="1">
        <v>41948</v>
      </c>
      <c r="B461" s="60">
        <v>2023.5699460000001</v>
      </c>
      <c r="C461" s="3">
        <f t="shared" si="28"/>
        <v>5.6843107121705662E-3</v>
      </c>
      <c r="D461" s="2">
        <f t="shared" si="25"/>
        <v>-7.9786110217439962E-2</v>
      </c>
      <c r="E461" s="2">
        <f t="shared" si="26"/>
        <v>1.3854228976946836E-2</v>
      </c>
      <c r="F461">
        <f t="shared" si="27"/>
        <v>0</v>
      </c>
    </row>
    <row r="462" spans="1:6" x14ac:dyDescent="0.2">
      <c r="A462" s="1">
        <v>41949</v>
      </c>
      <c r="B462" s="60">
        <v>2031.209961</v>
      </c>
      <c r="C462" s="3">
        <f t="shared" si="28"/>
        <v>3.7684038179458044E-3</v>
      </c>
      <c r="D462" s="2">
        <f t="shared" si="25"/>
        <v>-7.5668682762394981E-2</v>
      </c>
      <c r="E462" s="2">
        <f t="shared" si="26"/>
        <v>8.5835383445218728E-3</v>
      </c>
      <c r="F462">
        <f t="shared" si="27"/>
        <v>0</v>
      </c>
    </row>
    <row r="463" spans="1:6" x14ac:dyDescent="0.2">
      <c r="A463" s="1">
        <v>41950</v>
      </c>
      <c r="B463" s="60">
        <v>2031.920044</v>
      </c>
      <c r="C463" s="3">
        <f t="shared" si="28"/>
        <v>3.4952512292501896E-4</v>
      </c>
      <c r="D463" s="2">
        <f t="shared" si="25"/>
        <v>-6.5712004693087508E-2</v>
      </c>
      <c r="E463" s="2">
        <f t="shared" si="26"/>
        <v>1.0199177089892085E-2</v>
      </c>
      <c r="F463">
        <f t="shared" si="27"/>
        <v>0</v>
      </c>
    </row>
    <row r="464" spans="1:6" x14ac:dyDescent="0.2">
      <c r="A464" s="1">
        <v>41953</v>
      </c>
      <c r="B464" s="60">
        <v>2038.26001</v>
      </c>
      <c r="C464" s="3">
        <f t="shared" si="28"/>
        <v>3.1153271076324886E-3</v>
      </c>
      <c r="D464" s="2">
        <f t="shared" si="25"/>
        <v>-6.1320967729220473E-2</v>
      </c>
      <c r="E464" s="2">
        <f t="shared" si="26"/>
        <v>1.2307062585997874E-2</v>
      </c>
      <c r="F464">
        <f t="shared" si="27"/>
        <v>0</v>
      </c>
    </row>
    <row r="465" spans="1:6" x14ac:dyDescent="0.2">
      <c r="A465" s="1">
        <v>41954</v>
      </c>
      <c r="B465" s="60">
        <v>2039.6800539999999</v>
      </c>
      <c r="C465" s="3">
        <f t="shared" si="28"/>
        <v>6.9645165701919096E-4</v>
      </c>
      <c r="D465" s="2">
        <f t="shared" si="25"/>
        <v>-5.1750040631860637E-2</v>
      </c>
      <c r="E465" s="2">
        <f t="shared" si="26"/>
        <v>1.4470540689864727E-2</v>
      </c>
      <c r="F465">
        <f t="shared" si="27"/>
        <v>0</v>
      </c>
    </row>
    <row r="466" spans="1:6" x14ac:dyDescent="0.2">
      <c r="A466" s="1">
        <v>41955</v>
      </c>
      <c r="B466" s="60">
        <v>2038.25</v>
      </c>
      <c r="C466" s="3">
        <f t="shared" si="28"/>
        <v>-7.0136272063750277E-4</v>
      </c>
      <c r="D466" s="2">
        <f t="shared" si="25"/>
        <v>-5.2168169408533187E-2</v>
      </c>
      <c r="E466" s="2">
        <f t="shared" si="26"/>
        <v>1.4021211851314195E-2</v>
      </c>
      <c r="F466">
        <f t="shared" si="27"/>
        <v>0</v>
      </c>
    </row>
    <row r="467" spans="1:6" x14ac:dyDescent="0.2">
      <c r="A467" s="1">
        <v>41956</v>
      </c>
      <c r="B467" s="60">
        <v>2039.329956</v>
      </c>
      <c r="C467" s="3">
        <f t="shared" si="28"/>
        <v>5.2970440158390175E-4</v>
      </c>
      <c r="D467" s="2">
        <f t="shared" si="25"/>
        <v>-4.8481343826743552E-2</v>
      </c>
      <c r="E467" s="2">
        <f t="shared" si="26"/>
        <v>1.6293560004653689E-2</v>
      </c>
      <c r="F467">
        <f t="shared" si="27"/>
        <v>0</v>
      </c>
    </row>
    <row r="468" spans="1:6" x14ac:dyDescent="0.2">
      <c r="A468" s="1">
        <v>41957</v>
      </c>
      <c r="B468" s="60">
        <v>2039.8199460000001</v>
      </c>
      <c r="C468" s="3">
        <f t="shared" si="28"/>
        <v>2.4024123365344922E-4</v>
      </c>
      <c r="D468" s="2">
        <f t="shared" si="25"/>
        <v>-4.8459382119776483E-2</v>
      </c>
      <c r="E468" s="2">
        <f t="shared" si="26"/>
        <v>1.3507654390779862E-2</v>
      </c>
      <c r="F468">
        <f t="shared" si="27"/>
        <v>0</v>
      </c>
    </row>
    <row r="469" spans="1:6" x14ac:dyDescent="0.2">
      <c r="A469" s="1">
        <v>41960</v>
      </c>
      <c r="B469" s="60">
        <v>2041.3199460000001</v>
      </c>
      <c r="C469" s="3">
        <f t="shared" si="28"/>
        <v>7.3508877776274207E-4</v>
      </c>
      <c r="D469" s="2">
        <f t="shared" si="25"/>
        <v>-4.6582317808957108E-2</v>
      </c>
      <c r="E469" s="2">
        <f t="shared" si="26"/>
        <v>5.9197758738564234E-3</v>
      </c>
      <c r="F469">
        <f t="shared" si="27"/>
        <v>0</v>
      </c>
    </row>
    <row r="470" spans="1:6" x14ac:dyDescent="0.2">
      <c r="A470" s="1">
        <v>41961</v>
      </c>
      <c r="B470" s="60">
        <v>2051.8000489999999</v>
      </c>
      <c r="C470" s="3">
        <f t="shared" si="28"/>
        <v>5.1208495790618968E-3</v>
      </c>
      <c r="D470" s="2">
        <f t="shared" si="25"/>
        <v>-4.5776172094014848E-2</v>
      </c>
      <c r="E470" s="2">
        <f t="shared" si="26"/>
        <v>7.1630933346513931E-3</v>
      </c>
      <c r="F470">
        <f t="shared" si="27"/>
        <v>0</v>
      </c>
    </row>
    <row r="471" spans="1:6" x14ac:dyDescent="0.2">
      <c r="A471" s="1">
        <v>41962</v>
      </c>
      <c r="B471" s="60">
        <v>2048.719971</v>
      </c>
      <c r="C471" s="3">
        <f t="shared" si="28"/>
        <v>-1.5022868144790934E-3</v>
      </c>
      <c r="D471" s="2">
        <f t="shared" si="25"/>
        <v>-3.7826906672868185E-2</v>
      </c>
      <c r="E471" s="2">
        <f t="shared" si="26"/>
        <v>1.2423053839727062E-2</v>
      </c>
      <c r="F471">
        <f t="shared" si="27"/>
        <v>0</v>
      </c>
    </row>
    <row r="472" spans="1:6" x14ac:dyDescent="0.2">
      <c r="A472" s="1">
        <v>41963</v>
      </c>
      <c r="B472" s="60">
        <v>2052.75</v>
      </c>
      <c r="C472" s="3">
        <f t="shared" si="28"/>
        <v>1.9651638682952766E-3</v>
      </c>
      <c r="D472" s="2">
        <f t="shared" si="25"/>
        <v>-3.3999781982097972E-2</v>
      </c>
      <c r="E472" s="2">
        <f t="shared" si="26"/>
        <v>9.2953183602369101E-3</v>
      </c>
      <c r="F472">
        <f t="shared" si="27"/>
        <v>0</v>
      </c>
    </row>
    <row r="473" spans="1:6" x14ac:dyDescent="0.2">
      <c r="A473" s="1">
        <v>41964</v>
      </c>
      <c r="B473" s="60">
        <v>2063.5</v>
      </c>
      <c r="C473" s="3">
        <f t="shared" si="28"/>
        <v>5.2232126037382535E-3</v>
      </c>
      <c r="D473" s="2">
        <f t="shared" si="25"/>
        <v>-3.0543095824068788E-2</v>
      </c>
      <c r="E473" s="2">
        <f t="shared" si="26"/>
        <v>5.7359372047438512E-3</v>
      </c>
      <c r="F473">
        <f t="shared" si="27"/>
        <v>0</v>
      </c>
    </row>
    <row r="474" spans="1:6" x14ac:dyDescent="0.2">
      <c r="A474" s="1">
        <v>41967</v>
      </c>
      <c r="B474" s="60">
        <v>2069.4099120000001</v>
      </c>
      <c r="C474" s="3">
        <f t="shared" si="28"/>
        <v>2.8599297608858914E-3</v>
      </c>
      <c r="D474" s="2">
        <f t="shared" si="25"/>
        <v>-2.9655032641066056E-2</v>
      </c>
      <c r="E474" s="2">
        <f t="shared" si="26"/>
        <v>-4.4070144183331189E-3</v>
      </c>
      <c r="F474">
        <f t="shared" si="27"/>
        <v>0</v>
      </c>
    </row>
    <row r="475" spans="1:6" x14ac:dyDescent="0.2">
      <c r="A475" s="1">
        <v>41968</v>
      </c>
      <c r="B475" s="60">
        <v>2067.030029</v>
      </c>
      <c r="C475" s="3">
        <f t="shared" si="28"/>
        <v>-1.1506915591880367E-3</v>
      </c>
      <c r="D475" s="2">
        <f t="shared" si="25"/>
        <v>-2.9532385596739701E-2</v>
      </c>
      <c r="E475" s="2">
        <f t="shared" si="26"/>
        <v>-3.4941750566273803E-3</v>
      </c>
      <c r="F475">
        <f t="shared" si="27"/>
        <v>0</v>
      </c>
    </row>
    <row r="476" spans="1:6" x14ac:dyDescent="0.2">
      <c r="A476" s="1">
        <v>41969</v>
      </c>
      <c r="B476" s="60">
        <v>2072.830078</v>
      </c>
      <c r="C476" s="3">
        <f t="shared" si="28"/>
        <v>2.8020525549233778E-3</v>
      </c>
      <c r="D476" s="2">
        <f t="shared" si="25"/>
        <v>-2.4978900921171856E-2</v>
      </c>
      <c r="E476" s="2">
        <f t="shared" si="26"/>
        <v>-2.2782348446616876E-2</v>
      </c>
      <c r="F476">
        <f t="shared" si="27"/>
        <v>0</v>
      </c>
    </row>
    <row r="477" spans="1:6" x14ac:dyDescent="0.2">
      <c r="A477" s="1">
        <v>41971</v>
      </c>
      <c r="B477" s="60">
        <v>2067.5600589999999</v>
      </c>
      <c r="C477" s="3">
        <f t="shared" si="28"/>
        <v>-2.5456643802205699E-3</v>
      </c>
      <c r="D477" s="2">
        <f t="shared" si="25"/>
        <v>-2.5476178283580356E-2</v>
      </c>
      <c r="E477" s="2">
        <f t="shared" si="26"/>
        <v>-1.5711250295158043E-2</v>
      </c>
      <c r="F477">
        <f t="shared" si="27"/>
        <v>0</v>
      </c>
    </row>
    <row r="478" spans="1:6" x14ac:dyDescent="0.2">
      <c r="A478" s="1">
        <v>41974</v>
      </c>
      <c r="B478" s="60">
        <v>2053.4399410000001</v>
      </c>
      <c r="C478" s="3">
        <f t="shared" si="28"/>
        <v>-6.8527897391607124E-3</v>
      </c>
      <c r="D478" s="2">
        <f t="shared" ref="D478:D541" si="29">_xlfn.STDEV.S(C458:C478)*SQRT(10)*Factor_VaR</f>
        <v>-2.8133826894986974E-2</v>
      </c>
      <c r="E478" s="2">
        <f t="shared" si="26"/>
        <v>-2.5204926348098514E-2</v>
      </c>
      <c r="F478">
        <f t="shared" si="27"/>
        <v>0</v>
      </c>
    </row>
    <row r="479" spans="1:6" x14ac:dyDescent="0.2">
      <c r="A479" s="1">
        <v>41975</v>
      </c>
      <c r="B479" s="60">
        <v>2066.5500489999999</v>
      </c>
      <c r="C479" s="3">
        <f t="shared" si="28"/>
        <v>6.3641670398569801E-3</v>
      </c>
      <c r="D479" s="2">
        <f t="shared" si="29"/>
        <v>-2.3855275427768833E-2</v>
      </c>
      <c r="E479" s="2">
        <f t="shared" ref="E479:E542" si="30">LN(B488/B479)</f>
        <v>-3.7931879573466366E-2</v>
      </c>
      <c r="F479">
        <f t="shared" ref="F479:F542" si="31">IF(E479&lt;D479, 1, 0)</f>
        <v>1</v>
      </c>
    </row>
    <row r="480" spans="1:6" x14ac:dyDescent="0.2">
      <c r="A480" s="1">
        <v>41976</v>
      </c>
      <c r="B480" s="60">
        <v>2074.330078</v>
      </c>
      <c r="C480" s="3">
        <f t="shared" si="28"/>
        <v>3.7576736905965669E-3</v>
      </c>
      <c r="D480" s="2">
        <f t="shared" si="29"/>
        <v>-2.411600651708776E-2</v>
      </c>
      <c r="E480" s="2">
        <f t="shared" si="30"/>
        <v>-5.0214813307149553E-2</v>
      </c>
      <c r="F480">
        <f t="shared" si="31"/>
        <v>1</v>
      </c>
    </row>
    <row r="481" spans="1:6" x14ac:dyDescent="0.2">
      <c r="A481" s="1">
        <v>41977</v>
      </c>
      <c r="B481" s="60">
        <v>2071.919922</v>
      </c>
      <c r="C481" s="3">
        <f t="shared" si="28"/>
        <v>-1.162571611194858E-3</v>
      </c>
      <c r="D481" s="2">
        <f t="shared" si="29"/>
        <v>-2.3478713985963372E-2</v>
      </c>
      <c r="E481" s="2">
        <f t="shared" si="30"/>
        <v>-2.8904168159196702E-2</v>
      </c>
      <c r="F481">
        <f t="shared" si="31"/>
        <v>1</v>
      </c>
    </row>
    <row r="482" spans="1:6" x14ac:dyDescent="0.2">
      <c r="A482" s="1">
        <v>41978</v>
      </c>
      <c r="B482" s="60">
        <v>2075.3701169999999</v>
      </c>
      <c r="C482" s="3">
        <f t="shared" si="28"/>
        <v>1.6638314482451343E-3</v>
      </c>
      <c r="D482" s="2">
        <f t="shared" si="29"/>
        <v>-2.2351286491639599E-2</v>
      </c>
      <c r="E482" s="2">
        <f t="shared" si="30"/>
        <v>-6.8366251238011853E-3</v>
      </c>
      <c r="F482">
        <f t="shared" si="31"/>
        <v>0</v>
      </c>
    </row>
    <row r="483" spans="1:6" x14ac:dyDescent="0.2">
      <c r="A483" s="1">
        <v>41981</v>
      </c>
      <c r="B483" s="60">
        <v>2060.3100589999999</v>
      </c>
      <c r="C483" s="3">
        <f t="shared" si="28"/>
        <v>-7.2830218621909391E-3</v>
      </c>
      <c r="D483" s="2">
        <f t="shared" si="29"/>
        <v>-2.5708632642079451E-2</v>
      </c>
      <c r="E483" s="2">
        <f t="shared" si="30"/>
        <v>5.0060347672109271E-3</v>
      </c>
      <c r="F483">
        <f t="shared" si="31"/>
        <v>0</v>
      </c>
    </row>
    <row r="484" spans="1:6" x14ac:dyDescent="0.2">
      <c r="A484" s="1">
        <v>41982</v>
      </c>
      <c r="B484" s="60">
        <v>2059.820068</v>
      </c>
      <c r="C484" s="3">
        <f t="shared" si="28"/>
        <v>-2.3785219748231713E-4</v>
      </c>
      <c r="D484" s="2">
        <f t="shared" si="29"/>
        <v>-2.5746166525895852E-2</v>
      </c>
      <c r="E484" s="2">
        <f t="shared" si="30"/>
        <v>9.0471095805617508E-3</v>
      </c>
      <c r="F484">
        <f t="shared" si="31"/>
        <v>0</v>
      </c>
    </row>
    <row r="485" spans="1:6" x14ac:dyDescent="0.2">
      <c r="A485" s="1">
        <v>41983</v>
      </c>
      <c r="B485" s="60">
        <v>2026.1400149999999</v>
      </c>
      <c r="C485" s="3">
        <f t="shared" si="28"/>
        <v>-1.6486120835066051E-2</v>
      </c>
      <c r="D485" s="2">
        <f t="shared" si="29"/>
        <v>-3.7302005215423657E-2</v>
      </c>
      <c r="E485" s="2">
        <f t="shared" si="30"/>
        <v>2.7278069135435009E-2</v>
      </c>
      <c r="F485">
        <f t="shared" si="31"/>
        <v>0</v>
      </c>
    </row>
    <row r="486" spans="1:6" x14ac:dyDescent="0.2">
      <c r="A486" s="1">
        <v>41984</v>
      </c>
      <c r="B486" s="60">
        <v>2035.329956</v>
      </c>
      <c r="C486" s="3">
        <f t="shared" si="28"/>
        <v>4.5254337712382214E-3</v>
      </c>
      <c r="D486" s="2">
        <f t="shared" si="29"/>
        <v>-3.8072819386844245E-2</v>
      </c>
      <c r="E486" s="2">
        <f t="shared" si="30"/>
        <v>2.2613329153151514E-2</v>
      </c>
      <c r="F486">
        <f t="shared" si="31"/>
        <v>0</v>
      </c>
    </row>
    <row r="487" spans="1:6" x14ac:dyDescent="0.2">
      <c r="A487" s="1">
        <v>41985</v>
      </c>
      <c r="B487" s="60">
        <v>2002.329956</v>
      </c>
      <c r="C487" s="3">
        <f t="shared" si="28"/>
        <v>-1.6346465792101281E-2</v>
      </c>
      <c r="D487" s="2">
        <f t="shared" si="29"/>
        <v>-4.6163931767215935E-2</v>
      </c>
      <c r="E487" s="2">
        <f t="shared" si="30"/>
        <v>4.2263905061725247E-2</v>
      </c>
      <c r="F487">
        <f t="shared" si="31"/>
        <v>0</v>
      </c>
    </row>
    <row r="488" spans="1:6" x14ac:dyDescent="0.2">
      <c r="A488" s="1">
        <v>41988</v>
      </c>
      <c r="B488" s="60">
        <v>1989.630005</v>
      </c>
      <c r="C488" s="3">
        <f t="shared" si="28"/>
        <v>-6.3627861855108849E-3</v>
      </c>
      <c r="D488" s="2">
        <f t="shared" si="29"/>
        <v>-4.6927563739765456E-2</v>
      </c>
      <c r="E488" s="2">
        <f t="shared" si="30"/>
        <v>4.9488094279008341E-2</v>
      </c>
      <c r="F488">
        <f t="shared" si="31"/>
        <v>0</v>
      </c>
    </row>
    <row r="489" spans="1:6" x14ac:dyDescent="0.2">
      <c r="A489" s="1">
        <v>41989</v>
      </c>
      <c r="B489" s="60">
        <v>1972.73999</v>
      </c>
      <c r="C489" s="3">
        <f t="shared" si="28"/>
        <v>-8.5252600430867614E-3</v>
      </c>
      <c r="D489" s="2">
        <f t="shared" si="29"/>
        <v>-4.8301903084947514E-2</v>
      </c>
      <c r="E489" s="2">
        <f t="shared" si="30"/>
        <v>5.3112761624730158E-2</v>
      </c>
      <c r="F489">
        <f t="shared" si="31"/>
        <v>0</v>
      </c>
    </row>
    <row r="490" spans="1:6" x14ac:dyDescent="0.2">
      <c r="A490" s="1">
        <v>41990</v>
      </c>
      <c r="B490" s="60">
        <v>2012.8900149999999</v>
      </c>
      <c r="C490" s="3">
        <f t="shared" si="28"/>
        <v>2.0148073536758092E-2</v>
      </c>
      <c r="D490" s="2">
        <f t="shared" si="29"/>
        <v>-5.9571839748099771E-2</v>
      </c>
      <c r="E490" s="2">
        <f t="shared" si="30"/>
        <v>2.2600304194527229E-2</v>
      </c>
      <c r="F490">
        <f t="shared" si="31"/>
        <v>0</v>
      </c>
    </row>
    <row r="491" spans="1:6" x14ac:dyDescent="0.2">
      <c r="A491" s="1">
        <v>41991</v>
      </c>
      <c r="B491" s="60">
        <v>2061.2299800000001</v>
      </c>
      <c r="C491" s="3">
        <f t="shared" si="28"/>
        <v>2.3731374483640814E-2</v>
      </c>
      <c r="D491" s="2">
        <f t="shared" si="29"/>
        <v>-7.0883094013528269E-2</v>
      </c>
      <c r="E491" s="2">
        <f t="shared" si="30"/>
        <v>-1.4710916787982128E-3</v>
      </c>
      <c r="F491">
        <f t="shared" si="31"/>
        <v>0</v>
      </c>
    </row>
    <row r="492" spans="1:6" x14ac:dyDescent="0.2">
      <c r="A492" s="1">
        <v>41992</v>
      </c>
      <c r="B492" s="60">
        <v>2070.6499020000001</v>
      </c>
      <c r="C492" s="3">
        <f t="shared" si="28"/>
        <v>4.5596380288210562E-3</v>
      </c>
      <c r="D492" s="2">
        <f t="shared" si="29"/>
        <v>-7.1152407669692108E-2</v>
      </c>
      <c r="E492" s="2">
        <f t="shared" si="30"/>
        <v>-2.447794318376437E-2</v>
      </c>
      <c r="F492">
        <f t="shared" si="31"/>
        <v>0</v>
      </c>
    </row>
    <row r="493" spans="1:6" x14ac:dyDescent="0.2">
      <c r="A493" s="1">
        <v>41995</v>
      </c>
      <c r="B493" s="60">
        <v>2078.540039</v>
      </c>
      <c r="C493" s="3">
        <f t="shared" si="28"/>
        <v>3.8032226158686553E-3</v>
      </c>
      <c r="D493" s="2">
        <f t="shared" si="29"/>
        <v>-7.131533128694055E-2</v>
      </c>
      <c r="E493" s="2">
        <f t="shared" si="30"/>
        <v>-3.7214420638820161E-2</v>
      </c>
      <c r="F493">
        <f t="shared" si="31"/>
        <v>0</v>
      </c>
    </row>
    <row r="494" spans="1:6" x14ac:dyDescent="0.2">
      <c r="A494" s="1">
        <v>41996</v>
      </c>
      <c r="B494" s="60">
        <v>2082.169922</v>
      </c>
      <c r="C494" s="3">
        <f t="shared" si="28"/>
        <v>1.7448387198071571E-3</v>
      </c>
      <c r="D494" s="2">
        <f t="shared" si="29"/>
        <v>-7.0921957845954578E-2</v>
      </c>
      <c r="E494" s="2">
        <f t="shared" si="30"/>
        <v>-2.7396523542583338E-2</v>
      </c>
      <c r="F494">
        <f t="shared" si="31"/>
        <v>0</v>
      </c>
    </row>
    <row r="495" spans="1:6" x14ac:dyDescent="0.2">
      <c r="A495" s="1">
        <v>41997</v>
      </c>
      <c r="B495" s="60">
        <v>2081.8798830000001</v>
      </c>
      <c r="C495" s="3">
        <f t="shared" si="28"/>
        <v>-1.3930621104517706E-4</v>
      </c>
      <c r="D495" s="2">
        <f t="shared" si="29"/>
        <v>-7.0807110055700812E-2</v>
      </c>
      <c r="E495" s="2">
        <f t="shared" si="30"/>
        <v>-9.5270487954167878E-3</v>
      </c>
      <c r="F495">
        <f t="shared" si="31"/>
        <v>0</v>
      </c>
    </row>
    <row r="496" spans="1:6" x14ac:dyDescent="0.2">
      <c r="A496" s="1">
        <v>41999</v>
      </c>
      <c r="B496" s="60">
        <v>2088.7700199999999</v>
      </c>
      <c r="C496" s="3">
        <f t="shared" si="28"/>
        <v>3.3041101164722553E-3</v>
      </c>
      <c r="D496" s="2">
        <f t="shared" si="29"/>
        <v>-7.092355593622944E-2</v>
      </c>
      <c r="E496" s="2">
        <f t="shared" si="30"/>
        <v>-2.1270481064875477E-2</v>
      </c>
      <c r="F496">
        <f t="shared" si="31"/>
        <v>0</v>
      </c>
    </row>
    <row r="497" spans="1:6" x14ac:dyDescent="0.2">
      <c r="A497" s="1">
        <v>42002</v>
      </c>
      <c r="B497" s="60">
        <v>2090.570068</v>
      </c>
      <c r="C497" s="3">
        <f t="shared" si="28"/>
        <v>8.6140303177227714E-4</v>
      </c>
      <c r="D497" s="2">
        <f t="shared" si="29"/>
        <v>-7.0821325863475157E-2</v>
      </c>
      <c r="E497" s="2">
        <f t="shared" si="30"/>
        <v>-3.0258501023237207E-2</v>
      </c>
      <c r="F497">
        <f t="shared" si="31"/>
        <v>0</v>
      </c>
    </row>
    <row r="498" spans="1:6" x14ac:dyDescent="0.2">
      <c r="A498" s="1">
        <v>42003</v>
      </c>
      <c r="B498" s="60">
        <v>2080.3500979999999</v>
      </c>
      <c r="C498" s="3">
        <f t="shared" si="28"/>
        <v>-4.9005926973648417E-3</v>
      </c>
      <c r="D498" s="2">
        <f t="shared" si="29"/>
        <v>-7.1186847988109314E-2</v>
      </c>
      <c r="E498" s="2">
        <f t="shared" si="30"/>
        <v>-2.7939794023991101E-2</v>
      </c>
      <c r="F498">
        <f t="shared" si="31"/>
        <v>0</v>
      </c>
    </row>
    <row r="499" spans="1:6" x14ac:dyDescent="0.2">
      <c r="A499" s="1">
        <v>42004</v>
      </c>
      <c r="B499" s="60">
        <v>2058.8999020000001</v>
      </c>
      <c r="C499" s="3">
        <f t="shared" si="28"/>
        <v>-1.0364383893445015E-2</v>
      </c>
      <c r="D499" s="2">
        <f t="shared" si="29"/>
        <v>-7.2354406649404235E-2</v>
      </c>
      <c r="E499" s="2">
        <f t="shared" si="30"/>
        <v>-2.3405438718712337E-2</v>
      </c>
      <c r="F499">
        <f t="shared" si="31"/>
        <v>0</v>
      </c>
    </row>
    <row r="500" spans="1:6" x14ac:dyDescent="0.2">
      <c r="A500" s="1">
        <v>42006</v>
      </c>
      <c r="B500" s="60">
        <v>2058.1999510000001</v>
      </c>
      <c r="C500" s="3">
        <f t="shared" si="28"/>
        <v>-3.4002138968464108E-4</v>
      </c>
      <c r="D500" s="2">
        <f t="shared" si="29"/>
        <v>-7.1586809953616534E-2</v>
      </c>
      <c r="E500" s="2">
        <f t="shared" si="30"/>
        <v>-3.2356320539212537E-2</v>
      </c>
      <c r="F500">
        <f t="shared" si="31"/>
        <v>0</v>
      </c>
    </row>
    <row r="501" spans="1:6" x14ac:dyDescent="0.2">
      <c r="A501" s="1">
        <v>42009</v>
      </c>
      <c r="B501" s="60">
        <v>2020.579956</v>
      </c>
      <c r="C501" s="3">
        <f t="shared" si="28"/>
        <v>-1.8447213476145048E-2</v>
      </c>
      <c r="D501" s="2">
        <f t="shared" si="29"/>
        <v>-7.6945400196843081E-2</v>
      </c>
      <c r="E501" s="2">
        <f t="shared" si="30"/>
        <v>-5.7421387716368193E-4</v>
      </c>
      <c r="F501">
        <f t="shared" si="31"/>
        <v>0</v>
      </c>
    </row>
    <row r="502" spans="1:6" x14ac:dyDescent="0.2">
      <c r="A502" s="1">
        <v>42010</v>
      </c>
      <c r="B502" s="60">
        <v>2002.6099850000001</v>
      </c>
      <c r="C502" s="3">
        <f t="shared" si="28"/>
        <v>-8.9332548391871259E-3</v>
      </c>
      <c r="D502" s="2">
        <f t="shared" si="29"/>
        <v>-7.7926404084379411E-2</v>
      </c>
      <c r="E502" s="2">
        <f t="shared" si="30"/>
        <v>9.9077934533223794E-3</v>
      </c>
      <c r="F502">
        <f t="shared" si="31"/>
        <v>0</v>
      </c>
    </row>
    <row r="503" spans="1:6" x14ac:dyDescent="0.2">
      <c r="A503" s="1">
        <v>42011</v>
      </c>
      <c r="B503" s="60">
        <v>2025.900024</v>
      </c>
      <c r="C503" s="3">
        <f t="shared" si="28"/>
        <v>1.1562735816043841E-2</v>
      </c>
      <c r="D503" s="2">
        <f t="shared" si="29"/>
        <v>-8.0628663304244466E-2</v>
      </c>
      <c r="E503" s="2">
        <f t="shared" si="30"/>
        <v>3.0655225168206772E-3</v>
      </c>
      <c r="F503">
        <f t="shared" si="31"/>
        <v>0</v>
      </c>
    </row>
    <row r="504" spans="1:6" x14ac:dyDescent="0.2">
      <c r="A504" s="1">
        <v>42012</v>
      </c>
      <c r="B504" s="60">
        <v>2062.139893</v>
      </c>
      <c r="C504" s="3">
        <f t="shared" si="28"/>
        <v>1.773016853612145E-2</v>
      </c>
      <c r="D504" s="2">
        <f t="shared" si="29"/>
        <v>-8.5340415808105724E-2</v>
      </c>
      <c r="E504" s="2">
        <f t="shared" si="30"/>
        <v>4.8966694238334251E-4</v>
      </c>
      <c r="F504">
        <f t="shared" si="31"/>
        <v>0</v>
      </c>
    </row>
    <row r="505" spans="1:6" x14ac:dyDescent="0.2">
      <c r="A505" s="1">
        <v>42013</v>
      </c>
      <c r="B505" s="60">
        <v>2044.8100589999999</v>
      </c>
      <c r="C505" s="3">
        <f t="shared" si="28"/>
        <v>-8.4393221529863015E-3</v>
      </c>
      <c r="D505" s="2">
        <f t="shared" si="29"/>
        <v>-8.6422022188674105E-2</v>
      </c>
      <c r="E505" s="2">
        <f t="shared" si="30"/>
        <v>3.4223328075325232E-3</v>
      </c>
      <c r="F505">
        <f t="shared" si="31"/>
        <v>0</v>
      </c>
    </row>
    <row r="506" spans="1:6" x14ac:dyDescent="0.2">
      <c r="A506" s="1">
        <v>42016</v>
      </c>
      <c r="B506" s="60">
        <v>2028.26001</v>
      </c>
      <c r="C506" s="3">
        <f t="shared" si="28"/>
        <v>-8.1266169265894958E-3</v>
      </c>
      <c r="D506" s="2">
        <f t="shared" si="29"/>
        <v>-8.3179132735542463E-2</v>
      </c>
      <c r="E506" s="2">
        <f t="shared" si="30"/>
        <v>1.4114117961064225E-2</v>
      </c>
      <c r="F506">
        <f t="shared" si="31"/>
        <v>0</v>
      </c>
    </row>
    <row r="507" spans="1:6" x14ac:dyDescent="0.2">
      <c r="A507" s="1">
        <v>42017</v>
      </c>
      <c r="B507" s="60">
        <v>2023.030029</v>
      </c>
      <c r="C507" s="3">
        <f t="shared" si="28"/>
        <v>-2.5818856981186258E-3</v>
      </c>
      <c r="D507" s="2">
        <f t="shared" si="29"/>
        <v>-8.2926450836666013E-2</v>
      </c>
      <c r="E507" s="2">
        <f t="shared" si="30"/>
        <v>3.217715874841748E-3</v>
      </c>
      <c r="F507">
        <f t="shared" si="31"/>
        <v>0</v>
      </c>
    </row>
    <row r="508" spans="1:6" x14ac:dyDescent="0.2">
      <c r="A508" s="1">
        <v>42018</v>
      </c>
      <c r="B508" s="60">
        <v>2011.2700199999999</v>
      </c>
      <c r="C508" s="3">
        <f t="shared" si="28"/>
        <v>-5.8300285881662875E-3</v>
      </c>
      <c r="D508" s="2">
        <f t="shared" si="29"/>
        <v>-7.9043649928671786E-2</v>
      </c>
      <c r="E508" s="2">
        <f t="shared" si="30"/>
        <v>-4.5397585224470124E-3</v>
      </c>
      <c r="F508">
        <f t="shared" si="31"/>
        <v>0</v>
      </c>
    </row>
    <row r="509" spans="1:6" x14ac:dyDescent="0.2">
      <c r="A509" s="1">
        <v>42019</v>
      </c>
      <c r="B509" s="60">
        <v>1992.670044</v>
      </c>
      <c r="C509" s="3">
        <f t="shared" si="28"/>
        <v>-9.2909032101848917E-3</v>
      </c>
      <c r="D509" s="2">
        <f t="shared" si="29"/>
        <v>-7.9838492186916729E-2</v>
      </c>
      <c r="E509" s="2">
        <f t="shared" si="30"/>
        <v>1.4240661835748342E-2</v>
      </c>
      <c r="F509">
        <f t="shared" si="31"/>
        <v>0</v>
      </c>
    </row>
    <row r="510" spans="1:6" x14ac:dyDescent="0.2">
      <c r="A510" s="1">
        <v>42020</v>
      </c>
      <c r="B510" s="60">
        <v>2019.420044</v>
      </c>
      <c r="C510" s="3">
        <f t="shared" si="28"/>
        <v>1.3334893185903807E-2</v>
      </c>
      <c r="D510" s="2">
        <f t="shared" si="29"/>
        <v>-8.1169635975738147E-2</v>
      </c>
      <c r="E510" s="2">
        <f t="shared" si="30"/>
        <v>-1.2171330473955765E-2</v>
      </c>
      <c r="F510">
        <f t="shared" si="31"/>
        <v>0</v>
      </c>
    </row>
    <row r="511" spans="1:6" x14ac:dyDescent="0.2">
      <c r="A511" s="1">
        <v>42024</v>
      </c>
      <c r="B511" s="60">
        <v>2022.5500489999999</v>
      </c>
      <c r="C511" s="3">
        <f t="shared" si="28"/>
        <v>1.5487524912989278E-3</v>
      </c>
      <c r="D511" s="2">
        <f t="shared" si="29"/>
        <v>-7.4592615834602569E-2</v>
      </c>
      <c r="E511" s="2">
        <f t="shared" si="30"/>
        <v>-8.4091264266217063E-4</v>
      </c>
      <c r="F511">
        <f t="shared" si="31"/>
        <v>0</v>
      </c>
    </row>
    <row r="512" spans="1:6" x14ac:dyDescent="0.2">
      <c r="A512" s="1">
        <v>42025</v>
      </c>
      <c r="B512" s="60">
        <v>2032.119995</v>
      </c>
      <c r="C512" s="3">
        <f t="shared" si="28"/>
        <v>4.720464879542292E-3</v>
      </c>
      <c r="D512" s="2">
        <f t="shared" si="29"/>
        <v>-6.3853817374773511E-2</v>
      </c>
      <c r="E512" s="2">
        <f t="shared" si="30"/>
        <v>8.7748607055383142E-3</v>
      </c>
      <c r="F512">
        <f t="shared" si="31"/>
        <v>0</v>
      </c>
    </row>
    <row r="513" spans="1:6" x14ac:dyDescent="0.2">
      <c r="A513" s="1">
        <v>42026</v>
      </c>
      <c r="B513" s="60">
        <v>2063.1499020000001</v>
      </c>
      <c r="C513" s="3">
        <f t="shared" si="28"/>
        <v>1.5154312961683942E-2</v>
      </c>
      <c r="D513" s="2">
        <f t="shared" si="29"/>
        <v>-6.8314368558310065E-2</v>
      </c>
      <c r="E513" s="2">
        <f t="shared" si="30"/>
        <v>-1.0544158568978924E-2</v>
      </c>
      <c r="F513">
        <f t="shared" si="31"/>
        <v>0</v>
      </c>
    </row>
    <row r="514" spans="1:6" x14ac:dyDescent="0.2">
      <c r="A514" s="1">
        <v>42027</v>
      </c>
      <c r="B514" s="60">
        <v>2051.820068</v>
      </c>
      <c r="C514" s="3">
        <f t="shared" si="28"/>
        <v>-5.5066562878371269E-3</v>
      </c>
      <c r="D514" s="2">
        <f t="shared" si="29"/>
        <v>-6.8482783547702111E-2</v>
      </c>
      <c r="E514" s="2">
        <f t="shared" si="30"/>
        <v>5.2013085422332132E-3</v>
      </c>
      <c r="F514">
        <f t="shared" si="31"/>
        <v>0</v>
      </c>
    </row>
    <row r="515" spans="1:6" x14ac:dyDescent="0.2">
      <c r="A515" s="1">
        <v>42030</v>
      </c>
      <c r="B515" s="60">
        <v>2057.0900879999999</v>
      </c>
      <c r="C515" s="3">
        <f t="shared" si="28"/>
        <v>2.5651682269424068E-3</v>
      </c>
      <c r="D515" s="2">
        <f t="shared" si="29"/>
        <v>-6.8571914310754059E-2</v>
      </c>
      <c r="E515" s="2">
        <f t="shared" si="30"/>
        <v>-7.8788737942633489E-4</v>
      </c>
      <c r="F515">
        <f t="shared" si="31"/>
        <v>0</v>
      </c>
    </row>
    <row r="516" spans="1:6" x14ac:dyDescent="0.2">
      <c r="A516" s="1">
        <v>42031</v>
      </c>
      <c r="B516" s="60">
        <v>2029.5500489999999</v>
      </c>
      <c r="C516" s="3">
        <f t="shared" si="28"/>
        <v>-1.3478287784341066E-2</v>
      </c>
      <c r="D516" s="2">
        <f t="shared" si="29"/>
        <v>-7.1617349005203695E-2</v>
      </c>
      <c r="E516" s="2">
        <f t="shared" si="30"/>
        <v>8.4341608354899684E-3</v>
      </c>
      <c r="F516">
        <f t="shared" si="31"/>
        <v>0</v>
      </c>
    </row>
    <row r="517" spans="1:6" x14ac:dyDescent="0.2">
      <c r="A517" s="1">
        <v>42032</v>
      </c>
      <c r="B517" s="60">
        <v>2002.160034</v>
      </c>
      <c r="C517" s="3">
        <f t="shared" si="28"/>
        <v>-1.358750298545512E-2</v>
      </c>
      <c r="D517" s="2">
        <f t="shared" si="29"/>
        <v>-7.3834221313891307E-2</v>
      </c>
      <c r="E517" s="2">
        <f t="shared" si="30"/>
        <v>3.2640643542392878E-2</v>
      </c>
      <c r="F517">
        <f t="shared" si="31"/>
        <v>0</v>
      </c>
    </row>
    <row r="518" spans="1:6" x14ac:dyDescent="0.2">
      <c r="A518" s="1">
        <v>42033</v>
      </c>
      <c r="B518" s="60">
        <v>2021.25</v>
      </c>
      <c r="C518" s="3">
        <f t="shared" si="28"/>
        <v>9.4895171480104974E-3</v>
      </c>
      <c r="D518" s="2">
        <f t="shared" si="29"/>
        <v>-7.6011376486002979E-2</v>
      </c>
      <c r="E518" s="2">
        <f t="shared" si="30"/>
        <v>2.3122092187830276E-2</v>
      </c>
      <c r="F518">
        <f t="shared" si="31"/>
        <v>0</v>
      </c>
    </row>
    <row r="519" spans="1:6" x14ac:dyDescent="0.2">
      <c r="A519" s="1">
        <v>42034</v>
      </c>
      <c r="B519" s="60">
        <v>1994.98999</v>
      </c>
      <c r="C519" s="3">
        <f t="shared" si="28"/>
        <v>-1.3077099123800286E-2</v>
      </c>
      <c r="D519" s="2">
        <f t="shared" si="29"/>
        <v>-7.8075731267692794E-2</v>
      </c>
      <c r="E519" s="2">
        <f t="shared" si="30"/>
        <v>4.5797486296620775E-2</v>
      </c>
      <c r="F519">
        <f t="shared" si="31"/>
        <v>0</v>
      </c>
    </row>
    <row r="520" spans="1:6" x14ac:dyDescent="0.2">
      <c r="A520" s="1">
        <v>42037</v>
      </c>
      <c r="B520" s="60">
        <v>2020.849976</v>
      </c>
      <c r="C520" s="3">
        <f t="shared" si="28"/>
        <v>1.2879170322592387E-2</v>
      </c>
      <c r="D520" s="2">
        <f t="shared" si="29"/>
        <v>-8.0220579357431723E-2</v>
      </c>
      <c r="E520" s="2">
        <f t="shared" si="30"/>
        <v>3.6984775314485907E-2</v>
      </c>
      <c r="F520">
        <f t="shared" si="31"/>
        <v>0</v>
      </c>
    </row>
    <row r="521" spans="1:6" x14ac:dyDescent="0.2">
      <c r="A521" s="1">
        <v>42038</v>
      </c>
      <c r="B521" s="60">
        <v>2050.030029</v>
      </c>
      <c r="C521" s="3">
        <f t="shared" si="28"/>
        <v>1.4336238227742741E-2</v>
      </c>
      <c r="D521" s="2">
        <f t="shared" si="29"/>
        <v>-8.3868785493995651E-2</v>
      </c>
      <c r="E521" s="2">
        <f t="shared" si="30"/>
        <v>2.4244836948383516E-2</v>
      </c>
      <c r="F521">
        <f t="shared" si="31"/>
        <v>0</v>
      </c>
    </row>
    <row r="522" spans="1:6" x14ac:dyDescent="0.2">
      <c r="A522" s="1">
        <v>42039</v>
      </c>
      <c r="B522" s="60">
        <v>2041.51001</v>
      </c>
      <c r="C522" s="3">
        <f t="shared" si="28"/>
        <v>-4.1647063128333371E-3</v>
      </c>
      <c r="D522" s="2">
        <f t="shared" si="29"/>
        <v>-7.8411917202854731E-2</v>
      </c>
      <c r="E522" s="2">
        <f t="shared" si="30"/>
        <v>2.8095184757070273E-2</v>
      </c>
      <c r="F522">
        <f t="shared" si="31"/>
        <v>0</v>
      </c>
    </row>
    <row r="523" spans="1:6" x14ac:dyDescent="0.2">
      <c r="A523" s="1">
        <v>42040</v>
      </c>
      <c r="B523" s="60">
        <v>2062.5200199999999</v>
      </c>
      <c r="C523" s="3">
        <f t="shared" ref="C523:C586" si="32">LN(B523/B522)</f>
        <v>1.0238810823374916E-2</v>
      </c>
      <c r="D523" s="2">
        <f t="shared" si="29"/>
        <v>-7.8216880553292054E-2</v>
      </c>
      <c r="E523" s="2">
        <f t="shared" si="30"/>
        <v>1.6793751964874763E-2</v>
      </c>
      <c r="F523">
        <f t="shared" si="31"/>
        <v>0</v>
      </c>
    </row>
    <row r="524" spans="1:6" x14ac:dyDescent="0.2">
      <c r="A524" s="1">
        <v>42041</v>
      </c>
      <c r="B524" s="60">
        <v>2055.469971</v>
      </c>
      <c r="C524" s="3">
        <f t="shared" si="32"/>
        <v>-3.4240276947173063E-3</v>
      </c>
      <c r="D524" s="2">
        <f t="shared" si="29"/>
        <v>-7.6633770583866112E-2</v>
      </c>
      <c r="E524" s="2">
        <f t="shared" si="30"/>
        <v>2.6325622544038276E-2</v>
      </c>
      <c r="F524">
        <f t="shared" si="31"/>
        <v>0</v>
      </c>
    </row>
    <row r="525" spans="1:6" x14ac:dyDescent="0.2">
      <c r="A525" s="1">
        <v>42044</v>
      </c>
      <c r="B525" s="60">
        <v>2046.73999</v>
      </c>
      <c r="C525" s="3">
        <f t="shared" si="32"/>
        <v>-4.2562395694247922E-3</v>
      </c>
      <c r="D525" s="2">
        <f t="shared" si="29"/>
        <v>-7.1350766384914791E-2</v>
      </c>
      <c r="E525" s="2">
        <f t="shared" si="30"/>
        <v>3.0278476768186853E-2</v>
      </c>
      <c r="F525">
        <f t="shared" si="31"/>
        <v>0</v>
      </c>
    </row>
    <row r="526" spans="1:6" x14ac:dyDescent="0.2">
      <c r="A526" s="1">
        <v>42045</v>
      </c>
      <c r="B526" s="60">
        <v>2068.5900879999999</v>
      </c>
      <c r="C526" s="3">
        <f t="shared" si="32"/>
        <v>1.0618979721447666E-2</v>
      </c>
      <c r="D526" s="2">
        <f t="shared" si="29"/>
        <v>-7.2064917824302285E-2</v>
      </c>
      <c r="E526" s="2">
        <f t="shared" si="30"/>
        <v>2.2414469345834173E-2</v>
      </c>
      <c r="F526">
        <f t="shared" si="31"/>
        <v>0</v>
      </c>
    </row>
    <row r="527" spans="1:6" x14ac:dyDescent="0.2">
      <c r="A527" s="1">
        <v>42046</v>
      </c>
      <c r="B527" s="60">
        <v>2068.530029</v>
      </c>
      <c r="C527" s="3">
        <f t="shared" si="32"/>
        <v>-2.9034206552188216E-5</v>
      </c>
      <c r="D527" s="2">
        <f t="shared" si="29"/>
        <v>-7.0583787640360662E-2</v>
      </c>
      <c r="E527" s="2">
        <f t="shared" si="30"/>
        <v>2.1677486610788933E-2</v>
      </c>
      <c r="F527">
        <f t="shared" si="31"/>
        <v>0</v>
      </c>
    </row>
    <row r="528" spans="1:6" x14ac:dyDescent="0.2">
      <c r="A528" s="1">
        <v>42047</v>
      </c>
      <c r="B528" s="60">
        <v>2088.4799800000001</v>
      </c>
      <c r="C528" s="3">
        <f t="shared" si="32"/>
        <v>9.598294984990317E-3</v>
      </c>
      <c r="D528" s="2">
        <f t="shared" si="29"/>
        <v>-7.1641443770189744E-2</v>
      </c>
      <c r="E528" s="2">
        <f t="shared" si="30"/>
        <v>1.0602073084081403E-2</v>
      </c>
      <c r="F528">
        <f t="shared" si="31"/>
        <v>0</v>
      </c>
    </row>
    <row r="529" spans="1:6" x14ac:dyDescent="0.2">
      <c r="A529" s="1">
        <v>42048</v>
      </c>
      <c r="B529" s="60">
        <v>2096.98999</v>
      </c>
      <c r="C529" s="3">
        <f t="shared" si="32"/>
        <v>4.0664593404575655E-3</v>
      </c>
      <c r="D529" s="2">
        <f t="shared" si="29"/>
        <v>-7.0650148897827961E-2</v>
      </c>
      <c r="E529" s="2">
        <f t="shared" si="30"/>
        <v>3.5749308060308107E-3</v>
      </c>
      <c r="F529">
        <f t="shared" si="31"/>
        <v>0</v>
      </c>
    </row>
    <row r="530" spans="1:6" x14ac:dyDescent="0.2">
      <c r="A530" s="1">
        <v>42052</v>
      </c>
      <c r="B530" s="60">
        <v>2100.3400879999999</v>
      </c>
      <c r="C530" s="3">
        <f t="shared" si="32"/>
        <v>1.5962998616407095E-3</v>
      </c>
      <c r="D530" s="2">
        <f t="shared" si="29"/>
        <v>-6.8061618741586158E-2</v>
      </c>
      <c r="E530" s="2">
        <f t="shared" si="30"/>
        <v>8.0848693247661928E-3</v>
      </c>
      <c r="F530">
        <f t="shared" si="31"/>
        <v>0</v>
      </c>
    </row>
    <row r="531" spans="1:6" x14ac:dyDescent="0.2">
      <c r="A531" s="1">
        <v>42053</v>
      </c>
      <c r="B531" s="60">
        <v>2099.679932</v>
      </c>
      <c r="C531" s="3">
        <f t="shared" si="32"/>
        <v>-3.1435850414654552E-4</v>
      </c>
      <c r="D531" s="2">
        <f t="shared" si="29"/>
        <v>-6.5670251206613892E-2</v>
      </c>
      <c r="E531" s="2">
        <f t="shared" si="30"/>
        <v>3.8503548850048171E-3</v>
      </c>
      <c r="F531">
        <f t="shared" si="31"/>
        <v>0</v>
      </c>
    </row>
    <row r="532" spans="1:6" x14ac:dyDescent="0.2">
      <c r="A532" s="1">
        <v>42054</v>
      </c>
      <c r="B532" s="60">
        <v>2097.4499510000001</v>
      </c>
      <c r="C532" s="3">
        <f t="shared" si="32"/>
        <v>-1.0626219688207137E-3</v>
      </c>
      <c r="D532" s="2">
        <f t="shared" si="29"/>
        <v>-6.5836896945180315E-2</v>
      </c>
      <c r="E532" s="2">
        <f t="shared" si="30"/>
        <v>5.1481562305012187E-4</v>
      </c>
      <c r="F532">
        <f t="shared" si="31"/>
        <v>0</v>
      </c>
    </row>
    <row r="533" spans="1:6" x14ac:dyDescent="0.2">
      <c r="A533" s="1">
        <v>42055</v>
      </c>
      <c r="B533" s="60">
        <v>2110.3000489999999</v>
      </c>
      <c r="C533" s="3">
        <f t="shared" si="32"/>
        <v>6.1078428844464306E-3</v>
      </c>
      <c r="D533" s="2">
        <f t="shared" si="29"/>
        <v>-6.6044674318879198E-2</v>
      </c>
      <c r="E533" s="2">
        <f t="shared" si="30"/>
        <v>-4.3976618986392426E-3</v>
      </c>
      <c r="F533">
        <f t="shared" si="31"/>
        <v>0</v>
      </c>
    </row>
    <row r="534" spans="1:6" x14ac:dyDescent="0.2">
      <c r="A534" s="1">
        <v>42058</v>
      </c>
      <c r="B534" s="60">
        <v>2109.6599120000001</v>
      </c>
      <c r="C534" s="3">
        <f t="shared" si="32"/>
        <v>-3.0338534527620388E-4</v>
      </c>
      <c r="D534" s="2">
        <f t="shared" si="29"/>
        <v>-6.2131416162176101E-2</v>
      </c>
      <c r="E534" s="2">
        <f t="shared" si="30"/>
        <v>-1.8369632772927236E-2</v>
      </c>
      <c r="F534">
        <f t="shared" si="31"/>
        <v>0</v>
      </c>
    </row>
    <row r="535" spans="1:6" x14ac:dyDescent="0.2">
      <c r="A535" s="1">
        <v>42059</v>
      </c>
      <c r="B535" s="60">
        <v>2115.4799800000001</v>
      </c>
      <c r="C535" s="3">
        <f t="shared" si="32"/>
        <v>2.7549722990950704E-3</v>
      </c>
      <c r="D535" s="2">
        <f t="shared" si="29"/>
        <v>-6.1176293753538481E-2</v>
      </c>
      <c r="E535" s="2">
        <f t="shared" si="30"/>
        <v>-1.7187942654378095E-2</v>
      </c>
      <c r="F535">
        <f t="shared" si="31"/>
        <v>0</v>
      </c>
    </row>
    <row r="536" spans="1:6" x14ac:dyDescent="0.2">
      <c r="A536" s="1">
        <v>42060</v>
      </c>
      <c r="B536" s="60">
        <v>2113.860107</v>
      </c>
      <c r="C536" s="3">
        <f t="shared" si="32"/>
        <v>-7.6601694159734123E-4</v>
      </c>
      <c r="D536" s="2">
        <f t="shared" si="29"/>
        <v>-6.1246402419441674E-2</v>
      </c>
      <c r="E536" s="2">
        <f t="shared" si="30"/>
        <v>-3.352874691064877E-2</v>
      </c>
      <c r="F536">
        <f t="shared" si="31"/>
        <v>0</v>
      </c>
    </row>
    <row r="537" spans="1:6" x14ac:dyDescent="0.2">
      <c r="A537" s="1">
        <v>42061</v>
      </c>
      <c r="B537" s="60">
        <v>2110.73999</v>
      </c>
      <c r="C537" s="3">
        <f t="shared" si="32"/>
        <v>-1.4771185417172892E-3</v>
      </c>
      <c r="D537" s="2">
        <f t="shared" si="29"/>
        <v>-5.6237858700731468E-2</v>
      </c>
      <c r="E537" s="2">
        <f t="shared" si="30"/>
        <v>-3.3971149072389524E-2</v>
      </c>
      <c r="F537">
        <f t="shared" si="31"/>
        <v>0</v>
      </c>
    </row>
    <row r="538" spans="1:6" x14ac:dyDescent="0.2">
      <c r="A538" s="1">
        <v>42062</v>
      </c>
      <c r="B538" s="60">
        <v>2104.5</v>
      </c>
      <c r="C538" s="3">
        <f t="shared" si="32"/>
        <v>-2.9606829375931087E-3</v>
      </c>
      <c r="D538" s="2">
        <f t="shared" si="29"/>
        <v>-5.0644552715436116E-2</v>
      </c>
      <c r="E538" s="2">
        <f t="shared" si="30"/>
        <v>-1.8487763897077361E-2</v>
      </c>
      <c r="F538">
        <f t="shared" si="31"/>
        <v>0</v>
      </c>
    </row>
    <row r="539" spans="1:6" x14ac:dyDescent="0.2">
      <c r="A539" s="1">
        <v>42065</v>
      </c>
      <c r="B539" s="60">
        <v>2117.389893</v>
      </c>
      <c r="C539" s="3">
        <f t="shared" si="32"/>
        <v>6.1062383803760925E-3</v>
      </c>
      <c r="D539" s="2">
        <f t="shared" si="29"/>
        <v>-4.963952557544838E-2</v>
      </c>
      <c r="E539" s="2">
        <f t="shared" si="30"/>
        <v>-3.0687239451861283E-2</v>
      </c>
      <c r="F539">
        <f t="shared" si="31"/>
        <v>0</v>
      </c>
    </row>
    <row r="540" spans="1:6" x14ac:dyDescent="0.2">
      <c r="A540" s="1">
        <v>42066</v>
      </c>
      <c r="B540" s="60">
        <v>2107.780029</v>
      </c>
      <c r="C540" s="3">
        <f t="shared" si="32"/>
        <v>-4.5488729439078276E-3</v>
      </c>
      <c r="D540" s="2">
        <f t="shared" si="29"/>
        <v>-4.4111562665019963E-2</v>
      </c>
      <c r="E540" s="2">
        <f t="shared" si="30"/>
        <v>-1.2695457511893098E-2</v>
      </c>
      <c r="F540">
        <f t="shared" si="31"/>
        <v>0</v>
      </c>
    </row>
    <row r="541" spans="1:6" x14ac:dyDescent="0.2">
      <c r="A541" s="1">
        <v>42067</v>
      </c>
      <c r="B541" s="60">
        <v>2098.530029</v>
      </c>
      <c r="C541" s="3">
        <f t="shared" si="32"/>
        <v>-4.3981612307754693E-3</v>
      </c>
      <c r="D541" s="2">
        <f t="shared" si="29"/>
        <v>-4.1901528415962279E-2</v>
      </c>
      <c r="E541" s="2">
        <f t="shared" si="30"/>
        <v>-1.1622993936820879E-2</v>
      </c>
      <c r="F541">
        <f t="shared" si="31"/>
        <v>0</v>
      </c>
    </row>
    <row r="542" spans="1:6" x14ac:dyDescent="0.2">
      <c r="A542" s="1">
        <v>42068</v>
      </c>
      <c r="B542" s="60">
        <v>2101.040039</v>
      </c>
      <c r="C542" s="3">
        <f t="shared" si="32"/>
        <v>1.1953653627569873E-3</v>
      </c>
      <c r="D542" s="2">
        <f t="shared" ref="D542:D605" si="33">_xlfn.STDEV.S(C522:C542)*SQRT(10)*Factor_VaR</f>
        <v>-3.6179310399965567E-2</v>
      </c>
      <c r="E542" s="2">
        <f t="shared" si="30"/>
        <v>-7.3325765482709258E-4</v>
      </c>
      <c r="F542">
        <f t="shared" si="31"/>
        <v>0</v>
      </c>
    </row>
    <row r="543" spans="1:6" x14ac:dyDescent="0.2">
      <c r="A543" s="1">
        <v>42069</v>
      </c>
      <c r="B543" s="60">
        <v>2071.26001</v>
      </c>
      <c r="C543" s="3">
        <f t="shared" si="32"/>
        <v>-1.4275356219564148E-2</v>
      </c>
      <c r="D543" s="2">
        <f t="shared" si="33"/>
        <v>-4.3177663070384967E-2</v>
      </c>
      <c r="E543" s="2">
        <f t="shared" ref="E543:E606" si="34">LN(B552/B543)</f>
        <v>8.6576096621475401E-3</v>
      </c>
      <c r="F543">
        <f t="shared" ref="F543:F606" si="35">IF(E543&lt;D543, 1, 0)</f>
        <v>0</v>
      </c>
    </row>
    <row r="544" spans="1:6" x14ac:dyDescent="0.2">
      <c r="A544" s="1">
        <v>42072</v>
      </c>
      <c r="B544" s="60">
        <v>2079.429932</v>
      </c>
      <c r="C544" s="3">
        <f t="shared" si="32"/>
        <v>3.9366624176442495E-3</v>
      </c>
      <c r="D544" s="2">
        <f t="shared" si="33"/>
        <v>-4.0508657520565275E-2</v>
      </c>
      <c r="E544" s="2">
        <f t="shared" si="34"/>
        <v>1.3693329376463673E-2</v>
      </c>
      <c r="F544">
        <f t="shared" si="35"/>
        <v>0</v>
      </c>
    </row>
    <row r="545" spans="1:6" x14ac:dyDescent="0.2">
      <c r="A545" s="1">
        <v>42073</v>
      </c>
      <c r="B545" s="60">
        <v>2044.160034</v>
      </c>
      <c r="C545" s="3">
        <f t="shared" si="32"/>
        <v>-1.7106821197868119E-2</v>
      </c>
      <c r="D545" s="2">
        <f t="shared" si="33"/>
        <v>-4.9048673987082549E-2</v>
      </c>
      <c r="E545" s="2">
        <f t="shared" si="34"/>
        <v>2.9052893863955997E-2</v>
      </c>
      <c r="F545">
        <f t="shared" si="35"/>
        <v>0</v>
      </c>
    </row>
    <row r="546" spans="1:6" x14ac:dyDescent="0.2">
      <c r="A546" s="1">
        <v>42074</v>
      </c>
      <c r="B546" s="60">
        <v>2040.23999</v>
      </c>
      <c r="C546" s="3">
        <f t="shared" si="32"/>
        <v>-1.9195207034580692E-3</v>
      </c>
      <c r="D546" s="2">
        <f t="shared" si="33"/>
        <v>-4.8675886361038721E-2</v>
      </c>
      <c r="E546" s="2">
        <f t="shared" si="34"/>
        <v>2.4814068806424065E-2</v>
      </c>
      <c r="F546">
        <f t="shared" si="35"/>
        <v>0</v>
      </c>
    </row>
    <row r="547" spans="1:6" x14ac:dyDescent="0.2">
      <c r="A547" s="1">
        <v>42075</v>
      </c>
      <c r="B547" s="60">
        <v>2065.9499510000001</v>
      </c>
      <c r="C547" s="3">
        <f t="shared" si="32"/>
        <v>1.2522702237719055E-2</v>
      </c>
      <c r="D547" s="2">
        <f t="shared" si="33"/>
        <v>-4.9896361496065904E-2</v>
      </c>
      <c r="E547" s="2">
        <f t="shared" si="34"/>
        <v>-2.3745598751419459E-3</v>
      </c>
      <c r="F547">
        <f t="shared" si="35"/>
        <v>0</v>
      </c>
    </row>
    <row r="548" spans="1:6" x14ac:dyDescent="0.2">
      <c r="A548" s="1">
        <v>42076</v>
      </c>
      <c r="B548" s="60">
        <v>2053.3999020000001</v>
      </c>
      <c r="C548" s="3">
        <f t="shared" si="32"/>
        <v>-6.0932371744078879E-3</v>
      </c>
      <c r="D548" s="2">
        <f t="shared" si="33"/>
        <v>-5.0826915362037824E-2</v>
      </c>
      <c r="E548" s="2">
        <f t="shared" si="34"/>
        <v>1.3383463112188639E-3</v>
      </c>
      <c r="F548">
        <f t="shared" si="35"/>
        <v>0</v>
      </c>
    </row>
    <row r="549" spans="1:6" x14ac:dyDescent="0.2">
      <c r="A549" s="1">
        <v>42079</v>
      </c>
      <c r="B549" s="60">
        <v>2081.1899410000001</v>
      </c>
      <c r="C549" s="3">
        <f t="shared" si="32"/>
        <v>1.3442908996060394E-2</v>
      </c>
      <c r="D549" s="2">
        <f t="shared" si="33"/>
        <v>-5.3183169489190447E-2</v>
      </c>
      <c r="E549" s="2">
        <f t="shared" si="34"/>
        <v>-9.7388015607209558E-3</v>
      </c>
      <c r="F549">
        <f t="shared" si="35"/>
        <v>0</v>
      </c>
    </row>
    <row r="550" spans="1:6" x14ac:dyDescent="0.2">
      <c r="A550" s="1">
        <v>42080</v>
      </c>
      <c r="B550" s="60">
        <v>2074.280029</v>
      </c>
      <c r="C550" s="3">
        <f t="shared" si="32"/>
        <v>-3.3256976557031678E-3</v>
      </c>
      <c r="D550" s="2">
        <f t="shared" si="33"/>
        <v>-5.2914362661894469E-2</v>
      </c>
      <c r="E550" s="2">
        <f t="shared" si="34"/>
        <v>5.7492784023524543E-3</v>
      </c>
      <c r="F550">
        <f t="shared" si="35"/>
        <v>0</v>
      </c>
    </row>
    <row r="551" spans="1:6" x14ac:dyDescent="0.2">
      <c r="A551" s="1">
        <v>42081</v>
      </c>
      <c r="B551" s="60">
        <v>2099.5</v>
      </c>
      <c r="C551" s="3">
        <f t="shared" si="32"/>
        <v>1.2085101644750693E-2</v>
      </c>
      <c r="D551" s="2">
        <f t="shared" si="33"/>
        <v>-5.6599422254589929E-2</v>
      </c>
      <c r="E551" s="2">
        <f t="shared" si="34"/>
        <v>-1.5170509143573357E-2</v>
      </c>
      <c r="F551">
        <f t="shared" si="35"/>
        <v>0</v>
      </c>
    </row>
    <row r="552" spans="1:6" x14ac:dyDescent="0.2">
      <c r="A552" s="1">
        <v>42082</v>
      </c>
      <c r="B552" s="60">
        <v>2089.2700199999999</v>
      </c>
      <c r="C552" s="3">
        <f t="shared" si="32"/>
        <v>-4.8844889025895554E-3</v>
      </c>
      <c r="D552" s="2">
        <f t="shared" si="33"/>
        <v>-5.7136887100524926E-2</v>
      </c>
      <c r="E552" s="2">
        <f t="shared" si="34"/>
        <v>-1.4259274844082036E-2</v>
      </c>
      <c r="F552">
        <f t="shared" si="35"/>
        <v>0</v>
      </c>
    </row>
    <row r="553" spans="1:6" x14ac:dyDescent="0.2">
      <c r="A553" s="1">
        <v>42083</v>
      </c>
      <c r="B553" s="60">
        <v>2108.1000979999999</v>
      </c>
      <c r="C553" s="3">
        <f t="shared" si="32"/>
        <v>8.9723821319605199E-3</v>
      </c>
      <c r="D553" s="2">
        <f t="shared" si="33"/>
        <v>-5.8985461329711081E-2</v>
      </c>
      <c r="E553" s="2">
        <f t="shared" si="34"/>
        <v>-1.9708204444852297E-2</v>
      </c>
      <c r="F553">
        <f t="shared" si="35"/>
        <v>0</v>
      </c>
    </row>
    <row r="554" spans="1:6" x14ac:dyDescent="0.2">
      <c r="A554" s="1">
        <v>42086</v>
      </c>
      <c r="B554" s="60">
        <v>2104.419922</v>
      </c>
      <c r="C554" s="3">
        <f t="shared" si="32"/>
        <v>-1.7472567103759362E-3</v>
      </c>
      <c r="D554" s="2">
        <f t="shared" si="33"/>
        <v>-5.8214263545828142E-2</v>
      </c>
      <c r="E554" s="2">
        <f t="shared" si="34"/>
        <v>-1.1373875207665736E-2</v>
      </c>
      <c r="F554">
        <f t="shared" si="35"/>
        <v>0</v>
      </c>
    </row>
    <row r="555" spans="1:6" x14ac:dyDescent="0.2">
      <c r="A555" s="1">
        <v>42087</v>
      </c>
      <c r="B555" s="60">
        <v>2091.5</v>
      </c>
      <c r="C555" s="3">
        <f t="shared" si="32"/>
        <v>-6.1583457609898215E-3</v>
      </c>
      <c r="D555" s="2">
        <f t="shared" si="33"/>
        <v>-5.9013961597952726E-2</v>
      </c>
      <c r="E555" s="2">
        <f t="shared" si="34"/>
        <v>-7.2795621253481059E-3</v>
      </c>
      <c r="F555">
        <f t="shared" si="35"/>
        <v>0</v>
      </c>
    </row>
    <row r="556" spans="1:6" x14ac:dyDescent="0.2">
      <c r="A556" s="1">
        <v>42088</v>
      </c>
      <c r="B556" s="60">
        <v>2061.0500489999999</v>
      </c>
      <c r="C556" s="3">
        <f t="shared" si="32"/>
        <v>-1.4665926443847035E-2</v>
      </c>
      <c r="D556" s="2">
        <f t="shared" si="33"/>
        <v>-6.2977865782678139E-2</v>
      </c>
      <c r="E556" s="2">
        <f t="shared" si="34"/>
        <v>1.0065305770935102E-2</v>
      </c>
      <c r="F556">
        <f t="shared" si="35"/>
        <v>0</v>
      </c>
    </row>
    <row r="557" spans="1:6" x14ac:dyDescent="0.2">
      <c r="A557" s="1">
        <v>42089</v>
      </c>
      <c r="B557" s="60">
        <v>2056.1499020000001</v>
      </c>
      <c r="C557" s="3">
        <f t="shared" si="32"/>
        <v>-2.3803309880471176E-3</v>
      </c>
      <c r="D557" s="2">
        <f t="shared" si="33"/>
        <v>-6.2998219655382742E-2</v>
      </c>
      <c r="E557" s="2">
        <f t="shared" si="34"/>
        <v>1.6893212969574165E-2</v>
      </c>
      <c r="F557">
        <f t="shared" si="35"/>
        <v>0</v>
      </c>
    </row>
    <row r="558" spans="1:6" x14ac:dyDescent="0.2">
      <c r="A558" s="1">
        <v>42090</v>
      </c>
      <c r="B558" s="60">
        <v>2061.0200199999999</v>
      </c>
      <c r="C558" s="3">
        <f t="shared" si="32"/>
        <v>2.3657611241204987E-3</v>
      </c>
      <c r="D558" s="2">
        <f t="shared" si="33"/>
        <v>-6.3273427875380539E-2</v>
      </c>
      <c r="E558" s="2">
        <f t="shared" si="34"/>
        <v>1.9716828766319985E-2</v>
      </c>
      <c r="F558">
        <f t="shared" si="35"/>
        <v>0</v>
      </c>
    </row>
    <row r="559" spans="1:6" x14ac:dyDescent="0.2">
      <c r="A559" s="1">
        <v>42093</v>
      </c>
      <c r="B559" s="60">
        <v>2086.23999</v>
      </c>
      <c r="C559" s="3">
        <f t="shared" si="32"/>
        <v>1.2162382307370311E-2</v>
      </c>
      <c r="D559" s="2">
        <f t="shared" si="33"/>
        <v>-6.6659688799468042E-2</v>
      </c>
      <c r="E559" s="2">
        <f t="shared" si="34"/>
        <v>2.9626396164756986E-3</v>
      </c>
      <c r="F559">
        <f t="shared" si="35"/>
        <v>0</v>
      </c>
    </row>
    <row r="560" spans="1:6" x14ac:dyDescent="0.2">
      <c r="A560" s="1">
        <v>42094</v>
      </c>
      <c r="B560" s="60">
        <v>2067.889893</v>
      </c>
      <c r="C560" s="3">
        <f t="shared" si="32"/>
        <v>-8.834685901175145E-3</v>
      </c>
      <c r="D560" s="2">
        <f t="shared" si="33"/>
        <v>-6.7018688591112166E-2</v>
      </c>
      <c r="E560" s="2">
        <f t="shared" si="34"/>
        <v>1.342575765660123E-2</v>
      </c>
      <c r="F560">
        <f t="shared" si="35"/>
        <v>0</v>
      </c>
    </row>
    <row r="561" spans="1:6" x14ac:dyDescent="0.2">
      <c r="A561" s="1">
        <v>42095</v>
      </c>
      <c r="B561" s="60">
        <v>2059.6899410000001</v>
      </c>
      <c r="C561" s="3">
        <f t="shared" si="32"/>
        <v>-3.9732546030981607E-3</v>
      </c>
      <c r="D561" s="2">
        <f t="shared" si="33"/>
        <v>-6.6945477966169439E-2</v>
      </c>
      <c r="E561" s="2">
        <f t="shared" si="34"/>
        <v>2.2534001341513139E-2</v>
      </c>
      <c r="F561">
        <f t="shared" si="35"/>
        <v>0</v>
      </c>
    </row>
    <row r="562" spans="1:6" x14ac:dyDescent="0.2">
      <c r="A562" s="1">
        <v>42096</v>
      </c>
      <c r="B562" s="60">
        <v>2066.959961</v>
      </c>
      <c r="C562" s="3">
        <f t="shared" si="32"/>
        <v>3.5234525311901902E-3</v>
      </c>
      <c r="D562" s="2">
        <f t="shared" si="33"/>
        <v>-6.7096782163302601E-2</v>
      </c>
      <c r="E562" s="2">
        <f t="shared" si="34"/>
        <v>1.8231801851990359E-2</v>
      </c>
      <c r="F562">
        <f t="shared" si="35"/>
        <v>0</v>
      </c>
    </row>
    <row r="563" spans="1:6" x14ac:dyDescent="0.2">
      <c r="A563" s="1">
        <v>42100</v>
      </c>
      <c r="B563" s="60">
        <v>2080.6201169999999</v>
      </c>
      <c r="C563" s="3">
        <f t="shared" si="32"/>
        <v>6.5870725268106249E-3</v>
      </c>
      <c r="D563" s="2">
        <f t="shared" si="33"/>
        <v>-6.8064952525355174E-2</v>
      </c>
      <c r="E563" s="2">
        <f t="shared" si="34"/>
        <v>2.6902542014759255E-4</v>
      </c>
      <c r="F563">
        <f t="shared" si="35"/>
        <v>0</v>
      </c>
    </row>
    <row r="564" spans="1:6" x14ac:dyDescent="0.2">
      <c r="A564" s="1">
        <v>42101</v>
      </c>
      <c r="B564" s="60">
        <v>2076.330078</v>
      </c>
      <c r="C564" s="3">
        <f t="shared" si="32"/>
        <v>-2.0640326786721432E-3</v>
      </c>
      <c r="D564" s="2">
        <f t="shared" si="33"/>
        <v>-6.4066002356010315E-2</v>
      </c>
      <c r="E564" s="2">
        <f t="shared" si="34"/>
        <v>1.1525806349018786E-2</v>
      </c>
      <c r="F564">
        <f t="shared" si="35"/>
        <v>0</v>
      </c>
    </row>
    <row r="565" spans="1:6" x14ac:dyDescent="0.2">
      <c r="A565" s="1">
        <v>42102</v>
      </c>
      <c r="B565" s="60">
        <v>2081.8999020000001</v>
      </c>
      <c r="C565" s="3">
        <f t="shared" si="32"/>
        <v>2.6789414524361062E-3</v>
      </c>
      <c r="D565" s="2">
        <f t="shared" si="33"/>
        <v>-6.3894649230329531E-2</v>
      </c>
      <c r="E565" s="2">
        <f t="shared" si="34"/>
        <v>7.365162525673632E-3</v>
      </c>
      <c r="F565">
        <f t="shared" si="35"/>
        <v>0</v>
      </c>
    </row>
    <row r="566" spans="1:6" x14ac:dyDescent="0.2">
      <c r="A566" s="1">
        <v>42103</v>
      </c>
      <c r="B566" s="60">
        <v>2091.179932</v>
      </c>
      <c r="C566" s="3">
        <f t="shared" si="32"/>
        <v>4.4475762105921478E-3</v>
      </c>
      <c r="D566" s="2">
        <f t="shared" si="33"/>
        <v>-5.7251340773986366E-2</v>
      </c>
      <c r="E566" s="2">
        <f t="shared" si="34"/>
        <v>7.9921692279175359E-3</v>
      </c>
      <c r="F566">
        <f t="shared" si="35"/>
        <v>0</v>
      </c>
    </row>
    <row r="567" spans="1:6" x14ac:dyDescent="0.2">
      <c r="A567" s="1">
        <v>42104</v>
      </c>
      <c r="B567" s="60">
        <v>2102.0600589999999</v>
      </c>
      <c r="C567" s="3">
        <f t="shared" si="32"/>
        <v>5.1893769208662789E-3</v>
      </c>
      <c r="D567" s="2">
        <f t="shared" si="33"/>
        <v>-5.7379796276157941E-2</v>
      </c>
      <c r="E567" s="2">
        <f t="shared" si="34"/>
        <v>5.1577332900379609E-3</v>
      </c>
      <c r="F567">
        <f t="shared" si="35"/>
        <v>0</v>
      </c>
    </row>
    <row r="568" spans="1:6" x14ac:dyDescent="0.2">
      <c r="A568" s="1">
        <v>42107</v>
      </c>
      <c r="B568" s="60">
        <v>2092.429932</v>
      </c>
      <c r="C568" s="3">
        <f t="shared" si="32"/>
        <v>-4.5918068424737933E-3</v>
      </c>
      <c r="D568" s="2">
        <f t="shared" si="33"/>
        <v>-5.4946050953756813E-2</v>
      </c>
      <c r="E568" s="2">
        <f t="shared" si="34"/>
        <v>1.1999806595345353E-2</v>
      </c>
      <c r="F568">
        <f t="shared" si="35"/>
        <v>0</v>
      </c>
    </row>
    <row r="569" spans="1:6" x14ac:dyDescent="0.2">
      <c r="A569" s="1">
        <v>42108</v>
      </c>
      <c r="B569" s="60">
        <v>2095.8400879999999</v>
      </c>
      <c r="C569" s="3">
        <f t="shared" si="32"/>
        <v>1.6284321389502543E-3</v>
      </c>
      <c r="D569" s="2">
        <f t="shared" si="33"/>
        <v>-5.3784313477439387E-2</v>
      </c>
      <c r="E569" s="2">
        <f t="shared" si="34"/>
        <v>6.2214614667687801E-3</v>
      </c>
      <c r="F569">
        <f t="shared" si="35"/>
        <v>0</v>
      </c>
    </row>
    <row r="570" spans="1:6" x14ac:dyDescent="0.2">
      <c r="A570" s="1">
        <v>42109</v>
      </c>
      <c r="B570" s="60">
        <v>2106.6298830000001</v>
      </c>
      <c r="C570" s="3">
        <f t="shared" si="32"/>
        <v>5.134989081813774E-3</v>
      </c>
      <c r="D570" s="2">
        <f t="shared" si="33"/>
        <v>-5.0100029592106514E-2</v>
      </c>
      <c r="E570" s="2">
        <f t="shared" si="34"/>
        <v>3.8518768738578044E-3</v>
      </c>
      <c r="F570">
        <f t="shared" si="35"/>
        <v>0</v>
      </c>
    </row>
    <row r="571" spans="1:6" x14ac:dyDescent="0.2">
      <c r="A571" s="1">
        <v>42110</v>
      </c>
      <c r="B571" s="60">
        <v>2104.98999</v>
      </c>
      <c r="C571" s="3">
        <f t="shared" si="32"/>
        <v>-7.7874695833246642E-4</v>
      </c>
      <c r="D571" s="2">
        <f t="shared" si="33"/>
        <v>-4.9728411564247156E-2</v>
      </c>
      <c r="E571" s="2">
        <f t="shared" si="34"/>
        <v>8.8327575694713463E-4</v>
      </c>
      <c r="F571">
        <f t="shared" si="35"/>
        <v>0</v>
      </c>
    </row>
    <row r="572" spans="1:6" x14ac:dyDescent="0.2">
      <c r="A572" s="1">
        <v>42111</v>
      </c>
      <c r="B572" s="60">
        <v>2081.179932</v>
      </c>
      <c r="C572" s="3">
        <f t="shared" si="32"/>
        <v>-1.1375703905032222E-2</v>
      </c>
      <c r="D572" s="2">
        <f t="shared" si="33"/>
        <v>-4.945516658849735E-2</v>
      </c>
      <c r="E572" s="2">
        <f t="shared" si="34"/>
        <v>2.0784265779554851E-3</v>
      </c>
      <c r="F572">
        <f t="shared" si="35"/>
        <v>0</v>
      </c>
    </row>
    <row r="573" spans="1:6" x14ac:dyDescent="0.2">
      <c r="A573" s="1">
        <v>42114</v>
      </c>
      <c r="B573" s="60">
        <v>2100.3999020000001</v>
      </c>
      <c r="C573" s="3">
        <f t="shared" si="32"/>
        <v>9.1927482501988188E-3</v>
      </c>
      <c r="D573" s="2">
        <f t="shared" si="33"/>
        <v>-5.1148656014825884E-2</v>
      </c>
      <c r="E573" s="2">
        <f t="shared" si="34"/>
        <v>3.7494547491843623E-3</v>
      </c>
      <c r="F573">
        <f t="shared" si="35"/>
        <v>0</v>
      </c>
    </row>
    <row r="574" spans="1:6" x14ac:dyDescent="0.2">
      <c r="A574" s="1">
        <v>42115</v>
      </c>
      <c r="B574" s="60">
        <v>2097.290039</v>
      </c>
      <c r="C574" s="3">
        <f t="shared" si="32"/>
        <v>-1.4817023709090096E-3</v>
      </c>
      <c r="D574" s="2">
        <f t="shared" si="33"/>
        <v>-4.9035893005847674E-2</v>
      </c>
      <c r="E574" s="2">
        <f t="shared" si="34"/>
        <v>8.167590186659161E-3</v>
      </c>
      <c r="F574">
        <f t="shared" si="35"/>
        <v>0</v>
      </c>
    </row>
    <row r="575" spans="1:6" x14ac:dyDescent="0.2">
      <c r="A575" s="1">
        <v>42116</v>
      </c>
      <c r="B575" s="60">
        <v>2107.959961</v>
      </c>
      <c r="C575" s="3">
        <f t="shared" si="32"/>
        <v>5.0745829128360466E-3</v>
      </c>
      <c r="D575" s="2">
        <f t="shared" si="33"/>
        <v>-4.9688845662866937E-2</v>
      </c>
      <c r="E575" s="2">
        <f t="shared" si="34"/>
        <v>-8.8149959439527692E-3</v>
      </c>
      <c r="F575">
        <f t="shared" si="35"/>
        <v>0</v>
      </c>
    </row>
    <row r="576" spans="1:6" x14ac:dyDescent="0.2">
      <c r="A576" s="1">
        <v>42117</v>
      </c>
      <c r="B576" s="60">
        <v>2112.929932</v>
      </c>
      <c r="C576" s="3">
        <f t="shared" si="32"/>
        <v>2.3549409829866624E-3</v>
      </c>
      <c r="D576" s="2">
        <f t="shared" si="33"/>
        <v>-4.8665571066807481E-2</v>
      </c>
      <c r="E576" s="2">
        <f t="shared" si="34"/>
        <v>-1.5635618263035823E-2</v>
      </c>
      <c r="F576">
        <f t="shared" si="35"/>
        <v>0</v>
      </c>
    </row>
    <row r="577" spans="1:6" x14ac:dyDescent="0.2">
      <c r="A577" s="1">
        <v>42118</v>
      </c>
      <c r="B577" s="60">
        <v>2117.6899410000001</v>
      </c>
      <c r="C577" s="3">
        <f t="shared" si="32"/>
        <v>2.2502664628334234E-3</v>
      </c>
      <c r="D577" s="2">
        <f t="shared" si="33"/>
        <v>-4.1457279273068942E-2</v>
      </c>
      <c r="E577" s="2">
        <f t="shared" si="34"/>
        <v>-1.4119174091141573E-2</v>
      </c>
      <c r="F577">
        <f t="shared" si="35"/>
        <v>0</v>
      </c>
    </row>
    <row r="578" spans="1:6" x14ac:dyDescent="0.2">
      <c r="A578" s="1">
        <v>42121</v>
      </c>
      <c r="B578" s="60">
        <v>2108.919922</v>
      </c>
      <c r="C578" s="3">
        <f t="shared" si="32"/>
        <v>-4.1499129896262112E-3</v>
      </c>
      <c r="D578" s="2">
        <f t="shared" si="33"/>
        <v>-4.1975411809609564E-2</v>
      </c>
      <c r="E578" s="2">
        <f t="shared" si="34"/>
        <v>3.3988870482908064E-3</v>
      </c>
      <c r="F578">
        <f t="shared" si="35"/>
        <v>0</v>
      </c>
    </row>
    <row r="579" spans="1:6" x14ac:dyDescent="0.2">
      <c r="A579" s="1">
        <v>42122</v>
      </c>
      <c r="B579" s="60">
        <v>2114.76001</v>
      </c>
      <c r="C579" s="3">
        <f t="shared" si="32"/>
        <v>2.7654044889026041E-3</v>
      </c>
      <c r="D579" s="2">
        <f t="shared" si="33"/>
        <v>-4.2010161251444106E-2</v>
      </c>
      <c r="E579" s="2">
        <f t="shared" si="34"/>
        <v>-4.4690741185119658E-3</v>
      </c>
      <c r="F579">
        <f t="shared" si="35"/>
        <v>0</v>
      </c>
    </row>
    <row r="580" spans="1:6" x14ac:dyDescent="0.2">
      <c r="A580" s="1">
        <v>42123</v>
      </c>
      <c r="B580" s="60">
        <v>2106.8500979999999</v>
      </c>
      <c r="C580" s="3">
        <f t="shared" si="32"/>
        <v>-3.7473480752430819E-3</v>
      </c>
      <c r="D580" s="2">
        <f t="shared" si="33"/>
        <v>-3.8412248090864298E-2</v>
      </c>
      <c r="E580" s="2">
        <f t="shared" si="34"/>
        <v>-3.675722512586153E-3</v>
      </c>
      <c r="F580">
        <f t="shared" si="35"/>
        <v>0</v>
      </c>
    </row>
    <row r="581" spans="1:6" x14ac:dyDescent="0.2">
      <c r="A581" s="1">
        <v>42124</v>
      </c>
      <c r="B581" s="60">
        <v>2085.51001</v>
      </c>
      <c r="C581" s="3">
        <f t="shared" si="32"/>
        <v>-1.0180553084023857E-2</v>
      </c>
      <c r="D581" s="2">
        <f t="shared" si="33"/>
        <v>-3.9343711450471157E-2</v>
      </c>
      <c r="E581" s="2">
        <f t="shared" si="34"/>
        <v>6.1998291467332094E-3</v>
      </c>
      <c r="F581">
        <f t="shared" si="35"/>
        <v>0</v>
      </c>
    </row>
    <row r="582" spans="1:6" x14ac:dyDescent="0.2">
      <c r="A582" s="1">
        <v>42125</v>
      </c>
      <c r="B582" s="60">
        <v>2108.290039</v>
      </c>
      <c r="C582" s="3">
        <f t="shared" si="32"/>
        <v>1.0863776421427699E-2</v>
      </c>
      <c r="D582" s="2">
        <f t="shared" si="33"/>
        <v>-4.1997161508213136E-2</v>
      </c>
      <c r="E582" s="2">
        <f t="shared" si="34"/>
        <v>6.0576573725035282E-3</v>
      </c>
      <c r="F582">
        <f t="shared" si="35"/>
        <v>0</v>
      </c>
    </row>
    <row r="583" spans="1:6" x14ac:dyDescent="0.2">
      <c r="A583" s="1">
        <v>42128</v>
      </c>
      <c r="B583" s="60">
        <v>2114.48999</v>
      </c>
      <c r="C583" s="3">
        <f t="shared" si="32"/>
        <v>2.9364330665656102E-3</v>
      </c>
      <c r="D583" s="2">
        <f t="shared" si="33"/>
        <v>-4.1916394537885864E-2</v>
      </c>
      <c r="E583" s="2">
        <f t="shared" si="34"/>
        <v>3.8893427509182539E-3</v>
      </c>
      <c r="F583">
        <f t="shared" si="35"/>
        <v>0</v>
      </c>
    </row>
    <row r="584" spans="1:6" x14ac:dyDescent="0.2">
      <c r="A584" s="1">
        <v>42129</v>
      </c>
      <c r="B584" s="60">
        <v>2089.459961</v>
      </c>
      <c r="C584" s="3">
        <f t="shared" si="32"/>
        <v>-1.1908003217775753E-2</v>
      </c>
      <c r="D584" s="2">
        <f t="shared" si="33"/>
        <v>-4.5689866206816733E-2</v>
      </c>
      <c r="E584" s="2">
        <f t="shared" si="34"/>
        <v>1.8840658581365639E-2</v>
      </c>
      <c r="F584">
        <f t="shared" si="35"/>
        <v>0</v>
      </c>
    </row>
    <row r="585" spans="1:6" x14ac:dyDescent="0.2">
      <c r="A585" s="1">
        <v>42130</v>
      </c>
      <c r="B585" s="60">
        <v>2080.1499020000001</v>
      </c>
      <c r="C585" s="3">
        <f t="shared" si="32"/>
        <v>-4.46568133609649E-3</v>
      </c>
      <c r="D585" s="2">
        <f t="shared" si="33"/>
        <v>-4.6172281385957116E-2</v>
      </c>
      <c r="E585" s="2">
        <f t="shared" si="34"/>
        <v>2.2662758341597707E-2</v>
      </c>
      <c r="F585">
        <f t="shared" si="35"/>
        <v>0</v>
      </c>
    </row>
    <row r="586" spans="1:6" x14ac:dyDescent="0.2">
      <c r="A586" s="1">
        <v>42131</v>
      </c>
      <c r="B586" s="60">
        <v>2088</v>
      </c>
      <c r="C586" s="3">
        <f t="shared" si="32"/>
        <v>3.7667106347277534E-3</v>
      </c>
      <c r="D586" s="2">
        <f t="shared" si="33"/>
        <v>-4.6370079632057401E-2</v>
      </c>
      <c r="E586" s="2">
        <f t="shared" si="34"/>
        <v>1.7965098476521085E-2</v>
      </c>
      <c r="F586">
        <f t="shared" si="35"/>
        <v>0</v>
      </c>
    </row>
    <row r="587" spans="1:6" x14ac:dyDescent="0.2">
      <c r="A587" s="1">
        <v>42132</v>
      </c>
      <c r="B587" s="60">
        <v>2116.1000979999999</v>
      </c>
      <c r="C587" s="3">
        <f t="shared" ref="C587:C650" si="36">LN(B587/B586)</f>
        <v>1.3368148149806192E-2</v>
      </c>
      <c r="D587" s="2">
        <f t="shared" si="33"/>
        <v>-5.0628558586716173E-2</v>
      </c>
      <c r="E587" s="2">
        <f t="shared" si="34"/>
        <v>6.9320959051038175E-3</v>
      </c>
      <c r="F587">
        <f t="shared" si="35"/>
        <v>0</v>
      </c>
    </row>
    <row r="588" spans="1:6" x14ac:dyDescent="0.2">
      <c r="A588" s="1">
        <v>42135</v>
      </c>
      <c r="B588" s="60">
        <v>2105.330078</v>
      </c>
      <c r="C588" s="3">
        <f t="shared" si="36"/>
        <v>-5.1025566779002406E-3</v>
      </c>
      <c r="D588" s="2">
        <f t="shared" si="33"/>
        <v>-5.0779963142522019E-2</v>
      </c>
      <c r="E588" s="2">
        <f t="shared" si="34"/>
        <v>9.7982677932573394E-3</v>
      </c>
      <c r="F588">
        <f t="shared" si="35"/>
        <v>0</v>
      </c>
    </row>
    <row r="589" spans="1:6" x14ac:dyDescent="0.2">
      <c r="A589" s="1">
        <v>42136</v>
      </c>
      <c r="B589" s="60">
        <v>2099.1201169999999</v>
      </c>
      <c r="C589" s="3">
        <f t="shared" si="36"/>
        <v>-2.9539964693172764E-3</v>
      </c>
      <c r="D589" s="2">
        <f t="shared" si="33"/>
        <v>-5.0439679042682074E-2</v>
      </c>
      <c r="E589" s="2">
        <f t="shared" si="34"/>
        <v>2.4170590823094406E-3</v>
      </c>
      <c r="F589">
        <f t="shared" si="35"/>
        <v>0</v>
      </c>
    </row>
    <row r="590" spans="1:6" x14ac:dyDescent="0.2">
      <c r="A590" s="1">
        <v>42137</v>
      </c>
      <c r="B590" s="60">
        <v>2098.4799800000001</v>
      </c>
      <c r="C590" s="3">
        <f t="shared" si="36"/>
        <v>-3.0500142470446046E-4</v>
      </c>
      <c r="D590" s="2">
        <f t="shared" si="33"/>
        <v>-5.0382003028836012E-2</v>
      </c>
      <c r="E590" s="2">
        <f t="shared" si="34"/>
        <v>1.1842979297059594E-2</v>
      </c>
      <c r="F590">
        <f t="shared" si="35"/>
        <v>0</v>
      </c>
    </row>
    <row r="591" spans="1:6" x14ac:dyDescent="0.2">
      <c r="A591" s="1">
        <v>42138</v>
      </c>
      <c r="B591" s="60">
        <v>2121.1000979999999</v>
      </c>
      <c r="C591" s="3">
        <f t="shared" si="36"/>
        <v>1.0721604647198088E-2</v>
      </c>
      <c r="D591" s="2">
        <f t="shared" si="33"/>
        <v>-5.2651854964744824E-2</v>
      </c>
      <c r="E591" s="2">
        <f t="shared" si="34"/>
        <v>-1.4618907634953199E-4</v>
      </c>
      <c r="F591">
        <f t="shared" si="35"/>
        <v>0</v>
      </c>
    </row>
    <row r="592" spans="1:6" x14ac:dyDescent="0.2">
      <c r="A592" s="1">
        <v>42139</v>
      </c>
      <c r="B592" s="60">
        <v>2122.7299800000001</v>
      </c>
      <c r="C592" s="3">
        <f t="shared" si="36"/>
        <v>7.6811844498031457E-4</v>
      </c>
      <c r="D592" s="2">
        <f t="shared" si="33"/>
        <v>-5.2622582187810442E-2</v>
      </c>
      <c r="E592" s="2">
        <f t="shared" si="34"/>
        <v>-7.2528224757688635E-3</v>
      </c>
      <c r="F592">
        <f t="shared" si="35"/>
        <v>0</v>
      </c>
    </row>
    <row r="593" spans="1:6" x14ac:dyDescent="0.2">
      <c r="A593" s="1">
        <v>42142</v>
      </c>
      <c r="B593" s="60">
        <v>2129.1999510000001</v>
      </c>
      <c r="C593" s="3">
        <f t="shared" si="36"/>
        <v>3.0433126126717365E-3</v>
      </c>
      <c r="D593" s="2">
        <f t="shared" si="33"/>
        <v>-4.8847267543325162E-2</v>
      </c>
      <c r="E593" s="2">
        <f t="shared" si="34"/>
        <v>-8.2387920114558675E-3</v>
      </c>
      <c r="F593">
        <f t="shared" si="35"/>
        <v>0</v>
      </c>
    </row>
    <row r="594" spans="1:6" x14ac:dyDescent="0.2">
      <c r="A594" s="1">
        <v>42143</v>
      </c>
      <c r="B594" s="60">
        <v>2127.830078</v>
      </c>
      <c r="C594" s="3">
        <f t="shared" si="36"/>
        <v>-6.4358157586455564E-4</v>
      </c>
      <c r="D594" s="2">
        <f t="shared" si="33"/>
        <v>-4.6945323643401565E-2</v>
      </c>
      <c r="E594" s="2">
        <f t="shared" si="34"/>
        <v>-8.6043152160192541E-3</v>
      </c>
      <c r="F594">
        <f t="shared" si="35"/>
        <v>0</v>
      </c>
    </row>
    <row r="595" spans="1:6" x14ac:dyDescent="0.2">
      <c r="A595" s="1">
        <v>42144</v>
      </c>
      <c r="B595" s="60">
        <v>2125.8500979999999</v>
      </c>
      <c r="C595" s="3">
        <f t="shared" si="36"/>
        <v>-9.3094923034876148E-4</v>
      </c>
      <c r="D595" s="2">
        <f t="shared" si="33"/>
        <v>-4.6886961298787493E-2</v>
      </c>
      <c r="E595" s="2">
        <f t="shared" si="34"/>
        <v>-5.5567368488521271E-3</v>
      </c>
      <c r="F595">
        <f t="shared" si="35"/>
        <v>0</v>
      </c>
    </row>
    <row r="596" spans="1:6" x14ac:dyDescent="0.2">
      <c r="A596" s="1">
        <v>42145</v>
      </c>
      <c r="B596" s="60">
        <v>2130.820068</v>
      </c>
      <c r="C596" s="3">
        <f t="shared" si="36"/>
        <v>2.3351455783891246E-3</v>
      </c>
      <c r="D596" s="2">
        <f t="shared" si="33"/>
        <v>-4.6390110756992911E-2</v>
      </c>
      <c r="E596" s="2">
        <f t="shared" si="34"/>
        <v>-1.6552444420163612E-2</v>
      </c>
      <c r="F596">
        <f t="shared" si="35"/>
        <v>0</v>
      </c>
    </row>
    <row r="597" spans="1:6" x14ac:dyDescent="0.2">
      <c r="A597" s="1">
        <v>42146</v>
      </c>
      <c r="B597" s="60">
        <v>2126.0600589999999</v>
      </c>
      <c r="C597" s="3">
        <f t="shared" si="36"/>
        <v>-2.2363847897467698E-3</v>
      </c>
      <c r="D597" s="2">
        <f t="shared" si="33"/>
        <v>-4.6482424347595697E-2</v>
      </c>
      <c r="E597" s="2">
        <f t="shared" si="34"/>
        <v>-1.5753274975063732E-2</v>
      </c>
      <c r="F597">
        <f t="shared" si="35"/>
        <v>0</v>
      </c>
    </row>
    <row r="598" spans="1:6" x14ac:dyDescent="0.2">
      <c r="A598" s="1">
        <v>42150</v>
      </c>
      <c r="B598" s="60">
        <v>2104.1999510000001</v>
      </c>
      <c r="C598" s="3">
        <f t="shared" si="36"/>
        <v>-1.0335205180265266E-2</v>
      </c>
      <c r="D598" s="2">
        <f t="shared" si="33"/>
        <v>-4.9352165476013059E-2</v>
      </c>
      <c r="E598" s="2">
        <f t="shared" si="34"/>
        <v>-1.1913630216153912E-2</v>
      </c>
      <c r="F598">
        <f t="shared" si="35"/>
        <v>0</v>
      </c>
    </row>
    <row r="599" spans="1:6" x14ac:dyDescent="0.2">
      <c r="A599" s="1">
        <v>42151</v>
      </c>
      <c r="B599" s="60">
        <v>2123.4799800000001</v>
      </c>
      <c r="C599" s="3">
        <f t="shared" si="36"/>
        <v>9.1209187900458677E-3</v>
      </c>
      <c r="D599" s="2">
        <f t="shared" si="33"/>
        <v>-5.1120527717765533E-2</v>
      </c>
      <c r="E599" s="2">
        <f t="shared" si="34"/>
        <v>-2.061628350967162E-2</v>
      </c>
      <c r="F599">
        <f t="shared" si="35"/>
        <v>0</v>
      </c>
    </row>
    <row r="600" spans="1:6" x14ac:dyDescent="0.2">
      <c r="A600" s="1">
        <v>42152</v>
      </c>
      <c r="B600" s="60">
        <v>2120.790039</v>
      </c>
      <c r="C600" s="3">
        <f t="shared" si="36"/>
        <v>-1.2675637262110088E-3</v>
      </c>
      <c r="D600" s="2">
        <f t="shared" si="33"/>
        <v>-5.1009975073891732E-2</v>
      </c>
      <c r="E600" s="2">
        <f t="shared" si="34"/>
        <v>-7.3782279473368004E-3</v>
      </c>
      <c r="F600">
        <f t="shared" si="35"/>
        <v>0</v>
      </c>
    </row>
    <row r="601" spans="1:6" x14ac:dyDescent="0.2">
      <c r="A601" s="1">
        <v>42153</v>
      </c>
      <c r="B601" s="60">
        <v>2107.389893</v>
      </c>
      <c r="C601" s="3">
        <f t="shared" si="36"/>
        <v>-6.3385149544391154E-3</v>
      </c>
      <c r="D601" s="2">
        <f t="shared" si="33"/>
        <v>-5.1708523612532711E-2</v>
      </c>
      <c r="E601" s="2">
        <f t="shared" si="34"/>
        <v>6.9740364522462425E-4</v>
      </c>
      <c r="F601">
        <f t="shared" si="35"/>
        <v>0</v>
      </c>
    </row>
    <row r="602" spans="1:6" x14ac:dyDescent="0.2">
      <c r="A602" s="1">
        <v>42156</v>
      </c>
      <c r="B602" s="60">
        <v>2111.7299800000001</v>
      </c>
      <c r="C602" s="3">
        <f t="shared" si="36"/>
        <v>2.0573430769848127E-3</v>
      </c>
      <c r="D602" s="2">
        <f t="shared" si="33"/>
        <v>-4.8833026769793959E-2</v>
      </c>
      <c r="E602" s="2">
        <f t="shared" si="34"/>
        <v>-8.3788140862719254E-3</v>
      </c>
      <c r="F602">
        <f t="shared" si="35"/>
        <v>0</v>
      </c>
    </row>
    <row r="603" spans="1:6" x14ac:dyDescent="0.2">
      <c r="A603" s="1">
        <v>42157</v>
      </c>
      <c r="B603" s="60">
        <v>2109.6000979999999</v>
      </c>
      <c r="C603" s="3">
        <f t="shared" si="36"/>
        <v>-1.0091047804279632E-3</v>
      </c>
      <c r="D603" s="2">
        <f t="shared" si="33"/>
        <v>-4.5695999283990679E-2</v>
      </c>
      <c r="E603" s="2">
        <f t="shared" si="34"/>
        <v>-1.2002998553748255E-2</v>
      </c>
      <c r="F603">
        <f t="shared" si="35"/>
        <v>0</v>
      </c>
    </row>
    <row r="604" spans="1:6" x14ac:dyDescent="0.2">
      <c r="A604" s="1">
        <v>42158</v>
      </c>
      <c r="B604" s="60">
        <v>2114.070068</v>
      </c>
      <c r="C604" s="3">
        <f t="shared" si="36"/>
        <v>2.116629136818338E-3</v>
      </c>
      <c r="D604" s="2">
        <f t="shared" si="33"/>
        <v>-4.5573671662664038E-2</v>
      </c>
      <c r="E604" s="2">
        <f t="shared" si="34"/>
        <v>-8.445897377036644E-3</v>
      </c>
      <c r="F604">
        <f t="shared" si="35"/>
        <v>0</v>
      </c>
    </row>
    <row r="605" spans="1:6" x14ac:dyDescent="0.2">
      <c r="A605" s="1">
        <v>42159</v>
      </c>
      <c r="B605" s="60">
        <v>2095.8400879999999</v>
      </c>
      <c r="C605" s="3">
        <f t="shared" si="36"/>
        <v>-8.6605619929224897E-3</v>
      </c>
      <c r="D605" s="2">
        <f t="shared" si="33"/>
        <v>-4.3531857053417618E-2</v>
      </c>
      <c r="E605" s="2">
        <f t="shared" si="34"/>
        <v>2.1923488473614325E-3</v>
      </c>
      <c r="F605">
        <f t="shared" si="35"/>
        <v>0</v>
      </c>
    </row>
    <row r="606" spans="1:6" x14ac:dyDescent="0.2">
      <c r="A606" s="1">
        <v>42160</v>
      </c>
      <c r="B606" s="60">
        <v>2092.830078</v>
      </c>
      <c r="C606" s="3">
        <f t="shared" si="36"/>
        <v>-1.4372153446468713E-3</v>
      </c>
      <c r="D606" s="2">
        <f t="shared" ref="D606:D669" si="37">_xlfn.STDEV.S(C586:C606)*SQRT(10)*Factor_VaR</f>
        <v>-4.2931198544852195E-2</v>
      </c>
      <c r="E606" s="2">
        <f t="shared" si="34"/>
        <v>1.3483564328939339E-2</v>
      </c>
      <c r="F606">
        <f t="shared" si="35"/>
        <v>0</v>
      </c>
    </row>
    <row r="607" spans="1:6" x14ac:dyDescent="0.2">
      <c r="A607" s="1">
        <v>42163</v>
      </c>
      <c r="B607" s="60">
        <v>2079.280029</v>
      </c>
      <c r="C607" s="3">
        <f t="shared" si="36"/>
        <v>-6.4955604213555807E-3</v>
      </c>
      <c r="D607" s="2">
        <f t="shared" si="37"/>
        <v>-4.3833411641756102E-2</v>
      </c>
      <c r="E607" s="2">
        <f t="shared" ref="E607:E670" si="38">LN(B616/B607)</f>
        <v>1.4661509511756148E-2</v>
      </c>
      <c r="F607">
        <f t="shared" ref="F607:F670" si="39">IF(E607&lt;D607, 1, 0)</f>
        <v>0</v>
      </c>
    </row>
    <row r="608" spans="1:6" x14ac:dyDescent="0.2">
      <c r="A608" s="1">
        <v>42164</v>
      </c>
      <c r="B608" s="60">
        <v>2080.1499020000001</v>
      </c>
      <c r="C608" s="3">
        <f t="shared" si="36"/>
        <v>4.1826549652815233E-4</v>
      </c>
      <c r="D608" s="2">
        <f t="shared" si="37"/>
        <v>-3.7452546348262172E-2</v>
      </c>
      <c r="E608" s="2">
        <f t="shared" si="38"/>
        <v>2.0319612269777514E-2</v>
      </c>
      <c r="F608">
        <f t="shared" si="39"/>
        <v>0</v>
      </c>
    </row>
    <row r="609" spans="1:6" x14ac:dyDescent="0.2">
      <c r="A609" s="1">
        <v>42165</v>
      </c>
      <c r="B609" s="60">
        <v>2105.1999510000001</v>
      </c>
      <c r="C609" s="3">
        <f t="shared" si="36"/>
        <v>1.1970491836123859E-2</v>
      </c>
      <c r="D609" s="2">
        <f t="shared" si="37"/>
        <v>-4.1926304806192798E-2</v>
      </c>
      <c r="E609" s="2">
        <f t="shared" si="38"/>
        <v>8.9847866160057983E-3</v>
      </c>
      <c r="F609">
        <f t="shared" si="39"/>
        <v>0</v>
      </c>
    </row>
    <row r="610" spans="1:6" x14ac:dyDescent="0.2">
      <c r="A610" s="1">
        <v>42166</v>
      </c>
      <c r="B610" s="60">
        <v>2108.860107</v>
      </c>
      <c r="C610" s="3">
        <f t="shared" si="36"/>
        <v>1.7371166381222091E-3</v>
      </c>
      <c r="D610" s="2">
        <f t="shared" si="37"/>
        <v>-4.1708598138415431E-2</v>
      </c>
      <c r="E610" s="2">
        <f t="shared" si="38"/>
        <v>-1.3279571879056012E-4</v>
      </c>
      <c r="F610">
        <f t="shared" si="39"/>
        <v>0</v>
      </c>
    </row>
    <row r="611" spans="1:6" x14ac:dyDescent="0.2">
      <c r="A611" s="1">
        <v>42167</v>
      </c>
      <c r="B611" s="60">
        <v>2094.110107</v>
      </c>
      <c r="C611" s="3">
        <f t="shared" si="36"/>
        <v>-7.0188746545117725E-3</v>
      </c>
      <c r="D611" s="2">
        <f t="shared" si="37"/>
        <v>-4.3299703571374359E-2</v>
      </c>
      <c r="E611" s="2">
        <f t="shared" si="38"/>
        <v>3.9080750316463388E-3</v>
      </c>
      <c r="F611">
        <f t="shared" si="39"/>
        <v>0</v>
      </c>
    </row>
    <row r="612" spans="1:6" x14ac:dyDescent="0.2">
      <c r="A612" s="1">
        <v>42170</v>
      </c>
      <c r="B612" s="60">
        <v>2084.429932</v>
      </c>
      <c r="C612" s="3">
        <f t="shared" si="36"/>
        <v>-4.6332892479042445E-3</v>
      </c>
      <c r="D612" s="2">
        <f t="shared" si="37"/>
        <v>-3.9790305466393283E-2</v>
      </c>
      <c r="E612" s="2">
        <f t="shared" si="38"/>
        <v>8.1512082298603322E-3</v>
      </c>
      <c r="F612">
        <f t="shared" si="39"/>
        <v>0</v>
      </c>
    </row>
    <row r="613" spans="1:6" x14ac:dyDescent="0.2">
      <c r="A613" s="1">
        <v>42171</v>
      </c>
      <c r="B613" s="60">
        <v>2096.290039</v>
      </c>
      <c r="C613" s="3">
        <f t="shared" si="36"/>
        <v>5.6737303135299989E-3</v>
      </c>
      <c r="D613" s="2">
        <f t="shared" si="37"/>
        <v>-4.1081943378332215E-2</v>
      </c>
      <c r="E613" s="2">
        <f t="shared" si="38"/>
        <v>-1.8609491275724675E-2</v>
      </c>
      <c r="F613">
        <f t="shared" si="39"/>
        <v>0</v>
      </c>
    </row>
    <row r="614" spans="1:6" x14ac:dyDescent="0.2">
      <c r="A614" s="1">
        <v>42172</v>
      </c>
      <c r="B614" s="60">
        <v>2100.4399410000001</v>
      </c>
      <c r="C614" s="3">
        <f t="shared" si="36"/>
        <v>1.9776842314756056E-3</v>
      </c>
      <c r="D614" s="2">
        <f t="shared" si="37"/>
        <v>-4.0861466662737794E-2</v>
      </c>
      <c r="E614" s="2">
        <f t="shared" si="38"/>
        <v>-1.7932213564246329E-2</v>
      </c>
      <c r="F614">
        <f t="shared" si="39"/>
        <v>0</v>
      </c>
    </row>
    <row r="615" spans="1:6" x14ac:dyDescent="0.2">
      <c r="A615" s="1">
        <v>42173</v>
      </c>
      <c r="B615" s="60">
        <v>2121.23999</v>
      </c>
      <c r="C615" s="3">
        <f t="shared" si="36"/>
        <v>9.8540001369309162E-3</v>
      </c>
      <c r="D615" s="2">
        <f t="shared" si="37"/>
        <v>-4.4202726463787895E-2</v>
      </c>
      <c r="E615" s="2">
        <f t="shared" si="38"/>
        <v>-2.0874117001884511E-2</v>
      </c>
      <c r="F615">
        <f t="shared" si="39"/>
        <v>0</v>
      </c>
    </row>
    <row r="616" spans="1:6" x14ac:dyDescent="0.2">
      <c r="A616" s="1">
        <v>42174</v>
      </c>
      <c r="B616" s="60">
        <v>2109.98999</v>
      </c>
      <c r="C616" s="3">
        <f t="shared" si="36"/>
        <v>-5.3176152385387195E-3</v>
      </c>
      <c r="D616" s="2">
        <f t="shared" si="37"/>
        <v>-4.4967386527701193E-2</v>
      </c>
      <c r="E616" s="2">
        <f t="shared" si="38"/>
        <v>-1.5864572156012752E-2</v>
      </c>
      <c r="F616">
        <f t="shared" si="39"/>
        <v>0</v>
      </c>
    </row>
    <row r="617" spans="1:6" x14ac:dyDescent="0.2">
      <c r="A617" s="1">
        <v>42177</v>
      </c>
      <c r="B617" s="60">
        <v>2122.8500979999999</v>
      </c>
      <c r="C617" s="3">
        <f t="shared" si="36"/>
        <v>6.0763682545493542E-3</v>
      </c>
      <c r="D617" s="2">
        <f t="shared" si="37"/>
        <v>-4.596342870615594E-2</v>
      </c>
      <c r="E617" s="2">
        <f t="shared" si="38"/>
        <v>-2.581017285321752E-2</v>
      </c>
      <c r="F617">
        <f t="shared" si="39"/>
        <v>0</v>
      </c>
    </row>
    <row r="618" spans="1:6" x14ac:dyDescent="0.2">
      <c r="A618" s="1">
        <v>42178</v>
      </c>
      <c r="B618" s="60">
        <v>2124.1999510000001</v>
      </c>
      <c r="C618" s="3">
        <f t="shared" si="36"/>
        <v>6.356661823521784E-4</v>
      </c>
      <c r="D618" s="2">
        <f t="shared" si="37"/>
        <v>-4.5846562958644636E-2</v>
      </c>
      <c r="E618" s="2">
        <f t="shared" si="38"/>
        <v>-2.0383278502443099E-2</v>
      </c>
      <c r="F618">
        <f t="shared" si="39"/>
        <v>0</v>
      </c>
    </row>
    <row r="619" spans="1:6" x14ac:dyDescent="0.2">
      <c r="A619" s="1">
        <v>42179</v>
      </c>
      <c r="B619" s="60">
        <v>2108.580078</v>
      </c>
      <c r="C619" s="3">
        <f t="shared" si="36"/>
        <v>-7.3804656966740398E-3</v>
      </c>
      <c r="D619" s="2">
        <f t="shared" si="37"/>
        <v>-4.4269691067510303E-2</v>
      </c>
      <c r="E619" s="2">
        <f t="shared" si="38"/>
        <v>-2.9795777629226056E-2</v>
      </c>
      <c r="F619">
        <f t="shared" si="39"/>
        <v>0</v>
      </c>
    </row>
    <row r="620" spans="1:6" x14ac:dyDescent="0.2">
      <c r="A620" s="1">
        <v>42180</v>
      </c>
      <c r="B620" s="60">
        <v>2102.3100589999999</v>
      </c>
      <c r="C620" s="3">
        <f t="shared" si="36"/>
        <v>-2.9780039040750291E-3</v>
      </c>
      <c r="D620" s="2">
        <f t="shared" si="37"/>
        <v>-4.1788920231906626E-2</v>
      </c>
      <c r="E620" s="2">
        <f t="shared" si="38"/>
        <v>-2.4558126023521733E-2</v>
      </c>
      <c r="F620">
        <f t="shared" si="39"/>
        <v>0</v>
      </c>
    </row>
    <row r="621" spans="1:6" x14ac:dyDescent="0.2">
      <c r="A621" s="1">
        <v>42181</v>
      </c>
      <c r="B621" s="60">
        <v>2101.48999</v>
      </c>
      <c r="C621" s="3">
        <f t="shared" si="36"/>
        <v>-3.9015604969013028E-4</v>
      </c>
      <c r="D621" s="2">
        <f t="shared" si="37"/>
        <v>-4.1767743905461209E-2</v>
      </c>
      <c r="E621" s="2">
        <f t="shared" si="38"/>
        <v>-1.1904983877159034E-2</v>
      </c>
      <c r="F621">
        <f t="shared" si="39"/>
        <v>0</v>
      </c>
    </row>
    <row r="622" spans="1:6" x14ac:dyDescent="0.2">
      <c r="A622" s="1">
        <v>42184</v>
      </c>
      <c r="B622" s="60">
        <v>2057.639893</v>
      </c>
      <c r="C622" s="3">
        <f t="shared" si="36"/>
        <v>-2.1086969192055022E-2</v>
      </c>
      <c r="D622" s="2">
        <f t="shared" si="37"/>
        <v>-5.2690417316719036E-2</v>
      </c>
      <c r="E622" s="2">
        <f t="shared" si="38"/>
        <v>2.0187254076263702E-2</v>
      </c>
      <c r="F622">
        <f t="shared" si="39"/>
        <v>0</v>
      </c>
    </row>
    <row r="623" spans="1:6" x14ac:dyDescent="0.2">
      <c r="A623" s="1">
        <v>42185</v>
      </c>
      <c r="B623" s="60">
        <v>2063.110107</v>
      </c>
      <c r="C623" s="3">
        <f t="shared" si="36"/>
        <v>2.6549619429538794E-3</v>
      </c>
      <c r="D623" s="2">
        <f t="shared" si="37"/>
        <v>-5.279710094762833E-2</v>
      </c>
      <c r="E623" s="2">
        <f t="shared" si="38"/>
        <v>2.1975565124590569E-2</v>
      </c>
      <c r="F623">
        <f t="shared" si="39"/>
        <v>0</v>
      </c>
    </row>
    <row r="624" spans="1:6" x14ac:dyDescent="0.2">
      <c r="A624" s="1">
        <v>42186</v>
      </c>
      <c r="B624" s="60">
        <v>2077.419922</v>
      </c>
      <c r="C624" s="3">
        <f t="shared" si="36"/>
        <v>6.9120966992928731E-3</v>
      </c>
      <c r="D624" s="2">
        <f t="shared" si="37"/>
        <v>-5.4346343053838876E-2</v>
      </c>
      <c r="E624" s="2">
        <f t="shared" si="38"/>
        <v>1.4328212042942771E-2</v>
      </c>
      <c r="F624">
        <f t="shared" si="39"/>
        <v>0</v>
      </c>
    </row>
    <row r="625" spans="1:6" x14ac:dyDescent="0.2">
      <c r="A625" s="1">
        <v>42187</v>
      </c>
      <c r="B625" s="60">
        <v>2076.780029</v>
      </c>
      <c r="C625" s="3">
        <f t="shared" si="36"/>
        <v>-3.0807039266700365E-4</v>
      </c>
      <c r="D625" s="2">
        <f t="shared" si="37"/>
        <v>-5.4141444548675893E-2</v>
      </c>
      <c r="E625" s="2">
        <f t="shared" si="38"/>
        <v>2.2619016013779525E-2</v>
      </c>
      <c r="F625">
        <f t="shared" si="39"/>
        <v>0</v>
      </c>
    </row>
    <row r="626" spans="1:6" x14ac:dyDescent="0.2">
      <c r="A626" s="1">
        <v>42191</v>
      </c>
      <c r="B626" s="60">
        <v>2068.76001</v>
      </c>
      <c r="C626" s="3">
        <f t="shared" si="36"/>
        <v>-3.8692324426552824E-3</v>
      </c>
      <c r="D626" s="2">
        <f t="shared" si="37"/>
        <v>-5.2800213407340743E-2</v>
      </c>
      <c r="E626" s="2">
        <f t="shared" si="38"/>
        <v>2.7593820308683414E-2</v>
      </c>
      <c r="F626">
        <f t="shared" si="39"/>
        <v>0</v>
      </c>
    </row>
    <row r="627" spans="1:6" x14ac:dyDescent="0.2">
      <c r="A627" s="1">
        <v>42192</v>
      </c>
      <c r="B627" s="60">
        <v>2081.3400879999999</v>
      </c>
      <c r="C627" s="3">
        <f t="shared" si="36"/>
        <v>6.0625605331265549E-3</v>
      </c>
      <c r="D627" s="2">
        <f t="shared" si="37"/>
        <v>-5.3848095074497261E-2</v>
      </c>
      <c r="E627" s="2">
        <f t="shared" si="38"/>
        <v>2.2302196061691433E-2</v>
      </c>
      <c r="F627">
        <f t="shared" si="39"/>
        <v>0</v>
      </c>
    </row>
    <row r="628" spans="1:6" x14ac:dyDescent="0.2">
      <c r="A628" s="1">
        <v>42193</v>
      </c>
      <c r="B628" s="60">
        <v>2046.6800539999999</v>
      </c>
      <c r="C628" s="3">
        <f t="shared" si="36"/>
        <v>-1.6792964823456991E-2</v>
      </c>
      <c r="D628" s="2">
        <f t="shared" si="37"/>
        <v>-5.9331790220180508E-2</v>
      </c>
      <c r="E628" s="2">
        <f t="shared" si="38"/>
        <v>3.482436481140793E-2</v>
      </c>
      <c r="F628">
        <f t="shared" si="39"/>
        <v>0</v>
      </c>
    </row>
    <row r="629" spans="1:6" x14ac:dyDescent="0.2">
      <c r="A629" s="1">
        <v>42194</v>
      </c>
      <c r="B629" s="60">
        <v>2051.3100589999999</v>
      </c>
      <c r="C629" s="3">
        <f t="shared" si="36"/>
        <v>2.259647701629263E-3</v>
      </c>
      <c r="D629" s="2">
        <f t="shared" si="37"/>
        <v>-5.9503501158660731E-2</v>
      </c>
      <c r="E629" s="2">
        <f t="shared" si="38"/>
        <v>3.0174151897501448E-2</v>
      </c>
      <c r="F629">
        <f t="shared" si="39"/>
        <v>0</v>
      </c>
    </row>
    <row r="630" spans="1:6" x14ac:dyDescent="0.2">
      <c r="A630" s="1">
        <v>42195</v>
      </c>
      <c r="B630" s="60">
        <v>2076.6201169999999</v>
      </c>
      <c r="C630" s="3">
        <f t="shared" si="36"/>
        <v>1.2262986096672604E-2</v>
      </c>
      <c r="D630" s="2">
        <f t="shared" si="37"/>
        <v>-5.9673178041260662E-2</v>
      </c>
      <c r="E630" s="2">
        <f t="shared" si="38"/>
        <v>1.2218955588521371E-2</v>
      </c>
      <c r="F630">
        <f t="shared" si="39"/>
        <v>0</v>
      </c>
    </row>
    <row r="631" spans="1:6" x14ac:dyDescent="0.2">
      <c r="A631" s="1">
        <v>42198</v>
      </c>
      <c r="B631" s="60">
        <v>2099.6000979999999</v>
      </c>
      <c r="C631" s="3">
        <f t="shared" si="36"/>
        <v>1.1005268761367724E-2</v>
      </c>
      <c r="D631" s="2">
        <f t="shared" si="37"/>
        <v>-6.2466275004576181E-2</v>
      </c>
      <c r="E631" s="2">
        <f t="shared" si="38"/>
        <v>-9.547333871276804E-3</v>
      </c>
      <c r="F631">
        <f t="shared" si="39"/>
        <v>0</v>
      </c>
    </row>
    <row r="632" spans="1:6" x14ac:dyDescent="0.2">
      <c r="A632" s="1">
        <v>42199</v>
      </c>
      <c r="B632" s="60">
        <v>2108.9499510000001</v>
      </c>
      <c r="C632" s="3">
        <f t="shared" si="36"/>
        <v>4.4432729912807552E-3</v>
      </c>
      <c r="D632" s="2">
        <f t="shared" si="37"/>
        <v>-6.1791753967761473E-2</v>
      </c>
      <c r="E632" s="2">
        <f t="shared" si="38"/>
        <v>-1.9782361558292574E-2</v>
      </c>
      <c r="F632">
        <f t="shared" si="39"/>
        <v>0</v>
      </c>
    </row>
    <row r="633" spans="1:6" x14ac:dyDescent="0.2">
      <c r="A633" s="1">
        <v>42200</v>
      </c>
      <c r="B633" s="60">
        <v>2107.3999020000001</v>
      </c>
      <c r="C633" s="3">
        <f t="shared" si="36"/>
        <v>-7.35256382355035E-4</v>
      </c>
      <c r="D633" s="2">
        <f t="shared" si="37"/>
        <v>-6.1257999943832284E-2</v>
      </c>
      <c r="E633" s="2">
        <f t="shared" si="38"/>
        <v>-6.7370315780853418E-3</v>
      </c>
      <c r="F633">
        <f t="shared" si="39"/>
        <v>0</v>
      </c>
    </row>
    <row r="634" spans="1:6" x14ac:dyDescent="0.2">
      <c r="A634" s="1">
        <v>42201</v>
      </c>
      <c r="B634" s="60">
        <v>2124.290039</v>
      </c>
      <c r="C634" s="3">
        <f t="shared" si="36"/>
        <v>7.9827335781697557E-3</v>
      </c>
      <c r="D634" s="2">
        <f t="shared" si="37"/>
        <v>-6.1892327811650494E-2</v>
      </c>
      <c r="E634" s="2">
        <f t="shared" si="38"/>
        <v>-7.4276223993068055E-3</v>
      </c>
      <c r="F634">
        <f t="shared" si="39"/>
        <v>0</v>
      </c>
    </row>
    <row r="635" spans="1:6" x14ac:dyDescent="0.2">
      <c r="A635" s="1">
        <v>42202</v>
      </c>
      <c r="B635" s="60">
        <v>2126.639893</v>
      </c>
      <c r="C635" s="3">
        <f t="shared" si="36"/>
        <v>1.1055718522485251E-3</v>
      </c>
      <c r="D635" s="2">
        <f t="shared" si="37"/>
        <v>-6.1856836401673047E-2</v>
      </c>
      <c r="E635" s="2">
        <f t="shared" si="38"/>
        <v>-8.5048270881774024E-3</v>
      </c>
      <c r="F635">
        <f t="shared" si="39"/>
        <v>0</v>
      </c>
    </row>
    <row r="636" spans="1:6" x14ac:dyDescent="0.2">
      <c r="A636" s="1">
        <v>42205</v>
      </c>
      <c r="B636" s="60">
        <v>2128.280029</v>
      </c>
      <c r="C636" s="3">
        <f t="shared" si="36"/>
        <v>7.7093628613465076E-4</v>
      </c>
      <c r="D636" s="2">
        <f t="shared" si="37"/>
        <v>-5.9862442500444729E-2</v>
      </c>
      <c r="E636" s="2">
        <f t="shared" si="38"/>
        <v>-1.1549867212295775E-2</v>
      </c>
      <c r="F636">
        <f t="shared" si="39"/>
        <v>0</v>
      </c>
    </row>
    <row r="637" spans="1:6" x14ac:dyDescent="0.2">
      <c r="A637" s="1">
        <v>42206</v>
      </c>
      <c r="B637" s="60">
        <v>2119.209961</v>
      </c>
      <c r="C637" s="3">
        <f t="shared" si="36"/>
        <v>-4.2707960737403163E-3</v>
      </c>
      <c r="D637" s="2">
        <f t="shared" si="37"/>
        <v>-5.9626474584539173E-2</v>
      </c>
      <c r="E637" s="2">
        <f t="shared" si="38"/>
        <v>-1.0039765165238041E-2</v>
      </c>
      <c r="F637">
        <f t="shared" si="39"/>
        <v>0</v>
      </c>
    </row>
    <row r="638" spans="1:6" x14ac:dyDescent="0.2">
      <c r="A638" s="1">
        <v>42207</v>
      </c>
      <c r="B638" s="60">
        <v>2114.1499020000001</v>
      </c>
      <c r="C638" s="3">
        <f t="shared" si="36"/>
        <v>-2.3905652122773076E-3</v>
      </c>
      <c r="D638" s="2">
        <f t="shared" si="37"/>
        <v>-5.8916442509858211E-2</v>
      </c>
      <c r="E638" s="2">
        <f t="shared" si="38"/>
        <v>-9.9014392617809508E-3</v>
      </c>
      <c r="F638">
        <f t="shared" si="39"/>
        <v>0</v>
      </c>
    </row>
    <row r="639" spans="1:6" x14ac:dyDescent="0.2">
      <c r="A639" s="1">
        <v>42208</v>
      </c>
      <c r="B639" s="60">
        <v>2102.1499020000001</v>
      </c>
      <c r="C639" s="3">
        <f t="shared" si="36"/>
        <v>-5.6922102123075392E-3</v>
      </c>
      <c r="D639" s="2">
        <f t="shared" si="37"/>
        <v>-5.9547234668319411E-2</v>
      </c>
      <c r="E639" s="2">
        <f t="shared" si="38"/>
        <v>-1.0993906402183347E-3</v>
      </c>
      <c r="F639">
        <f t="shared" si="39"/>
        <v>0</v>
      </c>
    </row>
    <row r="640" spans="1:6" x14ac:dyDescent="0.2">
      <c r="A640" s="1">
        <v>42209</v>
      </c>
      <c r="B640" s="60">
        <v>2079.6499020000001</v>
      </c>
      <c r="C640" s="3">
        <f t="shared" si="36"/>
        <v>-1.0761020698430391E-2</v>
      </c>
      <c r="D640" s="2">
        <f t="shared" si="37"/>
        <v>-6.0837990063554843E-2</v>
      </c>
      <c r="E640" s="2">
        <f t="shared" si="38"/>
        <v>1.8784342785415616E-3</v>
      </c>
      <c r="F640">
        <f t="shared" si="39"/>
        <v>0</v>
      </c>
    </row>
    <row r="641" spans="1:6" x14ac:dyDescent="0.2">
      <c r="A641" s="1">
        <v>42212</v>
      </c>
      <c r="B641" s="60">
        <v>2067.639893</v>
      </c>
      <c r="C641" s="3">
        <f t="shared" si="36"/>
        <v>-5.7917546957350231E-3</v>
      </c>
      <c r="D641" s="2">
        <f t="shared" si="37"/>
        <v>-6.1294329057565163E-2</v>
      </c>
      <c r="E641" s="2">
        <f t="shared" si="38"/>
        <v>4.7911657499815708E-3</v>
      </c>
      <c r="F641">
        <f t="shared" si="39"/>
        <v>0</v>
      </c>
    </row>
    <row r="642" spans="1:6" x14ac:dyDescent="0.2">
      <c r="A642" s="1">
        <v>42213</v>
      </c>
      <c r="B642" s="60">
        <v>2093.25</v>
      </c>
      <c r="C642" s="3">
        <f t="shared" si="36"/>
        <v>1.2310073597852267E-2</v>
      </c>
      <c r="D642" s="2">
        <f t="shared" si="37"/>
        <v>-6.4809557778029894E-2</v>
      </c>
      <c r="E642" s="2">
        <f t="shared" si="38"/>
        <v>5.207928127923896E-3</v>
      </c>
      <c r="F642">
        <f t="shared" si="39"/>
        <v>0</v>
      </c>
    </row>
    <row r="643" spans="1:6" x14ac:dyDescent="0.2">
      <c r="A643" s="1">
        <v>42214</v>
      </c>
      <c r="B643" s="60">
        <v>2108.570068</v>
      </c>
      <c r="C643" s="3">
        <f t="shared" si="36"/>
        <v>7.2921427569481731E-3</v>
      </c>
      <c r="D643" s="2">
        <f t="shared" si="37"/>
        <v>-5.5370552420501713E-2</v>
      </c>
      <c r="E643" s="2">
        <f t="shared" si="38"/>
        <v>-1.1687279652436636E-2</v>
      </c>
      <c r="F643">
        <f t="shared" si="39"/>
        <v>0</v>
      </c>
    </row>
    <row r="644" spans="1:6" x14ac:dyDescent="0.2">
      <c r="A644" s="1">
        <v>42215</v>
      </c>
      <c r="B644" s="60">
        <v>2108.6298830000001</v>
      </c>
      <c r="C644" s="3">
        <f t="shared" si="36"/>
        <v>2.8367163378208414E-5</v>
      </c>
      <c r="D644" s="2">
        <f t="shared" si="37"/>
        <v>-5.5339750193619461E-2</v>
      </c>
      <c r="E644" s="2">
        <f t="shared" si="38"/>
        <v>-1.0766042922768459E-2</v>
      </c>
      <c r="F644">
        <f t="shared" si="39"/>
        <v>0</v>
      </c>
    </row>
    <row r="645" spans="1:6" x14ac:dyDescent="0.2">
      <c r="A645" s="1">
        <v>42216</v>
      </c>
      <c r="B645" s="60">
        <v>2103.8400879999999</v>
      </c>
      <c r="C645" s="3">
        <f t="shared" si="36"/>
        <v>-2.2741038379837917E-3</v>
      </c>
      <c r="D645" s="2">
        <f t="shared" si="37"/>
        <v>-5.466251935311129E-2</v>
      </c>
      <c r="E645" s="2">
        <f t="shared" si="38"/>
        <v>-9.7679648330639135E-3</v>
      </c>
      <c r="F645">
        <f t="shared" si="39"/>
        <v>0</v>
      </c>
    </row>
    <row r="646" spans="1:6" x14ac:dyDescent="0.2">
      <c r="A646" s="1">
        <v>42219</v>
      </c>
      <c r="B646" s="60">
        <v>2098.040039</v>
      </c>
      <c r="C646" s="3">
        <f t="shared" si="36"/>
        <v>-2.7606940266825457E-3</v>
      </c>
      <c r="D646" s="2">
        <f t="shared" si="37"/>
        <v>-5.4914206294482841E-2</v>
      </c>
      <c r="E646" s="2">
        <f t="shared" si="38"/>
        <v>-3.1029387643989252E-3</v>
      </c>
      <c r="F646">
        <f t="shared" si="39"/>
        <v>0</v>
      </c>
    </row>
    <row r="647" spans="1:6" x14ac:dyDescent="0.2">
      <c r="A647" s="1">
        <v>42220</v>
      </c>
      <c r="B647" s="60">
        <v>2093.320068</v>
      </c>
      <c r="C647" s="3">
        <f t="shared" si="36"/>
        <v>-2.2522393088201631E-3</v>
      </c>
      <c r="D647" s="2">
        <f t="shared" si="37"/>
        <v>-5.4627872332161535E-2</v>
      </c>
      <c r="E647" s="2">
        <f t="shared" si="38"/>
        <v>4.3471920904786599E-3</v>
      </c>
      <c r="F647">
        <f t="shared" si="39"/>
        <v>0</v>
      </c>
    </row>
    <row r="648" spans="1:6" x14ac:dyDescent="0.2">
      <c r="A648" s="1">
        <v>42221</v>
      </c>
      <c r="B648" s="60">
        <v>2099.8400879999999</v>
      </c>
      <c r="C648" s="3">
        <f t="shared" si="36"/>
        <v>3.1098384092550632E-3</v>
      </c>
      <c r="D648" s="2">
        <f t="shared" si="37"/>
        <v>-5.4025688236011199E-2</v>
      </c>
      <c r="E648" s="2">
        <f t="shared" si="38"/>
        <v>-1.391629001570423E-3</v>
      </c>
      <c r="F648">
        <f t="shared" si="39"/>
        <v>0</v>
      </c>
    </row>
    <row r="649" spans="1:6" x14ac:dyDescent="0.2">
      <c r="A649" s="1">
        <v>42222</v>
      </c>
      <c r="B649" s="60">
        <v>2083.5600589999999</v>
      </c>
      <c r="C649" s="3">
        <f t="shared" si="36"/>
        <v>-7.7831957796706099E-3</v>
      </c>
      <c r="D649" s="2">
        <f t="shared" si="37"/>
        <v>-4.7839337899133791E-2</v>
      </c>
      <c r="E649" s="2">
        <f t="shared" si="38"/>
        <v>-1.8975698939707455E-3</v>
      </c>
      <c r="F649">
        <f t="shared" si="39"/>
        <v>0</v>
      </c>
    </row>
    <row r="650" spans="1:6" x14ac:dyDescent="0.2">
      <c r="A650" s="1">
        <v>42223</v>
      </c>
      <c r="B650" s="60">
        <v>2077.570068</v>
      </c>
      <c r="C650" s="3">
        <f t="shared" si="36"/>
        <v>-2.8790232242949477E-3</v>
      </c>
      <c r="D650" s="2">
        <f t="shared" si="37"/>
        <v>-4.8140030099651343E-2</v>
      </c>
      <c r="E650" s="2">
        <f t="shared" si="38"/>
        <v>-2.0344507151220853E-2</v>
      </c>
      <c r="F650">
        <f t="shared" si="39"/>
        <v>0</v>
      </c>
    </row>
    <row r="651" spans="1:6" x14ac:dyDescent="0.2">
      <c r="A651" s="1">
        <v>42226</v>
      </c>
      <c r="B651" s="60">
        <v>2104.179932</v>
      </c>
      <c r="C651" s="3">
        <f t="shared" ref="C651:C714" si="40">LN(B651/B650)</f>
        <v>1.2726835975794628E-2</v>
      </c>
      <c r="D651" s="2">
        <f t="shared" si="37"/>
        <v>-4.844873850959916E-2</v>
      </c>
      <c r="E651" s="2">
        <f t="shared" si="38"/>
        <v>-6.5440585240254798E-2</v>
      </c>
      <c r="F651">
        <f t="shared" si="39"/>
        <v>1</v>
      </c>
    </row>
    <row r="652" spans="1:6" x14ac:dyDescent="0.2">
      <c r="A652" s="1">
        <v>42227</v>
      </c>
      <c r="B652" s="60">
        <v>2084.070068</v>
      </c>
      <c r="C652" s="3">
        <f t="shared" si="40"/>
        <v>-9.6030650234122886E-3</v>
      </c>
      <c r="D652" s="2">
        <f t="shared" si="37"/>
        <v>-4.7795208157920446E-2</v>
      </c>
      <c r="E652" s="2">
        <f t="shared" si="38"/>
        <v>-9.6048964708726509E-2</v>
      </c>
      <c r="F652">
        <f t="shared" si="39"/>
        <v>1</v>
      </c>
    </row>
    <row r="653" spans="1:6" x14ac:dyDescent="0.2">
      <c r="A653" s="1">
        <v>42228</v>
      </c>
      <c r="B653" s="60">
        <v>2086.0500489999999</v>
      </c>
      <c r="C653" s="3">
        <f t="shared" si="40"/>
        <v>9.4960389304633061E-4</v>
      </c>
      <c r="D653" s="2">
        <f t="shared" si="37"/>
        <v>-4.7171413614712235E-2</v>
      </c>
      <c r="E653" s="2">
        <f t="shared" si="38"/>
        <v>-0.11061281856568335</v>
      </c>
      <c r="F653">
        <f t="shared" si="39"/>
        <v>1</v>
      </c>
    </row>
    <row r="654" spans="1:6" x14ac:dyDescent="0.2">
      <c r="A654" s="1">
        <v>42229</v>
      </c>
      <c r="B654" s="60">
        <v>2083.389893</v>
      </c>
      <c r="C654" s="3">
        <f t="shared" si="40"/>
        <v>-1.2760257482792195E-3</v>
      </c>
      <c r="D654" s="2">
        <f t="shared" si="37"/>
        <v>-4.7186080104439754E-2</v>
      </c>
      <c r="E654" s="2">
        <f t="shared" si="38"/>
        <v>-7.1045493073850358E-2</v>
      </c>
      <c r="F654">
        <f t="shared" si="39"/>
        <v>1</v>
      </c>
    </row>
    <row r="655" spans="1:6" x14ac:dyDescent="0.2">
      <c r="A655" s="1">
        <v>42230</v>
      </c>
      <c r="B655" s="60">
        <v>2091.540039</v>
      </c>
      <c r="C655" s="3">
        <f t="shared" si="40"/>
        <v>3.904332041982352E-3</v>
      </c>
      <c r="D655" s="2">
        <f t="shared" si="37"/>
        <v>-4.5619672051360617E-2</v>
      </c>
      <c r="E655" s="2">
        <f t="shared" si="38"/>
        <v>-5.0942570837324425E-2</v>
      </c>
      <c r="F655">
        <f t="shared" si="39"/>
        <v>1</v>
      </c>
    </row>
    <row r="656" spans="1:6" x14ac:dyDescent="0.2">
      <c r="A656" s="1">
        <v>42233</v>
      </c>
      <c r="B656" s="60">
        <v>2102.4399410000001</v>
      </c>
      <c r="C656" s="3">
        <f t="shared" si="40"/>
        <v>5.1978915460573353E-3</v>
      </c>
      <c r="D656" s="2">
        <f t="shared" si="37"/>
        <v>-4.6531541296834601E-2</v>
      </c>
      <c r="E656" s="2">
        <f t="shared" si="38"/>
        <v>-5.5531911195025714E-2</v>
      </c>
      <c r="F656">
        <f t="shared" si="39"/>
        <v>1</v>
      </c>
    </row>
    <row r="657" spans="1:6" x14ac:dyDescent="0.2">
      <c r="A657" s="1">
        <v>42234</v>
      </c>
      <c r="B657" s="60">
        <v>2096.919922</v>
      </c>
      <c r="C657" s="3">
        <f t="shared" si="40"/>
        <v>-2.628982682793983E-3</v>
      </c>
      <c r="D657" s="2">
        <f t="shared" si="37"/>
        <v>-4.6591427988489455E-2</v>
      </c>
      <c r="E657" s="2">
        <f t="shared" si="38"/>
        <v>-6.1330006970724077E-2</v>
      </c>
      <c r="F657">
        <f t="shared" si="39"/>
        <v>1</v>
      </c>
    </row>
    <row r="658" spans="1:6" x14ac:dyDescent="0.2">
      <c r="A658" s="1">
        <v>42235</v>
      </c>
      <c r="B658" s="60">
        <v>2079.610107</v>
      </c>
      <c r="C658" s="3">
        <f t="shared" si="40"/>
        <v>-8.2891366720709101E-3</v>
      </c>
      <c r="D658" s="2">
        <f t="shared" si="37"/>
        <v>-4.7852663601071134E-2</v>
      </c>
      <c r="E658" s="2">
        <f t="shared" si="38"/>
        <v>-8.3063520071300509E-2</v>
      </c>
      <c r="F658">
        <f t="shared" si="39"/>
        <v>1</v>
      </c>
    </row>
    <row r="659" spans="1:6" x14ac:dyDescent="0.2">
      <c r="A659" s="1">
        <v>42236</v>
      </c>
      <c r="B659" s="60">
        <v>2035.7299800000001</v>
      </c>
      <c r="C659" s="3">
        <f t="shared" si="40"/>
        <v>-2.1325960481545045E-2</v>
      </c>
      <c r="D659" s="2">
        <f t="shared" si="37"/>
        <v>-5.8024309282188706E-2</v>
      </c>
      <c r="E659" s="2">
        <f t="shared" si="38"/>
        <v>-4.3609888563285515E-2</v>
      </c>
      <c r="F659">
        <f t="shared" si="39"/>
        <v>0</v>
      </c>
    </row>
    <row r="660" spans="1:6" x14ac:dyDescent="0.2">
      <c r="A660" s="1">
        <v>42237</v>
      </c>
      <c r="B660" s="60">
        <v>1970.8900149999999</v>
      </c>
      <c r="C660" s="3">
        <f t="shared" si="40"/>
        <v>-3.236924211323932E-2</v>
      </c>
      <c r="D660" s="2">
        <f t="shared" si="37"/>
        <v>-7.5913024073110971E-2</v>
      </c>
      <c r="E660" s="2">
        <f t="shared" si="38"/>
        <v>-1.0076530510171856E-2</v>
      </c>
      <c r="F660">
        <f t="shared" si="39"/>
        <v>0</v>
      </c>
    </row>
    <row r="661" spans="1:6" x14ac:dyDescent="0.2">
      <c r="A661" s="1">
        <v>42240</v>
      </c>
      <c r="B661" s="60">
        <v>1893.209961</v>
      </c>
      <c r="C661" s="3">
        <f t="shared" si="40"/>
        <v>-4.0211444491884053E-2</v>
      </c>
      <c r="D661" s="2">
        <f t="shared" si="37"/>
        <v>-9.6040327359710215E-2</v>
      </c>
      <c r="E661" s="2">
        <f t="shared" si="38"/>
        <v>1.4686605321898628E-2</v>
      </c>
      <c r="F661">
        <f t="shared" si="39"/>
        <v>0</v>
      </c>
    </row>
    <row r="662" spans="1:6" x14ac:dyDescent="0.2">
      <c r="A662" s="1">
        <v>42241</v>
      </c>
      <c r="B662" s="60">
        <v>1867.6099850000001</v>
      </c>
      <c r="C662" s="3">
        <f t="shared" si="40"/>
        <v>-1.3614249963910554E-2</v>
      </c>
      <c r="D662" s="2">
        <f t="shared" si="37"/>
        <v>-9.7145683694165957E-2</v>
      </c>
      <c r="E662" s="2">
        <f t="shared" si="38"/>
        <v>5.307449223708418E-2</v>
      </c>
      <c r="F662">
        <f t="shared" si="39"/>
        <v>0</v>
      </c>
    </row>
    <row r="663" spans="1:6" x14ac:dyDescent="0.2">
      <c r="A663" s="1">
        <v>42242</v>
      </c>
      <c r="B663" s="60">
        <v>1940.51001</v>
      </c>
      <c r="C663" s="3">
        <f t="shared" si="40"/>
        <v>3.8291299743553803E-2</v>
      </c>
      <c r="D663" s="2">
        <f t="shared" si="37"/>
        <v>-0.11657203815757693</v>
      </c>
      <c r="E663" s="2">
        <f t="shared" si="38"/>
        <v>7.8815678350240947E-4</v>
      </c>
      <c r="F663">
        <f t="shared" si="39"/>
        <v>0</v>
      </c>
    </row>
    <row r="664" spans="1:6" x14ac:dyDescent="0.2">
      <c r="A664" s="1">
        <v>42243</v>
      </c>
      <c r="B664" s="60">
        <v>1987.660034</v>
      </c>
      <c r="C664" s="3">
        <f t="shared" si="40"/>
        <v>2.4007254278508312E-2</v>
      </c>
      <c r="D664" s="2">
        <f t="shared" si="37"/>
        <v>-0.12367333640996052</v>
      </c>
      <c r="E664" s="2">
        <f t="shared" si="38"/>
        <v>-1.7955022049901334E-2</v>
      </c>
      <c r="F664">
        <f t="shared" si="39"/>
        <v>0</v>
      </c>
    </row>
    <row r="665" spans="1:6" x14ac:dyDescent="0.2">
      <c r="A665" s="1">
        <v>42244</v>
      </c>
      <c r="B665" s="60">
        <v>1988.869995</v>
      </c>
      <c r="C665" s="3">
        <f t="shared" si="40"/>
        <v>6.0855118835607827E-4</v>
      </c>
      <c r="D665" s="2">
        <f t="shared" si="37"/>
        <v>-0.12371289370066756</v>
      </c>
      <c r="E665" s="2">
        <f t="shared" si="38"/>
        <v>-1.4086566673613188E-2</v>
      </c>
      <c r="F665">
        <f t="shared" si="39"/>
        <v>0</v>
      </c>
    </row>
    <row r="666" spans="1:6" x14ac:dyDescent="0.2">
      <c r="A666" s="1">
        <v>42247</v>
      </c>
      <c r="B666" s="60">
        <v>1972.1800539999999</v>
      </c>
      <c r="C666" s="3">
        <f t="shared" si="40"/>
        <v>-8.4270784584924117E-3</v>
      </c>
      <c r="D666" s="2">
        <f t="shared" si="37"/>
        <v>-0.12403811916866563</v>
      </c>
      <c r="E666" s="2">
        <f t="shared" si="38"/>
        <v>-9.7575296778162814E-3</v>
      </c>
      <c r="F666">
        <f t="shared" si="39"/>
        <v>0</v>
      </c>
    </row>
    <row r="667" spans="1:6" x14ac:dyDescent="0.2">
      <c r="A667" s="1">
        <v>42248</v>
      </c>
      <c r="B667" s="60">
        <v>1913.849976</v>
      </c>
      <c r="C667" s="3">
        <f t="shared" si="40"/>
        <v>-3.0022649772647417E-2</v>
      </c>
      <c r="D667" s="2">
        <f t="shared" si="37"/>
        <v>-0.131354730272879</v>
      </c>
      <c r="E667" s="2">
        <f t="shared" si="38"/>
        <v>3.3014807969110022E-2</v>
      </c>
      <c r="F667">
        <f t="shared" si="39"/>
        <v>0</v>
      </c>
    </row>
    <row r="668" spans="1:6" x14ac:dyDescent="0.2">
      <c r="A668" s="1">
        <v>42249</v>
      </c>
      <c r="B668" s="60">
        <v>1948.8599850000001</v>
      </c>
      <c r="C668" s="3">
        <f t="shared" si="40"/>
        <v>1.8127671026470109E-2</v>
      </c>
      <c r="D668" s="2">
        <f t="shared" si="37"/>
        <v>-0.13623004699601821</v>
      </c>
      <c r="E668" s="2">
        <f t="shared" si="38"/>
        <v>2.3554877770779092E-2</v>
      </c>
      <c r="F668">
        <f t="shared" si="39"/>
        <v>0</v>
      </c>
    </row>
    <row r="669" spans="1:6" x14ac:dyDescent="0.2">
      <c r="A669" s="1">
        <v>42250</v>
      </c>
      <c r="B669" s="60">
        <v>1951.130005</v>
      </c>
      <c r="C669" s="3">
        <f t="shared" si="40"/>
        <v>1.1641159398742432E-3</v>
      </c>
      <c r="D669" s="2">
        <f t="shared" si="37"/>
        <v>-0.13601389533630648</v>
      </c>
      <c r="E669" s="2">
        <f t="shared" si="38"/>
        <v>1.9826417098381927E-2</v>
      </c>
      <c r="F669">
        <f t="shared" si="39"/>
        <v>0</v>
      </c>
    </row>
    <row r="670" spans="1:6" x14ac:dyDescent="0.2">
      <c r="A670" s="1">
        <v>42251</v>
      </c>
      <c r="B670" s="60">
        <v>1921.219971</v>
      </c>
      <c r="C670" s="3">
        <f t="shared" si="40"/>
        <v>-1.5448308659813455E-2</v>
      </c>
      <c r="D670" s="2">
        <f t="shared" ref="D670:D733" si="41">_xlfn.STDEV.S(C650:C670)*SQRT(10)*Factor_VaR</f>
        <v>-0.1372186824585393</v>
      </c>
      <c r="E670" s="2">
        <f t="shared" si="38"/>
        <v>1.897849473855321E-2</v>
      </c>
      <c r="F670">
        <f t="shared" si="39"/>
        <v>0</v>
      </c>
    </row>
    <row r="671" spans="1:6" x14ac:dyDescent="0.2">
      <c r="A671" s="1">
        <v>42255</v>
      </c>
      <c r="B671" s="60">
        <v>1969.410034</v>
      </c>
      <c r="C671" s="3">
        <f t="shared" si="40"/>
        <v>2.477363695127497E-2</v>
      </c>
      <c r="D671" s="2">
        <f t="shared" si="41"/>
        <v>-0.14473012181717204</v>
      </c>
      <c r="E671" s="2">
        <f t="shared" ref="E671:E734" si="42">LN(B680/B671)</f>
        <v>-1.2397498764996622E-3</v>
      </c>
      <c r="F671">
        <f t="shared" ref="F671:F734" si="43">IF(E671&lt;D671, 1, 0)</f>
        <v>0</v>
      </c>
    </row>
    <row r="672" spans="1:6" x14ac:dyDescent="0.2">
      <c r="A672" s="1">
        <v>42256</v>
      </c>
      <c r="B672" s="60">
        <v>1942.040039</v>
      </c>
      <c r="C672" s="3">
        <f t="shared" si="40"/>
        <v>-1.3995035710028114E-2</v>
      </c>
      <c r="D672" s="2">
        <f t="shared" si="41"/>
        <v>-0.14345143567312807</v>
      </c>
      <c r="E672" s="2">
        <f t="shared" si="42"/>
        <v>3.6035554257857552E-4</v>
      </c>
      <c r="F672">
        <f t="shared" si="43"/>
        <v>0</v>
      </c>
    </row>
    <row r="673" spans="1:6" x14ac:dyDescent="0.2">
      <c r="A673" s="1">
        <v>42257</v>
      </c>
      <c r="B673" s="60">
        <v>1952.290039</v>
      </c>
      <c r="C673" s="3">
        <f t="shared" si="40"/>
        <v>5.2640754451046302E-3</v>
      </c>
      <c r="D673" s="2">
        <f t="shared" si="41"/>
        <v>-0.1438141333599848</v>
      </c>
      <c r="E673" s="2">
        <f t="shared" si="42"/>
        <v>-6.9544638905894504E-3</v>
      </c>
      <c r="F673">
        <f t="shared" si="43"/>
        <v>0</v>
      </c>
    </row>
    <row r="674" spans="1:6" x14ac:dyDescent="0.2">
      <c r="A674" s="1">
        <v>42258</v>
      </c>
      <c r="B674" s="60">
        <v>1961.0500489999999</v>
      </c>
      <c r="C674" s="3">
        <f t="shared" si="40"/>
        <v>4.4770065646443351E-3</v>
      </c>
      <c r="D674" s="2">
        <f t="shared" si="41"/>
        <v>-0.14419458022988518</v>
      </c>
      <c r="E674" s="2">
        <f t="shared" si="42"/>
        <v>-1.4800122568726346E-2</v>
      </c>
      <c r="F674">
        <f t="shared" si="43"/>
        <v>0</v>
      </c>
    </row>
    <row r="675" spans="1:6" x14ac:dyDescent="0.2">
      <c r="A675" s="1">
        <v>42261</v>
      </c>
      <c r="B675" s="60">
        <v>1953.030029</v>
      </c>
      <c r="C675" s="3">
        <f t="shared" si="40"/>
        <v>-4.0980414626955409E-3</v>
      </c>
      <c r="D675" s="2">
        <f t="shared" si="41"/>
        <v>-0.14417749255915557</v>
      </c>
      <c r="E675" s="2">
        <f t="shared" si="42"/>
        <v>-1.1167982692916684E-2</v>
      </c>
      <c r="F675">
        <f t="shared" si="43"/>
        <v>0</v>
      </c>
    </row>
    <row r="676" spans="1:6" x14ac:dyDescent="0.2">
      <c r="A676" s="1">
        <v>42262</v>
      </c>
      <c r="B676" s="60">
        <v>1978.089966</v>
      </c>
      <c r="C676" s="3">
        <f t="shared" si="40"/>
        <v>1.2749687874278685E-2</v>
      </c>
      <c r="D676" s="2">
        <f t="shared" si="41"/>
        <v>-0.14602387828873406</v>
      </c>
      <c r="E676" s="2">
        <f t="shared" si="42"/>
        <v>-4.9918881573941601E-2</v>
      </c>
      <c r="F676">
        <f t="shared" si="43"/>
        <v>0</v>
      </c>
    </row>
    <row r="677" spans="1:6" x14ac:dyDescent="0.2">
      <c r="A677" s="1">
        <v>42263</v>
      </c>
      <c r="B677" s="60">
        <v>1995.3100589999999</v>
      </c>
      <c r="C677" s="3">
        <f t="shared" si="40"/>
        <v>8.6677408281392605E-3</v>
      </c>
      <c r="D677" s="2">
        <f t="shared" si="41"/>
        <v>-0.14663382457139584</v>
      </c>
      <c r="E677" s="2">
        <f t="shared" si="42"/>
        <v>-5.7354528642828854E-2</v>
      </c>
      <c r="F677">
        <f t="shared" si="43"/>
        <v>0</v>
      </c>
    </row>
    <row r="678" spans="1:6" x14ac:dyDescent="0.2">
      <c r="A678" s="1">
        <v>42264</v>
      </c>
      <c r="B678" s="60">
        <v>1990.1999510000001</v>
      </c>
      <c r="C678" s="3">
        <f t="shared" si="40"/>
        <v>-2.5643447325231369E-3</v>
      </c>
      <c r="D678" s="2">
        <f t="shared" si="41"/>
        <v>-0.14663369602198817</v>
      </c>
      <c r="E678" s="2">
        <f t="shared" si="42"/>
        <v>-3.5894285556731589E-2</v>
      </c>
      <c r="F678">
        <f t="shared" si="43"/>
        <v>0</v>
      </c>
    </row>
    <row r="679" spans="1:6" x14ac:dyDescent="0.2">
      <c r="A679" s="1">
        <v>42265</v>
      </c>
      <c r="B679" s="60">
        <v>1958.030029</v>
      </c>
      <c r="C679" s="3">
        <f t="shared" si="40"/>
        <v>-1.6296231019642143E-2</v>
      </c>
      <c r="D679" s="2">
        <f t="shared" si="41"/>
        <v>-0.14804755717638118</v>
      </c>
      <c r="E679" s="2">
        <f t="shared" si="42"/>
        <v>-1.762611585438666E-2</v>
      </c>
      <c r="F679">
        <f t="shared" si="43"/>
        <v>0</v>
      </c>
    </row>
    <row r="680" spans="1:6" x14ac:dyDescent="0.2">
      <c r="A680" s="1">
        <v>42268</v>
      </c>
      <c r="B680" s="60">
        <v>1966.969971</v>
      </c>
      <c r="C680" s="3">
        <f t="shared" si="40"/>
        <v>4.5553923362219801E-3</v>
      </c>
      <c r="D680" s="2">
        <f t="shared" si="41"/>
        <v>-0.14511742395909025</v>
      </c>
      <c r="E680" s="2">
        <f t="shared" si="42"/>
        <v>-7.9677152041115213E-3</v>
      </c>
      <c r="F680">
        <f t="shared" si="43"/>
        <v>0</v>
      </c>
    </row>
    <row r="681" spans="1:6" x14ac:dyDescent="0.2">
      <c r="A681" s="1">
        <v>42269</v>
      </c>
      <c r="B681" s="60">
        <v>1942.73999</v>
      </c>
      <c r="C681" s="3">
        <f t="shared" si="40"/>
        <v>-1.2394930290949867E-2</v>
      </c>
      <c r="D681" s="2">
        <f t="shared" si="41"/>
        <v>-0.13698558456999577</v>
      </c>
      <c r="E681" s="2">
        <f t="shared" si="42"/>
        <v>2.2551808872000884E-2</v>
      </c>
      <c r="F681">
        <f t="shared" si="43"/>
        <v>0</v>
      </c>
    </row>
    <row r="682" spans="1:6" x14ac:dyDescent="0.2">
      <c r="A682" s="1">
        <v>42270</v>
      </c>
      <c r="B682" s="60">
        <v>1938.76001</v>
      </c>
      <c r="C682" s="3">
        <f t="shared" si="40"/>
        <v>-2.0507439880633901E-3</v>
      </c>
      <c r="D682" s="2">
        <f t="shared" si="41"/>
        <v>-0.11981174453784424</v>
      </c>
      <c r="E682" s="2">
        <f t="shared" si="42"/>
        <v>2.1007863457044387E-2</v>
      </c>
      <c r="F682">
        <f t="shared" si="43"/>
        <v>0</v>
      </c>
    </row>
    <row r="683" spans="1:6" x14ac:dyDescent="0.2">
      <c r="A683" s="1">
        <v>42271</v>
      </c>
      <c r="B683" s="60">
        <v>1932.23999</v>
      </c>
      <c r="C683" s="3">
        <f t="shared" si="40"/>
        <v>-3.3686521134926087E-3</v>
      </c>
      <c r="D683" s="2">
        <f t="shared" si="41"/>
        <v>-0.11750624880128382</v>
      </c>
      <c r="E683" s="2">
        <f t="shared" si="42"/>
        <v>3.2380035373067939E-2</v>
      </c>
      <c r="F683">
        <f t="shared" si="43"/>
        <v>0</v>
      </c>
    </row>
    <row r="684" spans="1:6" x14ac:dyDescent="0.2">
      <c r="A684" s="1">
        <v>42272</v>
      </c>
      <c r="B684" s="60">
        <v>1931.339966</v>
      </c>
      <c r="C684" s="3">
        <f t="shared" si="40"/>
        <v>-4.6590158688575067E-4</v>
      </c>
      <c r="D684" s="2">
        <f t="shared" si="41"/>
        <v>-9.9935108295363548E-2</v>
      </c>
      <c r="E684" s="2">
        <f t="shared" si="42"/>
        <v>4.1625717275480485E-2</v>
      </c>
      <c r="F684">
        <f t="shared" si="43"/>
        <v>0</v>
      </c>
    </row>
    <row r="685" spans="1:6" x14ac:dyDescent="0.2">
      <c r="A685" s="1">
        <v>42275</v>
      </c>
      <c r="B685" s="60">
        <v>1881.7700199999999</v>
      </c>
      <c r="C685" s="3">
        <f t="shared" si="40"/>
        <v>-2.6001211006746214E-2</v>
      </c>
      <c r="D685" s="2">
        <f t="shared" si="41"/>
        <v>-9.9365773584877554E-2</v>
      </c>
      <c r="E685" s="2">
        <f t="shared" si="42"/>
        <v>6.8351776873657039E-2</v>
      </c>
      <c r="F685">
        <f t="shared" si="43"/>
        <v>0</v>
      </c>
    </row>
    <row r="686" spans="1:6" x14ac:dyDescent="0.2">
      <c r="A686" s="1">
        <v>42276</v>
      </c>
      <c r="B686" s="60">
        <v>1884.089966</v>
      </c>
      <c r="C686" s="3">
        <f t="shared" si="40"/>
        <v>1.2320937592521393E-3</v>
      </c>
      <c r="D686" s="2">
        <f t="shared" si="41"/>
        <v>-9.9425397628522802E-2</v>
      </c>
      <c r="E686" s="2">
        <f t="shared" si="42"/>
        <v>6.8394347448235082E-2</v>
      </c>
      <c r="F686">
        <f t="shared" si="43"/>
        <v>0</v>
      </c>
    </row>
    <row r="687" spans="1:6" x14ac:dyDescent="0.2">
      <c r="A687" s="1">
        <v>42277</v>
      </c>
      <c r="B687" s="60">
        <v>1920.030029</v>
      </c>
      <c r="C687" s="3">
        <f t="shared" si="40"/>
        <v>1.8895898353574289E-2</v>
      </c>
      <c r="D687" s="2">
        <f t="shared" si="41"/>
        <v>-0.10461507038292391</v>
      </c>
      <c r="E687" s="2">
        <f t="shared" si="42"/>
        <v>4.2649625170803201E-2</v>
      </c>
      <c r="F687">
        <f t="shared" si="43"/>
        <v>0</v>
      </c>
    </row>
    <row r="688" spans="1:6" x14ac:dyDescent="0.2">
      <c r="A688" s="1">
        <v>42278</v>
      </c>
      <c r="B688" s="60">
        <v>1923.8199460000001</v>
      </c>
      <c r="C688" s="3">
        <f t="shared" si="40"/>
        <v>1.9719386827028343E-3</v>
      </c>
      <c r="D688" s="2">
        <f t="shared" si="41"/>
        <v>-9.2762411678504034E-2</v>
      </c>
      <c r="E688" s="2">
        <f t="shared" si="42"/>
        <v>3.595025566138621E-2</v>
      </c>
      <c r="F688">
        <f t="shared" si="43"/>
        <v>0</v>
      </c>
    </row>
    <row r="689" spans="1:6" x14ac:dyDescent="0.2">
      <c r="A689" s="1">
        <v>42279</v>
      </c>
      <c r="B689" s="60">
        <v>1951.3599850000001</v>
      </c>
      <c r="C689" s="3">
        <f t="shared" si="40"/>
        <v>1.4213792986497257E-2</v>
      </c>
      <c r="D689" s="2">
        <f t="shared" si="41"/>
        <v>-9.09154093423514E-2</v>
      </c>
      <c r="E689" s="2">
        <f t="shared" si="42"/>
        <v>3.6480013970061287E-2</v>
      </c>
      <c r="F689">
        <f t="shared" si="43"/>
        <v>0</v>
      </c>
    </row>
    <row r="690" spans="1:6" x14ac:dyDescent="0.2">
      <c r="A690" s="1">
        <v>42282</v>
      </c>
      <c r="B690" s="60">
        <v>1987.0500489999999</v>
      </c>
      <c r="C690" s="3">
        <f t="shared" si="40"/>
        <v>1.8124593785162658E-2</v>
      </c>
      <c r="D690" s="2">
        <f t="shared" si="41"/>
        <v>-9.5436792362529096E-2</v>
      </c>
      <c r="E690" s="2">
        <f t="shared" si="42"/>
        <v>2.2915481559385928E-2</v>
      </c>
      <c r="F690">
        <f t="shared" si="43"/>
        <v>0</v>
      </c>
    </row>
    <row r="691" spans="1:6" x14ac:dyDescent="0.2">
      <c r="A691" s="1">
        <v>42283</v>
      </c>
      <c r="B691" s="60">
        <v>1979.920044</v>
      </c>
      <c r="C691" s="3">
        <f t="shared" si="40"/>
        <v>-3.5946894030197459E-3</v>
      </c>
      <c r="D691" s="2">
        <f t="shared" si="41"/>
        <v>-9.1779845814598235E-2</v>
      </c>
      <c r="E691" s="2">
        <f t="shared" si="42"/>
        <v>2.6780679990840703E-2</v>
      </c>
      <c r="F691">
        <f t="shared" si="43"/>
        <v>0</v>
      </c>
    </row>
    <row r="692" spans="1:6" x14ac:dyDescent="0.2">
      <c r="A692" s="1">
        <v>42284</v>
      </c>
      <c r="B692" s="60">
        <v>1995.829956</v>
      </c>
      <c r="C692" s="3">
        <f t="shared" si="40"/>
        <v>8.0035198025308167E-3</v>
      </c>
      <c r="D692" s="2">
        <f t="shared" si="41"/>
        <v>-8.384494494936777E-2</v>
      </c>
      <c r="E692" s="2">
        <f t="shared" si="42"/>
        <v>1.7355059451596468E-2</v>
      </c>
      <c r="F692">
        <f t="shared" si="43"/>
        <v>0</v>
      </c>
    </row>
    <row r="693" spans="1:6" x14ac:dyDescent="0.2">
      <c r="A693" s="1">
        <v>42285</v>
      </c>
      <c r="B693" s="60">
        <v>2013.4300539999999</v>
      </c>
      <c r="C693" s="3">
        <f t="shared" si="40"/>
        <v>8.7797803155266266E-3</v>
      </c>
      <c r="D693" s="2">
        <f t="shared" si="41"/>
        <v>-8.1015567686391524E-2</v>
      </c>
      <c r="E693" s="2">
        <f t="shared" si="42"/>
        <v>2.7328297928924015E-3</v>
      </c>
      <c r="F693">
        <f t="shared" si="43"/>
        <v>0</v>
      </c>
    </row>
    <row r="694" spans="1:6" x14ac:dyDescent="0.2">
      <c r="A694" s="1">
        <v>42286</v>
      </c>
      <c r="B694" s="60">
        <v>2014.8900149999999</v>
      </c>
      <c r="C694" s="3">
        <f t="shared" si="40"/>
        <v>7.2484859143041565E-4</v>
      </c>
      <c r="D694" s="2">
        <f t="shared" si="41"/>
        <v>-8.0805547597862279E-2</v>
      </c>
      <c r="E694" s="2">
        <f t="shared" si="42"/>
        <v>1.8498828529465002E-2</v>
      </c>
      <c r="F694">
        <f t="shared" si="43"/>
        <v>0</v>
      </c>
    </row>
    <row r="695" spans="1:6" x14ac:dyDescent="0.2">
      <c r="A695" s="1">
        <v>42289</v>
      </c>
      <c r="B695" s="60">
        <v>2017.459961</v>
      </c>
      <c r="C695" s="3">
        <f t="shared" si="40"/>
        <v>1.2746643338301428E-3</v>
      </c>
      <c r="D695" s="2">
        <f t="shared" si="41"/>
        <v>-8.0649994849589415E-2</v>
      </c>
      <c r="E695" s="2">
        <f t="shared" si="42"/>
        <v>2.8194117884837482E-2</v>
      </c>
      <c r="F695">
        <f t="shared" si="43"/>
        <v>0</v>
      </c>
    </row>
    <row r="696" spans="1:6" x14ac:dyDescent="0.2">
      <c r="A696" s="1">
        <v>42290</v>
      </c>
      <c r="B696" s="60">
        <v>2003.6899410000001</v>
      </c>
      <c r="C696" s="3">
        <f t="shared" si="40"/>
        <v>-6.8488239238575872E-3</v>
      </c>
      <c r="D696" s="2">
        <f t="shared" si="41"/>
        <v>-8.1271355593473857E-2</v>
      </c>
      <c r="E696" s="2">
        <f t="shared" si="42"/>
        <v>3.3128009146757897E-2</v>
      </c>
      <c r="F696">
        <f t="shared" si="43"/>
        <v>0</v>
      </c>
    </row>
    <row r="697" spans="1:6" x14ac:dyDescent="0.2">
      <c r="A697" s="1">
        <v>42291</v>
      </c>
      <c r="B697" s="60">
        <v>1994.23999</v>
      </c>
      <c r="C697" s="3">
        <f t="shared" si="40"/>
        <v>-4.7274308267142729E-3</v>
      </c>
      <c r="D697" s="2">
        <f t="shared" si="41"/>
        <v>-7.9382778342205348E-2</v>
      </c>
      <c r="E697" s="2">
        <f t="shared" si="42"/>
        <v>3.5298054139081998E-2</v>
      </c>
      <c r="F697">
        <f t="shared" si="43"/>
        <v>0</v>
      </c>
    </row>
    <row r="698" spans="1:6" x14ac:dyDescent="0.2">
      <c r="A698" s="1">
        <v>42292</v>
      </c>
      <c r="B698" s="60">
        <v>2023.8599850000001</v>
      </c>
      <c r="C698" s="3">
        <f t="shared" si="40"/>
        <v>1.474355129517228E-2</v>
      </c>
      <c r="D698" s="2">
        <f t="shared" si="41"/>
        <v>-8.1664176521714565E-2</v>
      </c>
      <c r="E698" s="2">
        <f t="shared" si="42"/>
        <v>3.2324991292289565E-2</v>
      </c>
      <c r="F698">
        <f t="shared" si="43"/>
        <v>0</v>
      </c>
    </row>
    <row r="699" spans="1:6" x14ac:dyDescent="0.2">
      <c r="A699" s="1">
        <v>42293</v>
      </c>
      <c r="B699" s="60">
        <v>2033.1099850000001</v>
      </c>
      <c r="C699" s="3">
        <f t="shared" si="40"/>
        <v>4.5600613744872197E-3</v>
      </c>
      <c r="D699" s="2">
        <f t="shared" si="41"/>
        <v>-8.1699980200563488E-2</v>
      </c>
      <c r="E699" s="2">
        <f t="shared" si="42"/>
        <v>2.731505432034833E-2</v>
      </c>
      <c r="F699">
        <f t="shared" si="43"/>
        <v>0</v>
      </c>
    </row>
    <row r="700" spans="1:6" x14ac:dyDescent="0.2">
      <c r="A700" s="1">
        <v>42296</v>
      </c>
      <c r="B700" s="60">
        <v>2033.660034</v>
      </c>
      <c r="C700" s="3">
        <f t="shared" si="40"/>
        <v>2.7050902843496526E-4</v>
      </c>
      <c r="D700" s="2">
        <f t="shared" si="41"/>
        <v>-7.6354673788824143E-2</v>
      </c>
      <c r="E700" s="2">
        <f t="shared" si="42"/>
        <v>2.2223063452948239E-2</v>
      </c>
      <c r="F700">
        <f t="shared" si="43"/>
        <v>0</v>
      </c>
    </row>
    <row r="701" spans="1:6" x14ac:dyDescent="0.2">
      <c r="A701" s="1">
        <v>42297</v>
      </c>
      <c r="B701" s="60">
        <v>2030.7700199999999</v>
      </c>
      <c r="C701" s="3">
        <f t="shared" si="40"/>
        <v>-1.4221007367133545E-3</v>
      </c>
      <c r="D701" s="2">
        <f t="shared" si="41"/>
        <v>-7.6374946497091728E-2</v>
      </c>
      <c r="E701" s="2">
        <f t="shared" si="42"/>
        <v>3.5449040813050794E-2</v>
      </c>
      <c r="F701">
        <f t="shared" si="43"/>
        <v>0</v>
      </c>
    </row>
    <row r="702" spans="1:6" x14ac:dyDescent="0.2">
      <c r="A702" s="1">
        <v>42298</v>
      </c>
      <c r="B702" s="60">
        <v>2018.9399410000001</v>
      </c>
      <c r="C702" s="3">
        <f t="shared" si="40"/>
        <v>-5.8424493431773871E-3</v>
      </c>
      <c r="D702" s="2">
        <f t="shared" si="41"/>
        <v>-7.3826395247955243E-2</v>
      </c>
      <c r="E702" s="2">
        <f t="shared" si="42"/>
        <v>4.4015842969984419E-2</v>
      </c>
      <c r="F702">
        <f t="shared" si="43"/>
        <v>0</v>
      </c>
    </row>
    <row r="703" spans="1:6" x14ac:dyDescent="0.2">
      <c r="A703" s="1">
        <v>42299</v>
      </c>
      <c r="B703" s="60">
        <v>2052.51001</v>
      </c>
      <c r="C703" s="3">
        <f t="shared" si="40"/>
        <v>1.6490847328002923E-2</v>
      </c>
      <c r="D703" s="2">
        <f t="shared" si="41"/>
        <v>-7.7114826233230113E-2</v>
      </c>
      <c r="E703" s="2">
        <f t="shared" si="42"/>
        <v>2.3973328925197705E-2</v>
      </c>
      <c r="F703">
        <f t="shared" si="43"/>
        <v>0</v>
      </c>
    </row>
    <row r="704" spans="1:6" x14ac:dyDescent="0.2">
      <c r="A704" s="1">
        <v>42300</v>
      </c>
      <c r="B704" s="60">
        <v>2075.1499020000001</v>
      </c>
      <c r="C704" s="3">
        <f t="shared" si="40"/>
        <v>1.0969953689202727E-2</v>
      </c>
      <c r="D704" s="2">
        <f t="shared" si="41"/>
        <v>-7.7488389484324308E-2</v>
      </c>
      <c r="E704" s="2">
        <f t="shared" si="42"/>
        <v>1.1870585457393562E-2</v>
      </c>
      <c r="F704">
        <f t="shared" si="43"/>
        <v>0</v>
      </c>
    </row>
    <row r="705" spans="1:6" x14ac:dyDescent="0.2">
      <c r="A705" s="1">
        <v>42303</v>
      </c>
      <c r="B705" s="60">
        <v>2071.179932</v>
      </c>
      <c r="C705" s="3">
        <f t="shared" si="40"/>
        <v>-1.9149326619372631E-3</v>
      </c>
      <c r="D705" s="2">
        <f t="shared" si="41"/>
        <v>-7.7718470335893755E-2</v>
      </c>
      <c r="E705" s="2">
        <f t="shared" si="42"/>
        <v>1.3437836086294175E-2</v>
      </c>
      <c r="F705">
        <f t="shared" si="43"/>
        <v>0</v>
      </c>
    </row>
    <row r="706" spans="1:6" x14ac:dyDescent="0.2">
      <c r="A706" s="1">
        <v>42304</v>
      </c>
      <c r="B706" s="60">
        <v>2065.889893</v>
      </c>
      <c r="C706" s="3">
        <f t="shared" si="40"/>
        <v>-2.5573858343901608E-3</v>
      </c>
      <c r="D706" s="2">
        <f t="shared" si="41"/>
        <v>-6.1117152836426249E-2</v>
      </c>
      <c r="E706" s="2">
        <f t="shared" si="42"/>
        <v>6.1239312859209328E-3</v>
      </c>
      <c r="F706">
        <f t="shared" si="43"/>
        <v>0</v>
      </c>
    </row>
    <row r="707" spans="1:6" x14ac:dyDescent="0.2">
      <c r="A707" s="1">
        <v>42305</v>
      </c>
      <c r="B707" s="60">
        <v>2090.3500979999999</v>
      </c>
      <c r="C707" s="3">
        <f t="shared" si="40"/>
        <v>1.1770488448379798E-2</v>
      </c>
      <c r="D707" s="2">
        <f t="shared" si="41"/>
        <v>-6.195371703614562E-2</v>
      </c>
      <c r="E707" s="2">
        <f t="shared" si="42"/>
        <v>-4.1371018062615096E-3</v>
      </c>
      <c r="F707">
        <f t="shared" si="43"/>
        <v>0</v>
      </c>
    </row>
    <row r="708" spans="1:6" x14ac:dyDescent="0.2">
      <c r="A708" s="1">
        <v>42306</v>
      </c>
      <c r="B708" s="60">
        <v>2089.4099120000001</v>
      </c>
      <c r="C708" s="3">
        <f t="shared" si="40"/>
        <v>-4.4987559745411469E-4</v>
      </c>
      <c r="D708" s="2">
        <f t="shared" si="41"/>
        <v>-5.7813056033641202E-2</v>
      </c>
      <c r="E708" s="2">
        <f t="shared" si="42"/>
        <v>-6.9205336729868264E-3</v>
      </c>
      <c r="F708">
        <f t="shared" si="43"/>
        <v>0</v>
      </c>
    </row>
    <row r="709" spans="1:6" x14ac:dyDescent="0.2">
      <c r="A709" s="1">
        <v>42307</v>
      </c>
      <c r="B709" s="60">
        <v>2079.360107</v>
      </c>
      <c r="C709" s="3">
        <f t="shared" si="40"/>
        <v>-4.8214818389651134E-3</v>
      </c>
      <c r="D709" s="2">
        <f t="shared" si="41"/>
        <v>-5.9470941242547468E-2</v>
      </c>
      <c r="E709" s="2">
        <f t="shared" si="42"/>
        <v>-1.618821502555208E-2</v>
      </c>
      <c r="F709">
        <f t="shared" si="43"/>
        <v>0</v>
      </c>
    </row>
    <row r="710" spans="1:6" x14ac:dyDescent="0.2">
      <c r="A710" s="1">
        <v>42310</v>
      </c>
      <c r="B710" s="60">
        <v>2104.0500489999999</v>
      </c>
      <c r="C710" s="3">
        <f t="shared" si="40"/>
        <v>1.1803876623389281E-2</v>
      </c>
      <c r="D710" s="2">
        <f t="shared" si="41"/>
        <v>-5.843514491585354E-2</v>
      </c>
      <c r="E710" s="2">
        <f t="shared" si="42"/>
        <v>-3.9262732257093341E-2</v>
      </c>
      <c r="F710">
        <f t="shared" si="43"/>
        <v>0</v>
      </c>
    </row>
    <row r="711" spans="1:6" x14ac:dyDescent="0.2">
      <c r="A711" s="1">
        <v>42311</v>
      </c>
      <c r="B711" s="60">
        <v>2109.790039</v>
      </c>
      <c r="C711" s="3">
        <f t="shared" si="40"/>
        <v>2.7243528137560241E-3</v>
      </c>
      <c r="D711" s="2">
        <f t="shared" si="41"/>
        <v>-5.3049808340753998E-2</v>
      </c>
      <c r="E711" s="2">
        <f t="shared" si="42"/>
        <v>-2.7193782443583763E-2</v>
      </c>
      <c r="F711">
        <f t="shared" si="43"/>
        <v>0</v>
      </c>
    </row>
    <row r="712" spans="1:6" x14ac:dyDescent="0.2">
      <c r="A712" s="1">
        <v>42312</v>
      </c>
      <c r="B712" s="60">
        <v>2102.3100589999999</v>
      </c>
      <c r="C712" s="3">
        <f t="shared" si="40"/>
        <v>-3.5516667167835828E-3</v>
      </c>
      <c r="D712" s="2">
        <f t="shared" si="41"/>
        <v>-5.3035699514463568E-2</v>
      </c>
      <c r="E712" s="2">
        <f t="shared" si="42"/>
        <v>-2.498239274531204E-2</v>
      </c>
      <c r="F712">
        <f t="shared" si="43"/>
        <v>0</v>
      </c>
    </row>
    <row r="713" spans="1:6" x14ac:dyDescent="0.2">
      <c r="A713" s="1">
        <v>42313</v>
      </c>
      <c r="B713" s="60">
        <v>2099.929932</v>
      </c>
      <c r="C713" s="3">
        <f t="shared" si="40"/>
        <v>-1.1327897786013324E-3</v>
      </c>
      <c r="D713" s="2">
        <f t="shared" si="41"/>
        <v>-5.2663015812933978E-2</v>
      </c>
      <c r="E713" s="2">
        <f t="shared" si="42"/>
        <v>-7.8163729514032238E-3</v>
      </c>
      <c r="F713">
        <f t="shared" si="43"/>
        <v>0</v>
      </c>
    </row>
    <row r="714" spans="1:6" x14ac:dyDescent="0.2">
      <c r="A714" s="1">
        <v>42314</v>
      </c>
      <c r="B714" s="60">
        <v>2099.1999510000001</v>
      </c>
      <c r="C714" s="3">
        <f t="shared" si="40"/>
        <v>-3.4768203303673869E-4</v>
      </c>
      <c r="D714" s="2">
        <f t="shared" si="41"/>
        <v>-5.17106907206532E-2</v>
      </c>
      <c r="E714" s="2">
        <f t="shared" si="42"/>
        <v>-8.5924312999659004E-3</v>
      </c>
      <c r="F714">
        <f t="shared" si="43"/>
        <v>0</v>
      </c>
    </row>
    <row r="715" spans="1:6" x14ac:dyDescent="0.2">
      <c r="A715" s="1">
        <v>42317</v>
      </c>
      <c r="B715" s="60">
        <v>2078.580078</v>
      </c>
      <c r="C715" s="3">
        <f t="shared" ref="C715:C778" si="44">LN(B715/B714)</f>
        <v>-9.871290634763304E-3</v>
      </c>
      <c r="D715" s="2">
        <f t="shared" si="41"/>
        <v>-5.5097155049631238E-2</v>
      </c>
      <c r="E715" s="2">
        <f t="shared" si="42"/>
        <v>5.0818147873923723E-3</v>
      </c>
      <c r="F715">
        <f t="shared" si="43"/>
        <v>0</v>
      </c>
    </row>
    <row r="716" spans="1:6" x14ac:dyDescent="0.2">
      <c r="A716" s="1">
        <v>42318</v>
      </c>
      <c r="B716" s="60">
        <v>2081.719971</v>
      </c>
      <c r="C716" s="3">
        <f t="shared" si="44"/>
        <v>1.5094553561973928E-3</v>
      </c>
      <c r="D716" s="2">
        <f t="shared" si="41"/>
        <v>-5.5096054346874097E-2</v>
      </c>
      <c r="E716" s="2">
        <f t="shared" si="42"/>
        <v>2.3367355820966369E-3</v>
      </c>
      <c r="F716">
        <f t="shared" si="43"/>
        <v>0</v>
      </c>
    </row>
    <row r="717" spans="1:6" x14ac:dyDescent="0.2">
      <c r="A717" s="1">
        <v>42319</v>
      </c>
      <c r="B717" s="60">
        <v>2075</v>
      </c>
      <c r="C717" s="3">
        <f t="shared" si="44"/>
        <v>-3.2333074641793741E-3</v>
      </c>
      <c r="D717" s="2">
        <f t="shared" si="41"/>
        <v>-5.3907681009615772E-2</v>
      </c>
      <c r="E717" s="2">
        <f t="shared" si="42"/>
        <v>6.791293140755948E-3</v>
      </c>
      <c r="F717">
        <f t="shared" si="43"/>
        <v>0</v>
      </c>
    </row>
    <row r="718" spans="1:6" x14ac:dyDescent="0.2">
      <c r="A718" s="1">
        <v>42320</v>
      </c>
      <c r="B718" s="60">
        <v>2045.969971</v>
      </c>
      <c r="C718" s="3">
        <f t="shared" si="44"/>
        <v>-1.4089163191530417E-2</v>
      </c>
      <c r="D718" s="2">
        <f t="shared" si="41"/>
        <v>-5.8785917525335268E-2</v>
      </c>
      <c r="E718" s="2">
        <f t="shared" si="42"/>
        <v>2.0751315425620503E-2</v>
      </c>
      <c r="F718">
        <f t="shared" si="43"/>
        <v>0</v>
      </c>
    </row>
    <row r="719" spans="1:6" x14ac:dyDescent="0.2">
      <c r="A719" s="1">
        <v>42321</v>
      </c>
      <c r="B719" s="60">
        <v>2023.040039</v>
      </c>
      <c r="C719" s="3">
        <f t="shared" si="44"/>
        <v>-1.1270640608151911E-2</v>
      </c>
      <c r="D719" s="2">
        <f t="shared" si="41"/>
        <v>-5.7409054977698819E-2</v>
      </c>
      <c r="E719" s="2">
        <f t="shared" si="42"/>
        <v>3.2615397481171184E-2</v>
      </c>
      <c r="F719">
        <f t="shared" si="43"/>
        <v>0</v>
      </c>
    </row>
    <row r="720" spans="1:6" x14ac:dyDescent="0.2">
      <c r="A720" s="1">
        <v>42324</v>
      </c>
      <c r="B720" s="60">
        <v>2053.1899410000001</v>
      </c>
      <c r="C720" s="3">
        <f t="shared" si="44"/>
        <v>1.4793302627265626E-2</v>
      </c>
      <c r="D720" s="2">
        <f t="shared" si="41"/>
        <v>-6.1800332971595102E-2</v>
      </c>
      <c r="E720" s="2">
        <f t="shared" si="42"/>
        <v>1.3170294863556828E-2</v>
      </c>
      <c r="F720">
        <f t="shared" si="43"/>
        <v>0</v>
      </c>
    </row>
    <row r="721" spans="1:6" x14ac:dyDescent="0.2">
      <c r="A721" s="1">
        <v>42325</v>
      </c>
      <c r="B721" s="60">
        <v>2050.4399410000001</v>
      </c>
      <c r="C721" s="3">
        <f t="shared" si="44"/>
        <v>-1.3402770185119402E-3</v>
      </c>
      <c r="D721" s="2">
        <f t="shared" si="41"/>
        <v>-6.1868322897642464E-2</v>
      </c>
      <c r="E721" s="2">
        <f t="shared" si="42"/>
        <v>2.513451097055585E-2</v>
      </c>
      <c r="F721">
        <f t="shared" si="43"/>
        <v>0</v>
      </c>
    </row>
    <row r="722" spans="1:6" x14ac:dyDescent="0.2">
      <c r="A722" s="1">
        <v>42326</v>
      </c>
      <c r="B722" s="60">
        <v>2083.580078</v>
      </c>
      <c r="C722" s="3">
        <f t="shared" si="44"/>
        <v>1.6033230015307577E-2</v>
      </c>
      <c r="D722" s="2">
        <f t="shared" si="41"/>
        <v>-6.6645291538096979E-2</v>
      </c>
      <c r="E722" s="2">
        <f t="shared" si="42"/>
        <v>-1.955311660667711E-3</v>
      </c>
      <c r="F722">
        <f t="shared" si="43"/>
        <v>0</v>
      </c>
    </row>
    <row r="723" spans="1:6" x14ac:dyDescent="0.2">
      <c r="A723" s="1">
        <v>42327</v>
      </c>
      <c r="B723" s="60">
        <v>2081.23999</v>
      </c>
      <c r="C723" s="3">
        <f t="shared" si="44"/>
        <v>-1.1237403815994775E-3</v>
      </c>
      <c r="D723" s="2">
        <f t="shared" si="41"/>
        <v>-6.5715737819569256E-2</v>
      </c>
      <c r="E723" s="2">
        <f t="shared" si="42"/>
        <v>-1.5309397927405669E-2</v>
      </c>
      <c r="F723">
        <f t="shared" si="43"/>
        <v>0</v>
      </c>
    </row>
    <row r="724" spans="1:6" x14ac:dyDescent="0.2">
      <c r="A724" s="1">
        <v>42328</v>
      </c>
      <c r="B724" s="60">
        <v>2089.169922</v>
      </c>
      <c r="C724" s="3">
        <f t="shared" si="44"/>
        <v>3.8029554525950086E-3</v>
      </c>
      <c r="D724" s="2">
        <f t="shared" si="41"/>
        <v>-6.0831286886071909E-2</v>
      </c>
      <c r="E724" s="2">
        <f t="shared" si="42"/>
        <v>1.2055028811100658E-3</v>
      </c>
      <c r="F724">
        <f t="shared" si="43"/>
        <v>0</v>
      </c>
    </row>
    <row r="725" spans="1:6" x14ac:dyDescent="0.2">
      <c r="A725" s="1">
        <v>42331</v>
      </c>
      <c r="B725" s="60">
        <v>2086.5900879999999</v>
      </c>
      <c r="C725" s="3">
        <f t="shared" si="44"/>
        <v>-1.2356238490984315E-3</v>
      </c>
      <c r="D725" s="2">
        <f t="shared" si="41"/>
        <v>-5.844170592112119E-2</v>
      </c>
      <c r="E725" s="2">
        <f t="shared" si="42"/>
        <v>-4.5729172089883979E-3</v>
      </c>
      <c r="F725">
        <f t="shared" si="43"/>
        <v>0</v>
      </c>
    </row>
    <row r="726" spans="1:6" x14ac:dyDescent="0.2">
      <c r="A726" s="1">
        <v>42332</v>
      </c>
      <c r="B726" s="60">
        <v>2089.139893</v>
      </c>
      <c r="C726" s="3">
        <f t="shared" si="44"/>
        <v>1.2212500944798874E-3</v>
      </c>
      <c r="D726" s="2">
        <f t="shared" si="41"/>
        <v>-5.8342397448949569E-2</v>
      </c>
      <c r="E726" s="2">
        <f t="shared" si="42"/>
        <v>-1.2305219703040396E-2</v>
      </c>
      <c r="F726">
        <f t="shared" si="43"/>
        <v>0</v>
      </c>
    </row>
    <row r="727" spans="1:6" x14ac:dyDescent="0.2">
      <c r="A727" s="1">
        <v>42333</v>
      </c>
      <c r="B727" s="60">
        <v>2088.8701169999999</v>
      </c>
      <c r="C727" s="3">
        <f t="shared" si="44"/>
        <v>-1.2914090666574113E-4</v>
      </c>
      <c r="D727" s="2">
        <f t="shared" si="41"/>
        <v>-5.8137941229549739E-2</v>
      </c>
      <c r="E727" s="2">
        <f t="shared" si="42"/>
        <v>-1.9945165272300731E-2</v>
      </c>
      <c r="F727">
        <f t="shared" si="43"/>
        <v>0</v>
      </c>
    </row>
    <row r="728" spans="1:6" x14ac:dyDescent="0.2">
      <c r="A728" s="1">
        <v>42335</v>
      </c>
      <c r="B728" s="60">
        <v>2090.110107</v>
      </c>
      <c r="C728" s="3">
        <f t="shared" si="44"/>
        <v>5.934414473988609E-4</v>
      </c>
      <c r="D728" s="2">
        <f t="shared" si="41"/>
        <v>-5.497131949200415E-2</v>
      </c>
      <c r="E728" s="2">
        <f t="shared" si="42"/>
        <v>-1.8289750312283939E-2</v>
      </c>
      <c r="F728">
        <f t="shared" si="43"/>
        <v>0</v>
      </c>
    </row>
    <row r="729" spans="1:6" x14ac:dyDescent="0.2">
      <c r="A729" s="1">
        <v>42338</v>
      </c>
      <c r="B729" s="60">
        <v>2080.4099120000001</v>
      </c>
      <c r="C729" s="3">
        <f t="shared" si="44"/>
        <v>-4.6517999903487525E-3</v>
      </c>
      <c r="D729" s="2">
        <f t="shared" si="41"/>
        <v>-5.5474801081939466E-2</v>
      </c>
      <c r="E729" s="2">
        <f t="shared" si="42"/>
        <v>-3.3251817907574033E-2</v>
      </c>
      <c r="F729">
        <f t="shared" si="43"/>
        <v>0</v>
      </c>
    </row>
    <row r="730" spans="1:6" x14ac:dyDescent="0.2">
      <c r="A730" s="1">
        <v>42339</v>
      </c>
      <c r="B730" s="60">
        <v>2102.6298830000001</v>
      </c>
      <c r="C730" s="3">
        <f t="shared" si="44"/>
        <v>1.0623939088487118E-2</v>
      </c>
      <c r="D730" s="2">
        <f t="shared" si="41"/>
        <v>-5.7501366054602786E-2</v>
      </c>
      <c r="E730" s="2">
        <f t="shared" si="42"/>
        <v>-3.9131469074680333E-2</v>
      </c>
      <c r="F730">
        <f t="shared" si="43"/>
        <v>0</v>
      </c>
    </row>
    <row r="731" spans="1:6" x14ac:dyDescent="0.2">
      <c r="A731" s="1">
        <v>42340</v>
      </c>
      <c r="B731" s="60">
        <v>2079.51001</v>
      </c>
      <c r="C731" s="3">
        <f t="shared" si="44"/>
        <v>-1.1056592615916112E-2</v>
      </c>
      <c r="D731" s="2">
        <f t="shared" si="41"/>
        <v>-5.7082432765271106E-2</v>
      </c>
      <c r="E731" s="2">
        <f t="shared" si="42"/>
        <v>-1.7512296239864091E-2</v>
      </c>
      <c r="F731">
        <f t="shared" si="43"/>
        <v>0</v>
      </c>
    </row>
    <row r="732" spans="1:6" x14ac:dyDescent="0.2">
      <c r="A732" s="1">
        <v>42341</v>
      </c>
      <c r="B732" s="60">
        <v>2049.6201169999999</v>
      </c>
      <c r="C732" s="3">
        <f t="shared" si="44"/>
        <v>-1.4477826648337327E-2</v>
      </c>
      <c r="D732" s="2">
        <f t="shared" si="41"/>
        <v>-6.0953819723948997E-2</v>
      </c>
      <c r="E732" s="2">
        <f t="shared" si="42"/>
        <v>1.1376165973825765E-2</v>
      </c>
      <c r="F732">
        <f t="shared" si="43"/>
        <v>0</v>
      </c>
    </row>
    <row r="733" spans="1:6" x14ac:dyDescent="0.2">
      <c r="A733" s="1">
        <v>42342</v>
      </c>
      <c r="B733" s="60">
        <v>2091.6899410000001</v>
      </c>
      <c r="C733" s="3">
        <f t="shared" si="44"/>
        <v>2.0317856261110587E-2</v>
      </c>
      <c r="D733" s="2">
        <f t="shared" si="41"/>
        <v>-7.0020423046539257E-2</v>
      </c>
      <c r="E733" s="2">
        <f t="shared" si="42"/>
        <v>-2.4096466577632213E-2</v>
      </c>
      <c r="F733">
        <f t="shared" si="43"/>
        <v>0</v>
      </c>
    </row>
    <row r="734" spans="1:6" x14ac:dyDescent="0.2">
      <c r="A734" s="1">
        <v>42345</v>
      </c>
      <c r="B734" s="60">
        <v>2077.070068</v>
      </c>
      <c r="C734" s="3">
        <f t="shared" si="44"/>
        <v>-7.0140439391970736E-3</v>
      </c>
      <c r="D734" s="2">
        <f t="shared" ref="D734:D797" si="45">_xlfn.STDEV.S(C714:C734)*SQRT(10)*Factor_VaR</f>
        <v>-7.0854628634479458E-2</v>
      </c>
      <c r="E734" s="2">
        <f t="shared" si="42"/>
        <v>-3.5039917732017402E-2</v>
      </c>
      <c r="F734">
        <f t="shared" si="43"/>
        <v>0</v>
      </c>
    </row>
    <row r="735" spans="1:6" x14ac:dyDescent="0.2">
      <c r="A735" s="1">
        <v>42346</v>
      </c>
      <c r="B735" s="60">
        <v>2063.5900879999999</v>
      </c>
      <c r="C735" s="3">
        <f t="shared" si="44"/>
        <v>-6.5110523995720879E-3</v>
      </c>
      <c r="D735" s="2">
        <f t="shared" si="45"/>
        <v>-7.1501651647413303E-2</v>
      </c>
      <c r="E735" s="2">
        <f t="shared" ref="E735:E798" si="46">LN(B744/B735)</f>
        <v>-2.0780558895853469E-2</v>
      </c>
      <c r="F735">
        <f t="shared" ref="F735:F798" si="47">IF(E735&lt;D735, 1, 0)</f>
        <v>0</v>
      </c>
    </row>
    <row r="736" spans="1:6" x14ac:dyDescent="0.2">
      <c r="A736" s="1">
        <v>42347</v>
      </c>
      <c r="B736" s="60">
        <v>2047.619995</v>
      </c>
      <c r="C736" s="3">
        <f t="shared" si="44"/>
        <v>-7.769086475925991E-3</v>
      </c>
      <c r="D736" s="2">
        <f t="shared" si="45"/>
        <v>-7.0857880629808648E-2</v>
      </c>
      <c r="E736" s="2">
        <f t="shared" si="46"/>
        <v>-4.2333764778932472E-3</v>
      </c>
      <c r="F736">
        <f t="shared" si="47"/>
        <v>0</v>
      </c>
    </row>
    <row r="737" spans="1:6" x14ac:dyDescent="0.2">
      <c r="A737" s="1">
        <v>42348</v>
      </c>
      <c r="B737" s="60">
        <v>2052.2299800000001</v>
      </c>
      <c r="C737" s="3">
        <f t="shared" si="44"/>
        <v>2.2488564074157492E-3</v>
      </c>
      <c r="D737" s="2">
        <f t="shared" si="45"/>
        <v>-7.0930585237671012E-2</v>
      </c>
      <c r="E737" s="2">
        <f t="shared" si="46"/>
        <v>5.8593634663675863E-3</v>
      </c>
      <c r="F737">
        <f t="shared" si="47"/>
        <v>0</v>
      </c>
    </row>
    <row r="738" spans="1:6" x14ac:dyDescent="0.2">
      <c r="A738" s="1">
        <v>42349</v>
      </c>
      <c r="B738" s="60">
        <v>2012.369995</v>
      </c>
      <c r="C738" s="3">
        <f t="shared" si="44"/>
        <v>-1.961386758563884E-2</v>
      </c>
      <c r="D738" s="2">
        <f t="shared" si="45"/>
        <v>-7.7130044506412407E-2</v>
      </c>
      <c r="E738" s="2">
        <f t="shared" si="46"/>
        <v>2.3873315564700289E-2</v>
      </c>
      <c r="F738">
        <f t="shared" si="47"/>
        <v>0</v>
      </c>
    </row>
    <row r="739" spans="1:6" x14ac:dyDescent="0.2">
      <c r="A739" s="1">
        <v>42352</v>
      </c>
      <c r="B739" s="60">
        <v>2021.9399410000001</v>
      </c>
      <c r="C739" s="3">
        <f t="shared" si="44"/>
        <v>4.7442879213808178E-3</v>
      </c>
      <c r="D739" s="2">
        <f t="shared" si="45"/>
        <v>-7.4671644341192264E-2</v>
      </c>
      <c r="E739" s="2">
        <f t="shared" si="46"/>
        <v>1.6948091300733117E-2</v>
      </c>
      <c r="F739">
        <f t="shared" si="47"/>
        <v>0</v>
      </c>
    </row>
    <row r="740" spans="1:6" x14ac:dyDescent="0.2">
      <c r="A740" s="1">
        <v>42353</v>
      </c>
      <c r="B740" s="60">
        <v>2043.410034</v>
      </c>
      <c r="C740" s="3">
        <f t="shared" si="44"/>
        <v>1.0562580218900188E-2</v>
      </c>
      <c r="D740" s="2">
        <f t="shared" si="45"/>
        <v>-7.442496276111249E-2</v>
      </c>
      <c r="E740" s="2">
        <f t="shared" si="46"/>
        <v>1.6959175051871465E-2</v>
      </c>
      <c r="F740">
        <f t="shared" si="47"/>
        <v>0</v>
      </c>
    </row>
    <row r="741" spans="1:6" x14ac:dyDescent="0.2">
      <c r="A741" s="1">
        <v>42354</v>
      </c>
      <c r="B741" s="60">
        <v>2073.070068</v>
      </c>
      <c r="C741" s="3">
        <f t="shared" si="44"/>
        <v>1.4410635565352437E-2</v>
      </c>
      <c r="D741" s="2">
        <f t="shared" si="45"/>
        <v>-7.4228055465444961E-2</v>
      </c>
      <c r="E741" s="2">
        <f t="shared" si="46"/>
        <v>-4.6948592987351755E-3</v>
      </c>
      <c r="F741">
        <f t="shared" si="47"/>
        <v>0</v>
      </c>
    </row>
    <row r="742" spans="1:6" x14ac:dyDescent="0.2">
      <c r="A742" s="1">
        <v>42355</v>
      </c>
      <c r="B742" s="60">
        <v>2041.8900149999999</v>
      </c>
      <c r="C742" s="3">
        <f t="shared" si="44"/>
        <v>-1.5154776290347281E-2</v>
      </c>
      <c r="D742" s="2">
        <f t="shared" si="45"/>
        <v>-7.8333425002064749E-2</v>
      </c>
      <c r="E742" s="2">
        <f t="shared" si="46"/>
        <v>1.0034319558460633E-3</v>
      </c>
      <c r="F742">
        <f t="shared" si="47"/>
        <v>0</v>
      </c>
    </row>
    <row r="743" spans="1:6" x14ac:dyDescent="0.2">
      <c r="A743" s="1">
        <v>42356</v>
      </c>
      <c r="B743" s="60">
        <v>2005.5500489999999</v>
      </c>
      <c r="C743" s="3">
        <f t="shared" si="44"/>
        <v>-1.7957495093582236E-2</v>
      </c>
      <c r="D743" s="2">
        <f t="shared" si="45"/>
        <v>-7.8279221012808237E-2</v>
      </c>
      <c r="E743" s="2">
        <f t="shared" si="46"/>
        <v>3.5388853611020578E-3</v>
      </c>
      <c r="F743">
        <f t="shared" si="47"/>
        <v>0</v>
      </c>
    </row>
    <row r="744" spans="1:6" x14ac:dyDescent="0.2">
      <c r="A744" s="1">
        <v>42359</v>
      </c>
      <c r="B744" s="60">
        <v>2021.150024</v>
      </c>
      <c r="C744" s="3">
        <f t="shared" si="44"/>
        <v>7.7483064365918945E-3</v>
      </c>
      <c r="D744" s="2">
        <f t="shared" si="45"/>
        <v>-7.9773443254079285E-2</v>
      </c>
      <c r="E744" s="2">
        <f t="shared" si="46"/>
        <v>-2.1992168158602005E-3</v>
      </c>
      <c r="F744">
        <f t="shared" si="47"/>
        <v>0</v>
      </c>
    </row>
    <row r="745" spans="1:6" x14ac:dyDescent="0.2">
      <c r="A745" s="1">
        <v>42360</v>
      </c>
      <c r="B745" s="60">
        <v>2038.969971</v>
      </c>
      <c r="C745" s="3">
        <f t="shared" si="44"/>
        <v>8.7780959420341153E-3</v>
      </c>
      <c r="D745" s="2">
        <f t="shared" si="45"/>
        <v>-8.1040409261594087E-2</v>
      </c>
      <c r="E745" s="2">
        <f t="shared" si="46"/>
        <v>-2.4179475673750544E-2</v>
      </c>
      <c r="F745">
        <f t="shared" si="47"/>
        <v>0</v>
      </c>
    </row>
    <row r="746" spans="1:6" x14ac:dyDescent="0.2">
      <c r="A746" s="1">
        <v>42361</v>
      </c>
      <c r="B746" s="60">
        <v>2064.290039</v>
      </c>
      <c r="C746" s="3">
        <f t="shared" si="44"/>
        <v>1.2341596351676601E-2</v>
      </c>
      <c r="D746" s="2">
        <f t="shared" si="45"/>
        <v>-8.3886363804044323E-2</v>
      </c>
      <c r="E746" s="2">
        <f t="shared" si="46"/>
        <v>-6.0506888570057746E-2</v>
      </c>
      <c r="F746">
        <f t="shared" si="47"/>
        <v>0</v>
      </c>
    </row>
    <row r="747" spans="1:6" x14ac:dyDescent="0.2">
      <c r="A747" s="1">
        <v>42362</v>
      </c>
      <c r="B747" s="60">
        <v>2060.98999</v>
      </c>
      <c r="C747" s="3">
        <f t="shared" si="44"/>
        <v>-1.5999154873061849E-3</v>
      </c>
      <c r="D747" s="2">
        <f t="shared" si="45"/>
        <v>-8.3850910870048964E-2</v>
      </c>
      <c r="E747" s="2">
        <f t="shared" si="46"/>
        <v>-6.9804510775533707E-2</v>
      </c>
      <c r="F747">
        <f t="shared" si="47"/>
        <v>0</v>
      </c>
    </row>
    <row r="748" spans="1:6" x14ac:dyDescent="0.2">
      <c r="A748" s="1">
        <v>42366</v>
      </c>
      <c r="B748" s="60">
        <v>2056.5</v>
      </c>
      <c r="C748" s="3">
        <f t="shared" si="44"/>
        <v>-2.1809363425864849E-3</v>
      </c>
      <c r="D748" s="2">
        <f t="shared" si="45"/>
        <v>-8.3881375812507458E-2</v>
      </c>
      <c r="E748" s="2">
        <f t="shared" si="46"/>
        <v>-6.6770665954236891E-2</v>
      </c>
      <c r="F748">
        <f t="shared" si="47"/>
        <v>0</v>
      </c>
    </row>
    <row r="749" spans="1:6" x14ac:dyDescent="0.2">
      <c r="A749" s="1">
        <v>42367</v>
      </c>
      <c r="B749" s="60">
        <v>2078.360107</v>
      </c>
      <c r="C749" s="3">
        <f t="shared" si="44"/>
        <v>1.0573663970038498E-2</v>
      </c>
      <c r="D749" s="2">
        <f t="shared" si="45"/>
        <v>-8.5819566076451859E-2</v>
      </c>
      <c r="E749" s="2">
        <f t="shared" si="46"/>
        <v>-6.957181568582653E-2</v>
      </c>
      <c r="F749">
        <f t="shared" si="47"/>
        <v>0</v>
      </c>
    </row>
    <row r="750" spans="1:6" x14ac:dyDescent="0.2">
      <c r="A750" s="1">
        <v>42368</v>
      </c>
      <c r="B750" s="60">
        <v>2063.360107</v>
      </c>
      <c r="C750" s="3">
        <f t="shared" si="44"/>
        <v>-7.2433987852541376E-3</v>
      </c>
      <c r="D750" s="2">
        <f t="shared" si="45"/>
        <v>-8.6277372922633128E-2</v>
      </c>
      <c r="E750" s="2">
        <f t="shared" si="46"/>
        <v>-8.7610792284637612E-2</v>
      </c>
      <c r="F750">
        <f t="shared" si="47"/>
        <v>1</v>
      </c>
    </row>
    <row r="751" spans="1:6" x14ac:dyDescent="0.2">
      <c r="A751" s="1">
        <v>42369</v>
      </c>
      <c r="B751" s="60">
        <v>2043.9399410000001</v>
      </c>
      <c r="C751" s="3">
        <f t="shared" si="44"/>
        <v>-9.4564850357659186E-3</v>
      </c>
      <c r="D751" s="2">
        <f t="shared" si="45"/>
        <v>-8.5356939870089479E-2</v>
      </c>
      <c r="E751" s="2">
        <f t="shared" si="46"/>
        <v>-6.159624606393678E-2</v>
      </c>
      <c r="F751">
        <f t="shared" si="47"/>
        <v>0</v>
      </c>
    </row>
    <row r="752" spans="1:6" x14ac:dyDescent="0.2">
      <c r="A752" s="1">
        <v>42373</v>
      </c>
      <c r="B752" s="60">
        <v>2012.660034</v>
      </c>
      <c r="C752" s="3">
        <f t="shared" si="44"/>
        <v>-1.5422041688326272E-2</v>
      </c>
      <c r="D752" s="2">
        <f t="shared" si="45"/>
        <v>-8.6972905604095277E-2</v>
      </c>
      <c r="E752" s="2">
        <f t="shared" si="46"/>
        <v>-6.800997719635446E-2</v>
      </c>
      <c r="F752">
        <f t="shared" si="47"/>
        <v>0</v>
      </c>
    </row>
    <row r="753" spans="1:6" x14ac:dyDescent="0.2">
      <c r="A753" s="1">
        <v>42374</v>
      </c>
      <c r="B753" s="60">
        <v>2016.709961</v>
      </c>
      <c r="C753" s="3">
        <f t="shared" si="44"/>
        <v>2.0102042596295308E-3</v>
      </c>
      <c r="D753" s="2">
        <f t="shared" si="45"/>
        <v>-8.4331752227802995E-2</v>
      </c>
      <c r="E753" s="2">
        <f t="shared" si="46"/>
        <v>-6.9488501268539699E-2</v>
      </c>
      <c r="F753">
        <f t="shared" si="47"/>
        <v>0</v>
      </c>
    </row>
    <row r="754" spans="1:6" x14ac:dyDescent="0.2">
      <c r="A754" s="1">
        <v>42375</v>
      </c>
      <c r="B754" s="60">
        <v>1990.26001</v>
      </c>
      <c r="C754" s="3">
        <f t="shared" si="44"/>
        <v>-1.3202162915856163E-2</v>
      </c>
      <c r="D754" s="2">
        <f t="shared" si="45"/>
        <v>-7.862452935466005E-2</v>
      </c>
      <c r="E754" s="2">
        <f t="shared" si="46"/>
        <v>-6.804910437892582E-2</v>
      </c>
      <c r="F754">
        <f t="shared" si="47"/>
        <v>0</v>
      </c>
    </row>
    <row r="755" spans="1:6" x14ac:dyDescent="0.2">
      <c r="A755" s="1">
        <v>42376</v>
      </c>
      <c r="B755" s="60">
        <v>1943.089966</v>
      </c>
      <c r="C755" s="3">
        <f t="shared" si="44"/>
        <v>-2.3985816544630535E-2</v>
      </c>
      <c r="D755" s="2">
        <f t="shared" si="45"/>
        <v>-8.5737700858665708E-2</v>
      </c>
      <c r="E755" s="2">
        <f t="shared" si="46"/>
        <v>-3.8881299294336598E-2</v>
      </c>
      <c r="F755">
        <f t="shared" si="47"/>
        <v>0</v>
      </c>
    </row>
    <row r="756" spans="1:6" x14ac:dyDescent="0.2">
      <c r="A756" s="1">
        <v>42377</v>
      </c>
      <c r="B756" s="60">
        <v>1922.030029</v>
      </c>
      <c r="C756" s="3">
        <f t="shared" si="44"/>
        <v>-1.0897537692782108E-2</v>
      </c>
      <c r="D756" s="2">
        <f t="shared" si="45"/>
        <v>-8.6485436547977509E-2</v>
      </c>
      <c r="E756" s="2">
        <f t="shared" si="46"/>
        <v>-7.9030348110779962E-3</v>
      </c>
      <c r="F756">
        <f t="shared" si="47"/>
        <v>0</v>
      </c>
    </row>
    <row r="757" spans="1:6" x14ac:dyDescent="0.2">
      <c r="A757" s="1">
        <v>42380</v>
      </c>
      <c r="B757" s="60">
        <v>1923.670044</v>
      </c>
      <c r="C757" s="3">
        <f t="shared" si="44"/>
        <v>8.529084787104222E-4</v>
      </c>
      <c r="D757" s="2">
        <f t="shared" si="45"/>
        <v>-8.6410055077610196E-2</v>
      </c>
      <c r="E757" s="2">
        <f t="shared" si="46"/>
        <v>-2.4517488274605134E-2</v>
      </c>
      <c r="F757">
        <f t="shared" si="47"/>
        <v>0</v>
      </c>
    </row>
    <row r="758" spans="1:6" x14ac:dyDescent="0.2">
      <c r="A758" s="1">
        <v>42381</v>
      </c>
      <c r="B758" s="60">
        <v>1938.6800539999999</v>
      </c>
      <c r="C758" s="3">
        <f t="shared" si="44"/>
        <v>7.7725142384488712E-3</v>
      </c>
      <c r="D758" s="2">
        <f t="shared" si="45"/>
        <v>-8.7757852883296364E-2</v>
      </c>
      <c r="E758" s="2">
        <f t="shared" si="46"/>
        <v>-1.8244764591991636E-2</v>
      </c>
      <c r="F758">
        <f t="shared" si="47"/>
        <v>0</v>
      </c>
    </row>
    <row r="759" spans="1:6" x14ac:dyDescent="0.2">
      <c r="A759" s="1">
        <v>42382</v>
      </c>
      <c r="B759" s="60">
        <v>1890.280029</v>
      </c>
      <c r="C759" s="3">
        <f t="shared" si="44"/>
        <v>-2.5282375384065234E-2</v>
      </c>
      <c r="D759" s="2">
        <f t="shared" si="45"/>
        <v>-9.1119700825203542E-2</v>
      </c>
      <c r="E759" s="2">
        <f t="shared" si="46"/>
        <v>-3.885311661294486E-3</v>
      </c>
      <c r="F759">
        <f t="shared" si="47"/>
        <v>0</v>
      </c>
    </row>
    <row r="760" spans="1:6" x14ac:dyDescent="0.2">
      <c r="A760" s="1">
        <v>42383</v>
      </c>
      <c r="B760" s="60">
        <v>1921.839966</v>
      </c>
      <c r="C760" s="3">
        <f t="shared" si="44"/>
        <v>1.6558061184935031E-2</v>
      </c>
      <c r="D760" s="2">
        <f t="shared" si="45"/>
        <v>-9.5688812064300799E-2</v>
      </c>
      <c r="E760" s="2">
        <f t="shared" si="46"/>
        <v>-1.4930022223040127E-2</v>
      </c>
      <c r="F760">
        <f t="shared" si="47"/>
        <v>0</v>
      </c>
    </row>
    <row r="761" spans="1:6" x14ac:dyDescent="0.2">
      <c r="A761" s="1">
        <v>42384</v>
      </c>
      <c r="B761" s="60">
        <v>1880.329956</v>
      </c>
      <c r="C761" s="3">
        <f t="shared" si="44"/>
        <v>-2.183577282074398E-2</v>
      </c>
      <c r="D761" s="2">
        <f t="shared" si="45"/>
        <v>-9.7905381066596325E-2</v>
      </c>
      <c r="E761" s="2">
        <f t="shared" si="46"/>
        <v>3.1364401657145304E-2</v>
      </c>
      <c r="F761">
        <f t="shared" si="47"/>
        <v>0</v>
      </c>
    </row>
    <row r="762" spans="1:6" x14ac:dyDescent="0.2">
      <c r="A762" s="1">
        <v>42388</v>
      </c>
      <c r="B762" s="60">
        <v>1881.329956</v>
      </c>
      <c r="C762" s="3">
        <f t="shared" si="44"/>
        <v>5.316801874443635E-4</v>
      </c>
      <c r="D762" s="2">
        <f t="shared" si="45"/>
        <v>-9.3284439750103601E-2</v>
      </c>
      <c r="E762" s="2">
        <f t="shared" si="46"/>
        <v>3.0389386805381322E-2</v>
      </c>
      <c r="F762">
        <f t="shared" si="47"/>
        <v>0</v>
      </c>
    </row>
    <row r="763" spans="1:6" x14ac:dyDescent="0.2">
      <c r="A763" s="1">
        <v>42389</v>
      </c>
      <c r="B763" s="60">
        <v>1859.329956</v>
      </c>
      <c r="C763" s="3">
        <f t="shared" si="44"/>
        <v>-1.1762766026242346E-2</v>
      </c>
      <c r="D763" s="2">
        <f t="shared" si="45"/>
        <v>-9.2402796091087258E-2</v>
      </c>
      <c r="E763" s="2">
        <f t="shared" si="46"/>
        <v>2.3231183896965723E-2</v>
      </c>
      <c r="F763">
        <f t="shared" si="47"/>
        <v>0</v>
      </c>
    </row>
    <row r="764" spans="1:6" x14ac:dyDescent="0.2">
      <c r="A764" s="1">
        <v>42390</v>
      </c>
      <c r="B764" s="60">
        <v>1868.98999</v>
      </c>
      <c r="C764" s="3">
        <f t="shared" si="44"/>
        <v>5.1819885399586188E-3</v>
      </c>
      <c r="D764" s="2">
        <f t="shared" si="45"/>
        <v>-9.0707617455609749E-2</v>
      </c>
      <c r="E764" s="2">
        <f t="shared" si="46"/>
        <v>2.3028815379356082E-2</v>
      </c>
      <c r="F764">
        <f t="shared" si="47"/>
        <v>0</v>
      </c>
    </row>
    <row r="765" spans="1:6" x14ac:dyDescent="0.2">
      <c r="A765" s="1">
        <v>42391</v>
      </c>
      <c r="B765" s="60">
        <v>1906.900024</v>
      </c>
      <c r="C765" s="3">
        <f t="shared" si="44"/>
        <v>2.0080726790476438E-2</v>
      </c>
      <c r="D765" s="2">
        <f t="shared" si="45"/>
        <v>-9.6752672366260381E-2</v>
      </c>
      <c r="E765" s="2">
        <f t="shared" si="46"/>
        <v>4.4736569468985903E-3</v>
      </c>
      <c r="F765">
        <f t="shared" si="47"/>
        <v>0</v>
      </c>
    </row>
    <row r="766" spans="1:6" x14ac:dyDescent="0.2">
      <c r="A766" s="1">
        <v>42394</v>
      </c>
      <c r="B766" s="60">
        <v>1877.079956</v>
      </c>
      <c r="C766" s="3">
        <f t="shared" si="44"/>
        <v>-1.5761544984816713E-2</v>
      </c>
      <c r="D766" s="2">
        <f t="shared" si="45"/>
        <v>-9.684637868712942E-2</v>
      </c>
      <c r="E766" s="2">
        <f t="shared" si="46"/>
        <v>1.5810438365147579E-3</v>
      </c>
      <c r="F766">
        <f t="shared" si="47"/>
        <v>0</v>
      </c>
    </row>
    <row r="767" spans="1:6" x14ac:dyDescent="0.2">
      <c r="A767" s="1">
        <v>42395</v>
      </c>
      <c r="B767" s="60">
        <v>1903.630005</v>
      </c>
      <c r="C767" s="3">
        <f t="shared" si="44"/>
        <v>1.4045237921062189E-2</v>
      </c>
      <c r="D767" s="2">
        <f t="shared" si="45"/>
        <v>-9.765659439096698E-2</v>
      </c>
      <c r="E767" s="2">
        <f t="shared" si="46"/>
        <v>-2.6719252318212205E-2</v>
      </c>
      <c r="F767">
        <f t="shared" si="47"/>
        <v>0</v>
      </c>
    </row>
    <row r="768" spans="1:6" x14ac:dyDescent="0.2">
      <c r="A768" s="1">
        <v>42396</v>
      </c>
      <c r="B768" s="60">
        <v>1882.9499510000001</v>
      </c>
      <c r="C768" s="3">
        <f t="shared" si="44"/>
        <v>-1.0922922453367977E-2</v>
      </c>
      <c r="D768" s="2">
        <f t="shared" si="45"/>
        <v>-9.821843787656262E-2</v>
      </c>
      <c r="E768" s="2">
        <f t="shared" si="46"/>
        <v>-1.6460170258673947E-2</v>
      </c>
      <c r="F768">
        <f t="shared" si="47"/>
        <v>0</v>
      </c>
    </row>
    <row r="769" spans="1:6" x14ac:dyDescent="0.2">
      <c r="A769" s="1">
        <v>42397</v>
      </c>
      <c r="B769" s="60">
        <v>1893.3599850000001</v>
      </c>
      <c r="C769" s="3">
        <f t="shared" si="44"/>
        <v>5.5133506231893649E-3</v>
      </c>
      <c r="D769" s="2">
        <f t="shared" si="45"/>
        <v>-9.943722987747132E-2</v>
      </c>
      <c r="E769" s="2">
        <f t="shared" si="46"/>
        <v>-2.2162489236210579E-2</v>
      </c>
      <c r="F769">
        <f t="shared" si="47"/>
        <v>0</v>
      </c>
    </row>
    <row r="770" spans="1:6" x14ac:dyDescent="0.2">
      <c r="A770" s="1">
        <v>42398</v>
      </c>
      <c r="B770" s="60">
        <v>1940.23999</v>
      </c>
      <c r="C770" s="3">
        <f t="shared" si="44"/>
        <v>2.4458651059441346E-2</v>
      </c>
      <c r="D770" s="2">
        <f t="shared" si="45"/>
        <v>-0.10712100913780155</v>
      </c>
      <c r="E770" s="2">
        <f t="shared" si="46"/>
        <v>-5.8998587464964183E-2</v>
      </c>
      <c r="F770">
        <f t="shared" si="47"/>
        <v>0</v>
      </c>
    </row>
    <row r="771" spans="1:6" x14ac:dyDescent="0.2">
      <c r="A771" s="1">
        <v>42401</v>
      </c>
      <c r="B771" s="60">
        <v>1939.380005</v>
      </c>
      <c r="C771" s="3">
        <f t="shared" si="44"/>
        <v>-4.433346643196018E-4</v>
      </c>
      <c r="D771" s="2">
        <f t="shared" si="45"/>
        <v>-0.10699543220501123</v>
      </c>
      <c r="E771" s="2">
        <f t="shared" si="46"/>
        <v>-3.9225237722900722E-2</v>
      </c>
      <c r="F771">
        <f t="shared" si="47"/>
        <v>0</v>
      </c>
    </row>
    <row r="772" spans="1:6" x14ac:dyDescent="0.2">
      <c r="A772" s="1">
        <v>42402</v>
      </c>
      <c r="B772" s="60">
        <v>1903.030029</v>
      </c>
      <c r="C772" s="3">
        <f t="shared" si="44"/>
        <v>-1.8920968934657827E-2</v>
      </c>
      <c r="D772" s="2">
        <f t="shared" si="45"/>
        <v>-0.10959969931805406</v>
      </c>
      <c r="E772" s="2">
        <f t="shared" si="46"/>
        <v>-3.9225309162068209E-3</v>
      </c>
      <c r="F772">
        <f t="shared" si="47"/>
        <v>0</v>
      </c>
    </row>
    <row r="773" spans="1:6" x14ac:dyDescent="0.2">
      <c r="A773" s="1">
        <v>42403</v>
      </c>
      <c r="B773" s="60">
        <v>1912.530029</v>
      </c>
      <c r="C773" s="3">
        <f t="shared" si="44"/>
        <v>4.9796200223488655E-3</v>
      </c>
      <c r="D773" s="2">
        <f t="shared" si="45"/>
        <v>-0.10843221923367236</v>
      </c>
      <c r="E773" s="2">
        <f t="shared" si="46"/>
        <v>7.443959565915103E-3</v>
      </c>
      <c r="F773">
        <f t="shared" si="47"/>
        <v>0</v>
      </c>
    </row>
    <row r="774" spans="1:6" x14ac:dyDescent="0.2">
      <c r="A774" s="1">
        <v>42404</v>
      </c>
      <c r="B774" s="60">
        <v>1915.4499510000001</v>
      </c>
      <c r="C774" s="3">
        <f t="shared" si="44"/>
        <v>1.5255683580189725E-3</v>
      </c>
      <c r="D774" s="2">
        <f t="shared" si="45"/>
        <v>-0.10838129756562308</v>
      </c>
      <c r="E774" s="2">
        <f t="shared" si="46"/>
        <v>1.2417592054667678E-3</v>
      </c>
      <c r="F774">
        <f t="shared" si="47"/>
        <v>0</v>
      </c>
    </row>
    <row r="775" spans="1:6" x14ac:dyDescent="0.2">
      <c r="A775" s="1">
        <v>42405</v>
      </c>
      <c r="B775" s="60">
        <v>1880.0500489999999</v>
      </c>
      <c r="C775" s="3">
        <f t="shared" si="44"/>
        <v>-1.8654158095200504E-2</v>
      </c>
      <c r="D775" s="2">
        <f t="shared" si="45"/>
        <v>-0.11018287475385434</v>
      </c>
      <c r="E775" s="2">
        <f t="shared" si="46"/>
        <v>1.9869883892579238E-2</v>
      </c>
      <c r="F775">
        <f t="shared" si="47"/>
        <v>0</v>
      </c>
    </row>
    <row r="776" spans="1:6" x14ac:dyDescent="0.2">
      <c r="A776" s="1">
        <v>42408</v>
      </c>
      <c r="B776" s="60">
        <v>1853.4399410000001</v>
      </c>
      <c r="C776" s="3">
        <f t="shared" si="44"/>
        <v>-1.4255058233664721E-2</v>
      </c>
      <c r="D776" s="2">
        <f t="shared" si="45"/>
        <v>-0.10613201136217493</v>
      </c>
      <c r="E776" s="2">
        <f t="shared" si="46"/>
        <v>4.8475673380121445E-2</v>
      </c>
      <c r="F776">
        <f t="shared" si="47"/>
        <v>0</v>
      </c>
    </row>
    <row r="777" spans="1:6" x14ac:dyDescent="0.2">
      <c r="A777" s="1">
        <v>42409</v>
      </c>
      <c r="B777" s="60">
        <v>1852.209961</v>
      </c>
      <c r="C777" s="3">
        <f t="shared" si="44"/>
        <v>-6.638403938297871E-4</v>
      </c>
      <c r="D777" s="2">
        <f t="shared" si="45"/>
        <v>-0.10514242681191582</v>
      </c>
      <c r="E777" s="2">
        <f t="shared" si="46"/>
        <v>3.6606936447142066E-2</v>
      </c>
      <c r="F777">
        <f t="shared" si="47"/>
        <v>0</v>
      </c>
    </row>
    <row r="778" spans="1:6" x14ac:dyDescent="0.2">
      <c r="A778" s="1">
        <v>42410</v>
      </c>
      <c r="B778" s="60">
        <v>1851.8599850000001</v>
      </c>
      <c r="C778" s="3">
        <f t="shared" si="44"/>
        <v>-1.8896835434723531E-4</v>
      </c>
      <c r="D778" s="2">
        <f t="shared" si="45"/>
        <v>-0.10508559853249169</v>
      </c>
      <c r="E778" s="2">
        <f t="shared" si="46"/>
        <v>4.1225864681205537E-2</v>
      </c>
      <c r="F778">
        <f t="shared" si="47"/>
        <v>0</v>
      </c>
    </row>
    <row r="779" spans="1:6" x14ac:dyDescent="0.2">
      <c r="A779" s="1">
        <v>42411</v>
      </c>
      <c r="B779" s="60">
        <v>1829.079956</v>
      </c>
      <c r="C779" s="3">
        <f t="shared" ref="C779:C842" si="48">LN(B779/B778)</f>
        <v>-1.2377447169312198E-2</v>
      </c>
      <c r="D779" s="2">
        <f t="shared" si="45"/>
        <v>-0.10509134298902933</v>
      </c>
      <c r="E779" s="2">
        <f t="shared" si="46"/>
        <v>6.4887678403840784E-2</v>
      </c>
      <c r="F779">
        <f t="shared" si="47"/>
        <v>0</v>
      </c>
    </row>
    <row r="780" spans="1:6" x14ac:dyDescent="0.2">
      <c r="A780" s="1">
        <v>42412</v>
      </c>
      <c r="B780" s="60">
        <v>1864.780029</v>
      </c>
      <c r="C780" s="3">
        <f t="shared" si="48"/>
        <v>1.933001507774379E-2</v>
      </c>
      <c r="D780" s="2">
        <f t="shared" si="45"/>
        <v>-0.10362545487441269</v>
      </c>
      <c r="E780" s="2">
        <f t="shared" si="46"/>
        <v>4.3685798172825745E-2</v>
      </c>
      <c r="F780">
        <f t="shared" si="47"/>
        <v>0</v>
      </c>
    </row>
    <row r="781" spans="1:6" x14ac:dyDescent="0.2">
      <c r="A781" s="1">
        <v>42416</v>
      </c>
      <c r="B781" s="60">
        <v>1895.579956</v>
      </c>
      <c r="C781" s="3">
        <f t="shared" si="48"/>
        <v>1.638173787203618E-2</v>
      </c>
      <c r="D781" s="2">
        <f t="shared" si="45"/>
        <v>-0.10354659550262273</v>
      </c>
      <c r="E781" s="2">
        <f t="shared" si="46"/>
        <v>1.9149928878393375E-2</v>
      </c>
      <c r="F781">
        <f t="shared" si="47"/>
        <v>0</v>
      </c>
    </row>
    <row r="782" spans="1:6" x14ac:dyDescent="0.2">
      <c r="A782" s="1">
        <v>42417</v>
      </c>
      <c r="B782" s="60">
        <v>1926.8199460000001</v>
      </c>
      <c r="C782" s="3">
        <f t="shared" si="48"/>
        <v>1.6346110504470802E-2</v>
      </c>
      <c r="D782" s="2">
        <f t="shared" si="45"/>
        <v>-0.10050991213736184</v>
      </c>
      <c r="E782" s="2">
        <f t="shared" si="46"/>
        <v>2.6392204227433609E-2</v>
      </c>
      <c r="F782">
        <f t="shared" si="47"/>
        <v>0</v>
      </c>
    </row>
    <row r="783" spans="1:6" x14ac:dyDescent="0.2">
      <c r="A783" s="1">
        <v>42418</v>
      </c>
      <c r="B783" s="60">
        <v>1917.829956</v>
      </c>
      <c r="C783" s="3">
        <f t="shared" si="48"/>
        <v>-4.6766320024294265E-3</v>
      </c>
      <c r="D783" s="2">
        <f t="shared" si="45"/>
        <v>-0.10094526139548146</v>
      </c>
      <c r="E783" s="2">
        <f t="shared" si="46"/>
        <v>3.515478579514443E-2</v>
      </c>
      <c r="F783">
        <f t="shared" si="47"/>
        <v>0</v>
      </c>
    </row>
    <row r="784" spans="1:6" x14ac:dyDescent="0.2">
      <c r="A784" s="1">
        <v>42419</v>
      </c>
      <c r="B784" s="60">
        <v>1917.780029</v>
      </c>
      <c r="C784" s="3">
        <f t="shared" si="48"/>
        <v>-2.6033408087892532E-5</v>
      </c>
      <c r="D784" s="2">
        <f t="shared" si="45"/>
        <v>-9.8689795258156743E-2</v>
      </c>
      <c r="E784" s="2">
        <f t="shared" si="46"/>
        <v>3.86734534023562E-2</v>
      </c>
      <c r="F784">
        <f t="shared" si="47"/>
        <v>0</v>
      </c>
    </row>
    <row r="785" spans="1:6" x14ac:dyDescent="0.2">
      <c r="A785" s="1">
        <v>42422</v>
      </c>
      <c r="B785" s="60">
        <v>1945.5</v>
      </c>
      <c r="C785" s="3">
        <f t="shared" si="48"/>
        <v>1.43507312538776E-2</v>
      </c>
      <c r="D785" s="2">
        <f t="shared" si="45"/>
        <v>-0.10069914114064463</v>
      </c>
      <c r="E785" s="2">
        <f t="shared" si="46"/>
        <v>2.7623162104949157E-2</v>
      </c>
      <c r="F785">
        <f t="shared" si="47"/>
        <v>0</v>
      </c>
    </row>
    <row r="786" spans="1:6" x14ac:dyDescent="0.2">
      <c r="A786" s="1">
        <v>42423</v>
      </c>
      <c r="B786" s="60">
        <v>1921.2700199999999</v>
      </c>
      <c r="C786" s="3">
        <f t="shared" si="48"/>
        <v>-1.2532577326809282E-2</v>
      </c>
      <c r="D786" s="2">
        <f t="shared" si="45"/>
        <v>-9.8358253639257293E-2</v>
      </c>
      <c r="E786" s="2">
        <f t="shared" si="46"/>
        <v>4.1040362466894742E-2</v>
      </c>
      <c r="F786">
        <f t="shared" si="47"/>
        <v>0</v>
      </c>
    </row>
    <row r="787" spans="1:6" x14ac:dyDescent="0.2">
      <c r="A787" s="1">
        <v>42424</v>
      </c>
      <c r="B787" s="60">
        <v>1929.8000489999999</v>
      </c>
      <c r="C787" s="3">
        <f t="shared" si="48"/>
        <v>4.4299598797164323E-3</v>
      </c>
      <c r="D787" s="2">
        <f t="shared" si="45"/>
        <v>-9.467640258092444E-2</v>
      </c>
      <c r="E787" s="2">
        <f t="shared" si="46"/>
        <v>2.5306646532503228E-2</v>
      </c>
      <c r="F787">
        <f t="shared" si="47"/>
        <v>0</v>
      </c>
    </row>
    <row r="788" spans="1:6" x14ac:dyDescent="0.2">
      <c r="A788" s="1">
        <v>42425</v>
      </c>
      <c r="B788" s="60">
        <v>1951.6999510000001</v>
      </c>
      <c r="C788" s="3">
        <f t="shared" si="48"/>
        <v>1.1284366553322904E-2</v>
      </c>
      <c r="D788" s="2">
        <f t="shared" si="45"/>
        <v>-9.3771612147061228E-2</v>
      </c>
      <c r="E788" s="2">
        <f t="shared" si="46"/>
        <v>1.9061952761399197E-2</v>
      </c>
      <c r="F788">
        <f t="shared" si="47"/>
        <v>0</v>
      </c>
    </row>
    <row r="789" spans="1:6" x14ac:dyDescent="0.2">
      <c r="A789" s="1">
        <v>42426</v>
      </c>
      <c r="B789" s="60">
        <v>1948.0500489999999</v>
      </c>
      <c r="C789" s="3">
        <f t="shared" si="48"/>
        <v>-1.8718651532711654E-3</v>
      </c>
      <c r="D789" s="2">
        <f t="shared" si="45"/>
        <v>-9.1711635387029131E-2</v>
      </c>
      <c r="E789" s="2">
        <f t="shared" si="46"/>
        <v>2.1089610448683915E-2</v>
      </c>
      <c r="F789">
        <f t="shared" si="47"/>
        <v>0</v>
      </c>
    </row>
    <row r="790" spans="1:6" x14ac:dyDescent="0.2">
      <c r="A790" s="1">
        <v>42429</v>
      </c>
      <c r="B790" s="60">
        <v>1932.2299800000001</v>
      </c>
      <c r="C790" s="3">
        <f t="shared" si="48"/>
        <v>-8.1541314223962831E-3</v>
      </c>
      <c r="D790" s="2">
        <f t="shared" si="45"/>
        <v>-9.275956765971656E-2</v>
      </c>
      <c r="E790" s="2">
        <f t="shared" si="46"/>
        <v>4.5506287404324414E-2</v>
      </c>
      <c r="F790">
        <f t="shared" si="47"/>
        <v>0</v>
      </c>
    </row>
    <row r="791" spans="1:6" x14ac:dyDescent="0.2">
      <c r="A791" s="1">
        <v>42430</v>
      </c>
      <c r="B791" s="60">
        <v>1978.349976</v>
      </c>
      <c r="C791" s="3">
        <f t="shared" si="48"/>
        <v>2.3588385853510946E-2</v>
      </c>
      <c r="D791" s="2">
        <f t="shared" si="45"/>
        <v>-9.2171860681717357E-2</v>
      </c>
      <c r="E791" s="2">
        <f t="shared" si="46"/>
        <v>2.0656133309169555E-2</v>
      </c>
      <c r="F791">
        <f t="shared" si="47"/>
        <v>0</v>
      </c>
    </row>
    <row r="792" spans="1:6" x14ac:dyDescent="0.2">
      <c r="A792" s="1">
        <v>42431</v>
      </c>
      <c r="B792" s="60">
        <v>1986.4499510000001</v>
      </c>
      <c r="C792" s="3">
        <f t="shared" si="48"/>
        <v>4.0859495652811485E-3</v>
      </c>
      <c r="D792" s="2">
        <f t="shared" si="45"/>
        <v>-9.2276475392514601E-2</v>
      </c>
      <c r="E792" s="2">
        <f t="shared" si="46"/>
        <v>1.473155277888775E-2</v>
      </c>
      <c r="F792">
        <f t="shared" si="47"/>
        <v>0</v>
      </c>
    </row>
    <row r="793" spans="1:6" x14ac:dyDescent="0.2">
      <c r="A793" s="1">
        <v>42432</v>
      </c>
      <c r="B793" s="60">
        <v>1993.400024</v>
      </c>
      <c r="C793" s="3">
        <f t="shared" si="48"/>
        <v>3.4926341991238E-3</v>
      </c>
      <c r="D793" s="2">
        <f t="shared" si="45"/>
        <v>-8.5883460681401361E-2</v>
      </c>
      <c r="E793" s="2">
        <f t="shared" si="46"/>
        <v>1.6823646464598892E-2</v>
      </c>
      <c r="F793">
        <f t="shared" si="47"/>
        <v>0</v>
      </c>
    </row>
    <row r="794" spans="1:6" x14ac:dyDescent="0.2">
      <c r="A794" s="1">
        <v>42433</v>
      </c>
      <c r="B794" s="60">
        <v>1999.98999</v>
      </c>
      <c r="C794" s="3">
        <f t="shared" si="48"/>
        <v>3.300439956470432E-3</v>
      </c>
      <c r="D794" s="2">
        <f t="shared" si="45"/>
        <v>-8.5779132046078316E-2</v>
      </c>
      <c r="E794" s="2">
        <f t="shared" si="46"/>
        <v>2.0096789518336936E-2</v>
      </c>
      <c r="F794">
        <f t="shared" si="47"/>
        <v>0</v>
      </c>
    </row>
    <row r="795" spans="1:6" x14ac:dyDescent="0.2">
      <c r="A795" s="1">
        <v>42436</v>
      </c>
      <c r="B795" s="60">
        <v>2001.76001</v>
      </c>
      <c r="C795" s="3">
        <f t="shared" si="48"/>
        <v>8.8462303513638313E-4</v>
      </c>
      <c r="D795" s="2">
        <f t="shared" si="45"/>
        <v>-8.5797507859189617E-2</v>
      </c>
      <c r="E795" s="2">
        <f t="shared" si="46"/>
        <v>2.3608133585181993E-2</v>
      </c>
      <c r="F795">
        <f t="shared" si="47"/>
        <v>0</v>
      </c>
    </row>
    <row r="796" spans="1:6" x14ac:dyDescent="0.2">
      <c r="A796" s="1">
        <v>42437</v>
      </c>
      <c r="B796" s="60">
        <v>1979.26001</v>
      </c>
      <c r="C796" s="3">
        <f t="shared" si="48"/>
        <v>-1.1303756054675167E-2</v>
      </c>
      <c r="D796" s="2">
        <f t="shared" si="45"/>
        <v>-8.1700093375832478E-2</v>
      </c>
      <c r="E796" s="2">
        <f t="shared" si="46"/>
        <v>3.5896981772689622E-2</v>
      </c>
      <c r="F796">
        <f t="shared" si="47"/>
        <v>0</v>
      </c>
    </row>
    <row r="797" spans="1:6" x14ac:dyDescent="0.2">
      <c r="A797" s="1">
        <v>42438</v>
      </c>
      <c r="B797" s="60">
        <v>1989.26001</v>
      </c>
      <c r="C797" s="3">
        <f t="shared" si="48"/>
        <v>5.0396727822188481E-3</v>
      </c>
      <c r="D797" s="2">
        <f t="shared" si="45"/>
        <v>-7.6746914033130817E-2</v>
      </c>
      <c r="E797" s="2">
        <f t="shared" si="46"/>
        <v>2.9979536009995991E-2</v>
      </c>
      <c r="F797">
        <f t="shared" si="47"/>
        <v>0</v>
      </c>
    </row>
    <row r="798" spans="1:6" x14ac:dyDescent="0.2">
      <c r="A798" s="1">
        <v>42439</v>
      </c>
      <c r="B798" s="60">
        <v>1989.5699460000001</v>
      </c>
      <c r="C798" s="3">
        <f t="shared" si="48"/>
        <v>1.557925340134523E-4</v>
      </c>
      <c r="D798" s="2">
        <f t="shared" ref="D798:D861" si="49">_xlfn.STDEV.S(C778:C798)*SQRT(10)*Factor_VaR</f>
        <v>-7.6641618049926946E-2</v>
      </c>
      <c r="E798" s="2">
        <f t="shared" si="46"/>
        <v>2.3417233892152497E-2</v>
      </c>
      <c r="F798">
        <f t="shared" si="47"/>
        <v>0</v>
      </c>
    </row>
    <row r="799" spans="1:6" x14ac:dyDescent="0.2">
      <c r="A799" s="1">
        <v>42440</v>
      </c>
      <c r="B799" s="60">
        <v>2022.1899410000001</v>
      </c>
      <c r="C799" s="3">
        <f t="shared" si="48"/>
        <v>1.6262545533244185E-2</v>
      </c>
      <c r="D799" s="2">
        <f t="shared" si="49"/>
        <v>-7.9065192276546042E-2</v>
      </c>
      <c r="E799" s="2">
        <f t="shared" ref="E799:E862" si="50">LN(B808/B799)</f>
        <v>6.7765463493054019E-3</v>
      </c>
      <c r="F799">
        <f t="shared" ref="F799:F862" si="51">IF(E799&lt;D799, 1, 0)</f>
        <v>0</v>
      </c>
    </row>
    <row r="800" spans="1:6" x14ac:dyDescent="0.2">
      <c r="A800" s="1">
        <v>42443</v>
      </c>
      <c r="B800" s="60">
        <v>2019.6400149999999</v>
      </c>
      <c r="C800" s="3">
        <f t="shared" si="48"/>
        <v>-1.261768241643932E-3</v>
      </c>
      <c r="D800" s="2">
        <f t="shared" si="49"/>
        <v>-7.4653053612095857E-2</v>
      </c>
      <c r="E800" s="2">
        <f t="shared" si="50"/>
        <v>8.5834217629353997E-3</v>
      </c>
      <c r="F800">
        <f t="shared" si="51"/>
        <v>0</v>
      </c>
    </row>
    <row r="801" spans="1:6" x14ac:dyDescent="0.2">
      <c r="A801" s="1">
        <v>42444</v>
      </c>
      <c r="B801" s="60">
        <v>2015.9300539999999</v>
      </c>
      <c r="C801" s="3">
        <f t="shared" si="48"/>
        <v>-1.8386309650007115E-3</v>
      </c>
      <c r="D801" s="2">
        <f t="shared" si="49"/>
        <v>-7.1091973021002439E-2</v>
      </c>
      <c r="E801" s="2">
        <f t="shared" si="50"/>
        <v>1.9200064811849403E-2</v>
      </c>
      <c r="F801">
        <f t="shared" si="51"/>
        <v>0</v>
      </c>
    </row>
    <row r="802" spans="1:6" x14ac:dyDescent="0.2">
      <c r="A802" s="1">
        <v>42445</v>
      </c>
      <c r="B802" s="60">
        <v>2027.219971</v>
      </c>
      <c r="C802" s="3">
        <f t="shared" si="48"/>
        <v>5.584727884835018E-3</v>
      </c>
      <c r="D802" s="2">
        <f t="shared" si="49"/>
        <v>-6.7927405729313439E-2</v>
      </c>
      <c r="E802" s="2">
        <f t="shared" si="50"/>
        <v>1.7956216723255272E-2</v>
      </c>
      <c r="F802">
        <f t="shared" si="51"/>
        <v>0</v>
      </c>
    </row>
    <row r="803" spans="1:6" x14ac:dyDescent="0.2">
      <c r="A803" s="1">
        <v>42446</v>
      </c>
      <c r="B803" s="60">
        <v>2040.589966</v>
      </c>
      <c r="C803" s="3">
        <f t="shared" si="48"/>
        <v>6.5735830102084192E-3</v>
      </c>
      <c r="D803" s="2">
        <f t="shared" si="49"/>
        <v>-6.4535501530015818E-2</v>
      </c>
      <c r="E803" s="2">
        <f t="shared" si="50"/>
        <v>9.3407913229121842E-3</v>
      </c>
      <c r="F803">
        <f t="shared" si="51"/>
        <v>0</v>
      </c>
    </row>
    <row r="804" spans="1:6" x14ac:dyDescent="0.2">
      <c r="A804" s="1">
        <v>42447</v>
      </c>
      <c r="B804" s="60">
        <v>2049.580078</v>
      </c>
      <c r="C804" s="3">
        <f t="shared" si="48"/>
        <v>4.3959671019814534E-3</v>
      </c>
      <c r="D804" s="2">
        <f t="shared" si="49"/>
        <v>-6.3349842970715997E-2</v>
      </c>
      <c r="E804" s="2">
        <f t="shared" si="50"/>
        <v>1.1255783258093566E-2</v>
      </c>
      <c r="F804">
        <f t="shared" si="51"/>
        <v>0</v>
      </c>
    </row>
    <row r="805" spans="1:6" x14ac:dyDescent="0.2">
      <c r="A805" s="1">
        <v>42450</v>
      </c>
      <c r="B805" s="60">
        <v>2051.6000979999999</v>
      </c>
      <c r="C805" s="3">
        <f t="shared" si="48"/>
        <v>9.8509213283250836E-4</v>
      </c>
      <c r="D805" s="2">
        <f t="shared" si="49"/>
        <v>-6.3232760844141422E-2</v>
      </c>
      <c r="E805" s="2">
        <f t="shared" si="50"/>
        <v>7.0572113133813693E-3</v>
      </c>
      <c r="F805">
        <f t="shared" si="51"/>
        <v>0</v>
      </c>
    </row>
    <row r="806" spans="1:6" x14ac:dyDescent="0.2">
      <c r="A806" s="1">
        <v>42451</v>
      </c>
      <c r="B806" s="60">
        <v>2049.8000489999999</v>
      </c>
      <c r="C806" s="3">
        <f t="shared" si="48"/>
        <v>-8.7777298047479432E-4</v>
      </c>
      <c r="D806" s="2">
        <f t="shared" si="49"/>
        <v>-6.0646752159840854E-2</v>
      </c>
      <c r="E806" s="2">
        <f t="shared" si="50"/>
        <v>-2.2613141819480004E-3</v>
      </c>
      <c r="F806">
        <f t="shared" si="51"/>
        <v>0</v>
      </c>
    </row>
    <row r="807" spans="1:6" x14ac:dyDescent="0.2">
      <c r="A807" s="1">
        <v>42452</v>
      </c>
      <c r="B807" s="60">
        <v>2036.709961</v>
      </c>
      <c r="C807" s="3">
        <f t="shared" si="48"/>
        <v>-6.4065095838299205E-3</v>
      </c>
      <c r="D807" s="2">
        <f t="shared" si="49"/>
        <v>-5.7243304402557281E-2</v>
      </c>
      <c r="E807" s="2">
        <f t="shared" si="50"/>
        <v>1.4597993254231759E-2</v>
      </c>
      <c r="F807">
        <f t="shared" si="51"/>
        <v>0</v>
      </c>
    </row>
    <row r="808" spans="1:6" x14ac:dyDescent="0.2">
      <c r="A808" s="1">
        <v>42453</v>
      </c>
      <c r="B808" s="60">
        <v>2035.9399410000001</v>
      </c>
      <c r="C808" s="3">
        <f t="shared" si="48"/>
        <v>-3.7814200960276936E-4</v>
      </c>
      <c r="D808" s="2">
        <f t="shared" si="49"/>
        <v>-5.7388162392567992E-2</v>
      </c>
      <c r="E808" s="2">
        <f t="shared" si="50"/>
        <v>2.9280612587536128E-3</v>
      </c>
      <c r="F808">
        <f t="shared" si="51"/>
        <v>0</v>
      </c>
    </row>
    <row r="809" spans="1:6" x14ac:dyDescent="0.2">
      <c r="A809" s="1">
        <v>42457</v>
      </c>
      <c r="B809" s="60">
        <v>2037.0500489999999</v>
      </c>
      <c r="C809" s="3">
        <f t="shared" si="48"/>
        <v>5.4510717198609884E-4</v>
      </c>
      <c r="D809" s="2">
        <f t="shared" si="49"/>
        <v>-5.5524392754240558E-2</v>
      </c>
      <c r="E809" s="2">
        <f t="shared" si="50"/>
        <v>5.1656569816019892E-3</v>
      </c>
      <c r="F809">
        <f t="shared" si="51"/>
        <v>0</v>
      </c>
    </row>
    <row r="810" spans="1:6" x14ac:dyDescent="0.2">
      <c r="A810" s="1">
        <v>42458</v>
      </c>
      <c r="B810" s="60">
        <v>2055.01001</v>
      </c>
      <c r="C810" s="3">
        <f t="shared" si="48"/>
        <v>8.7780120839133745E-3</v>
      </c>
      <c r="D810" s="2">
        <f t="shared" si="49"/>
        <v>-5.6123897567513917E-2</v>
      </c>
      <c r="E810" s="2">
        <f t="shared" si="50"/>
        <v>-6.355901308911437E-3</v>
      </c>
      <c r="F810">
        <f t="shared" si="51"/>
        <v>0</v>
      </c>
    </row>
    <row r="811" spans="1:6" x14ac:dyDescent="0.2">
      <c r="A811" s="1">
        <v>42459</v>
      </c>
      <c r="B811" s="60">
        <v>2063.9499510000001</v>
      </c>
      <c r="C811" s="3">
        <f t="shared" si="48"/>
        <v>4.3408797962407337E-3</v>
      </c>
      <c r="D811" s="2">
        <f t="shared" si="49"/>
        <v>-5.3185768964040245E-2</v>
      </c>
      <c r="E811" s="2">
        <f t="shared" si="50"/>
        <v>-1.0810269649906648E-3</v>
      </c>
      <c r="F811">
        <f t="shared" si="51"/>
        <v>0</v>
      </c>
    </row>
    <row r="812" spans="1:6" x14ac:dyDescent="0.2">
      <c r="A812" s="1">
        <v>42460</v>
      </c>
      <c r="B812" s="60">
        <v>2059.73999</v>
      </c>
      <c r="C812" s="3">
        <f t="shared" si="48"/>
        <v>-2.0418423901345938E-3</v>
      </c>
      <c r="D812" s="2">
        <f t="shared" si="49"/>
        <v>-4.1052757511982632E-2</v>
      </c>
      <c r="E812" s="2">
        <f t="shared" si="50"/>
        <v>1.0950885109734359E-2</v>
      </c>
      <c r="F812">
        <f t="shared" si="51"/>
        <v>0</v>
      </c>
    </row>
    <row r="813" spans="1:6" x14ac:dyDescent="0.2">
      <c r="A813" s="1">
        <v>42461</v>
      </c>
      <c r="B813" s="60">
        <v>2072.780029</v>
      </c>
      <c r="C813" s="3">
        <f t="shared" si="48"/>
        <v>6.310959037162926E-3</v>
      </c>
      <c r="D813" s="2">
        <f t="shared" si="49"/>
        <v>-4.1523131999601018E-2</v>
      </c>
      <c r="E813" s="2">
        <f t="shared" si="50"/>
        <v>4.8128383001395875E-3</v>
      </c>
      <c r="F813">
        <f t="shared" si="51"/>
        <v>0</v>
      </c>
    </row>
    <row r="814" spans="1:6" x14ac:dyDescent="0.2">
      <c r="A814" s="1">
        <v>42464</v>
      </c>
      <c r="B814" s="60">
        <v>2066.1298830000001</v>
      </c>
      <c r="C814" s="3">
        <f t="shared" si="48"/>
        <v>-3.2134798118797336E-3</v>
      </c>
      <c r="D814" s="2">
        <f t="shared" si="49"/>
        <v>-4.2270930852420563E-2</v>
      </c>
      <c r="E814" s="2">
        <f t="shared" si="50"/>
        <v>7.0415484531296492E-3</v>
      </c>
      <c r="F814">
        <f t="shared" si="51"/>
        <v>0</v>
      </c>
    </row>
    <row r="815" spans="1:6" x14ac:dyDescent="0.2">
      <c r="A815" s="1">
        <v>42465</v>
      </c>
      <c r="B815" s="60">
        <v>2045.170044</v>
      </c>
      <c r="C815" s="3">
        <f t="shared" si="48"/>
        <v>-1.019629847580408E-2</v>
      </c>
      <c r="D815" s="2">
        <f t="shared" si="49"/>
        <v>-4.6258515854445514E-2</v>
      </c>
      <c r="E815" s="2">
        <f t="shared" si="50"/>
        <v>2.375757282023739E-2</v>
      </c>
      <c r="F815">
        <f t="shared" si="51"/>
        <v>0</v>
      </c>
    </row>
    <row r="816" spans="1:6" x14ac:dyDescent="0.2">
      <c r="A816" s="1">
        <v>42466</v>
      </c>
      <c r="B816" s="60">
        <v>2066.6599120000001</v>
      </c>
      <c r="C816" s="3">
        <f t="shared" si="48"/>
        <v>1.0452797852349736E-2</v>
      </c>
      <c r="D816" s="2">
        <f t="shared" si="49"/>
        <v>-4.8646762110270469E-2</v>
      </c>
      <c r="E816" s="2">
        <f t="shared" si="50"/>
        <v>1.6384512900343987E-2</v>
      </c>
      <c r="F816">
        <f t="shared" si="51"/>
        <v>0</v>
      </c>
    </row>
    <row r="817" spans="1:6" x14ac:dyDescent="0.2">
      <c r="A817" s="1">
        <v>42467</v>
      </c>
      <c r="B817" s="60">
        <v>2041.910034</v>
      </c>
      <c r="C817" s="3">
        <f t="shared" si="48"/>
        <v>-1.2048074005081098E-2</v>
      </c>
      <c r="D817" s="2">
        <f t="shared" si="49"/>
        <v>-4.9189317566249856E-2</v>
      </c>
      <c r="E817" s="2">
        <f t="shared" si="50"/>
        <v>2.9193841709341778E-2</v>
      </c>
      <c r="F817">
        <f t="shared" si="51"/>
        <v>0</v>
      </c>
    </row>
    <row r="818" spans="1:6" x14ac:dyDescent="0.2">
      <c r="A818" s="1">
        <v>42468</v>
      </c>
      <c r="B818" s="60">
        <v>2047.599976</v>
      </c>
      <c r="C818" s="3">
        <f t="shared" si="48"/>
        <v>2.7827028948345474E-3</v>
      </c>
      <c r="D818" s="2">
        <f t="shared" si="49"/>
        <v>-4.8880312404580482E-2</v>
      </c>
      <c r="E818" s="2">
        <f t="shared" si="50"/>
        <v>2.1203575896595234E-2</v>
      </c>
      <c r="F818">
        <f t="shared" si="51"/>
        <v>0</v>
      </c>
    </row>
    <row r="819" spans="1:6" x14ac:dyDescent="0.2">
      <c r="A819" s="1">
        <v>42471</v>
      </c>
      <c r="B819" s="60">
        <v>2041.98999</v>
      </c>
      <c r="C819" s="3">
        <f t="shared" si="48"/>
        <v>-2.7435462066001262E-3</v>
      </c>
      <c r="D819" s="2">
        <f t="shared" si="49"/>
        <v>-4.9296062598834484E-2</v>
      </c>
      <c r="E819" s="2">
        <f t="shared" si="50"/>
        <v>2.3994980847096312E-2</v>
      </c>
      <c r="F819">
        <f t="shared" si="51"/>
        <v>0</v>
      </c>
    </row>
    <row r="820" spans="1:6" x14ac:dyDescent="0.2">
      <c r="A820" s="1">
        <v>42472</v>
      </c>
      <c r="B820" s="60">
        <v>2061.719971</v>
      </c>
      <c r="C820" s="3">
        <f t="shared" si="48"/>
        <v>9.6157541401615809E-3</v>
      </c>
      <c r="D820" s="2">
        <f t="shared" si="49"/>
        <v>-4.4760614429427394E-2</v>
      </c>
      <c r="E820" s="2">
        <f t="shared" si="50"/>
        <v>1.2565537115999377E-2</v>
      </c>
      <c r="F820">
        <f t="shared" si="51"/>
        <v>0</v>
      </c>
    </row>
    <row r="821" spans="1:6" x14ac:dyDescent="0.2">
      <c r="A821" s="1">
        <v>42473</v>
      </c>
      <c r="B821" s="60">
        <v>2082.419922</v>
      </c>
      <c r="C821" s="3">
        <f t="shared" si="48"/>
        <v>9.9900696845903383E-3</v>
      </c>
      <c r="D821" s="2">
        <f t="shared" si="49"/>
        <v>-4.6870158986146618E-2</v>
      </c>
      <c r="E821" s="2">
        <f t="shared" si="50"/>
        <v>4.4464675534118311E-3</v>
      </c>
      <c r="F821">
        <f t="shared" si="51"/>
        <v>0</v>
      </c>
    </row>
    <row r="822" spans="1:6" x14ac:dyDescent="0.2">
      <c r="A822" s="1">
        <v>42474</v>
      </c>
      <c r="B822" s="60">
        <v>2082.780029</v>
      </c>
      <c r="C822" s="3">
        <f t="shared" si="48"/>
        <v>1.7291222756818405E-4</v>
      </c>
      <c r="D822" s="2">
        <f t="shared" si="49"/>
        <v>-4.6597800085426931E-2</v>
      </c>
      <c r="E822" s="2">
        <f t="shared" si="50"/>
        <v>5.9215493556909939E-3</v>
      </c>
      <c r="F822">
        <f t="shared" si="51"/>
        <v>0</v>
      </c>
    </row>
    <row r="823" spans="1:6" x14ac:dyDescent="0.2">
      <c r="A823" s="1">
        <v>42475</v>
      </c>
      <c r="B823" s="60">
        <v>2080.7299800000001</v>
      </c>
      <c r="C823" s="3">
        <f t="shared" si="48"/>
        <v>-9.8476965888961271E-4</v>
      </c>
      <c r="D823" s="2">
        <f t="shared" si="49"/>
        <v>-4.6252058537652817E-2</v>
      </c>
      <c r="E823" s="2">
        <f t="shared" si="50"/>
        <v>-2.3673166872049713E-3</v>
      </c>
      <c r="F823">
        <f t="shared" si="51"/>
        <v>0</v>
      </c>
    </row>
    <row r="824" spans="1:6" x14ac:dyDescent="0.2">
      <c r="A824" s="1">
        <v>42478</v>
      </c>
      <c r="B824" s="60">
        <v>2094.3400879999999</v>
      </c>
      <c r="C824" s="3">
        <f t="shared" si="48"/>
        <v>6.5197258913036061E-3</v>
      </c>
      <c r="D824" s="2">
        <f t="shared" si="49"/>
        <v>-4.6235332871524995E-2</v>
      </c>
      <c r="E824" s="2">
        <f t="shared" si="50"/>
        <v>-1.3962991921552172E-2</v>
      </c>
      <c r="F824">
        <f t="shared" si="51"/>
        <v>0</v>
      </c>
    </row>
    <row r="825" spans="1:6" x14ac:dyDescent="0.2">
      <c r="A825" s="1">
        <v>42479</v>
      </c>
      <c r="B825" s="60">
        <v>2100.8000489999999</v>
      </c>
      <c r="C825" s="3">
        <f t="shared" si="48"/>
        <v>3.0797379324564098E-3</v>
      </c>
      <c r="D825" s="2">
        <f t="shared" si="49"/>
        <v>-4.6039940395980729E-2</v>
      </c>
      <c r="E825" s="2">
        <f t="shared" si="50"/>
        <v>-9.2631230673270431E-3</v>
      </c>
      <c r="F825">
        <f t="shared" si="51"/>
        <v>0</v>
      </c>
    </row>
    <row r="826" spans="1:6" x14ac:dyDescent="0.2">
      <c r="A826" s="1">
        <v>42480</v>
      </c>
      <c r="B826" s="60">
        <v>2102.3999020000001</v>
      </c>
      <c r="C826" s="3">
        <f t="shared" si="48"/>
        <v>7.6125480391681512E-4</v>
      </c>
      <c r="D826" s="2">
        <f t="shared" si="49"/>
        <v>-4.6043846094392153E-2</v>
      </c>
      <c r="E826" s="2">
        <f t="shared" si="50"/>
        <v>-1.8738877523168346E-2</v>
      </c>
      <c r="F826">
        <f t="shared" si="51"/>
        <v>0</v>
      </c>
    </row>
    <row r="827" spans="1:6" x14ac:dyDescent="0.2">
      <c r="A827" s="1">
        <v>42481</v>
      </c>
      <c r="B827" s="60">
        <v>2091.4799800000001</v>
      </c>
      <c r="C827" s="3">
        <f t="shared" si="48"/>
        <v>-5.2075629179119901E-3</v>
      </c>
      <c r="D827" s="2">
        <f t="shared" si="49"/>
        <v>-4.7076635069317675E-2</v>
      </c>
      <c r="E827" s="2">
        <f t="shared" si="50"/>
        <v>-1.9485897311271594E-2</v>
      </c>
      <c r="F827">
        <f t="shared" si="51"/>
        <v>0</v>
      </c>
    </row>
    <row r="828" spans="1:6" x14ac:dyDescent="0.2">
      <c r="A828" s="1">
        <v>42482</v>
      </c>
      <c r="B828" s="60">
        <v>2091.580078</v>
      </c>
      <c r="C828" s="3">
        <f t="shared" si="48"/>
        <v>4.7858743900950742E-5</v>
      </c>
      <c r="D828" s="2">
        <f t="shared" si="49"/>
        <v>-4.5456615830256508E-2</v>
      </c>
      <c r="E828" s="2">
        <f t="shared" si="50"/>
        <v>-1.9772792565117873E-2</v>
      </c>
      <c r="F828">
        <f t="shared" si="51"/>
        <v>0</v>
      </c>
    </row>
    <row r="829" spans="1:6" x14ac:dyDescent="0.2">
      <c r="A829" s="1">
        <v>42485</v>
      </c>
      <c r="B829" s="60">
        <v>2087.790039</v>
      </c>
      <c r="C829" s="3">
        <f t="shared" si="48"/>
        <v>-1.8136895909355406E-3</v>
      </c>
      <c r="D829" s="2">
        <f t="shared" si="49"/>
        <v>-4.565509237714252E-2</v>
      </c>
      <c r="E829" s="2">
        <f t="shared" si="50"/>
        <v>-1.4789492306986738E-2</v>
      </c>
      <c r="F829">
        <f t="shared" si="51"/>
        <v>0</v>
      </c>
    </row>
    <row r="830" spans="1:6" x14ac:dyDescent="0.2">
      <c r="A830" s="1">
        <v>42486</v>
      </c>
      <c r="B830" s="60">
        <v>2091.6999510000001</v>
      </c>
      <c r="C830" s="3">
        <f t="shared" si="48"/>
        <v>1.8710001220028356E-3</v>
      </c>
      <c r="D830" s="2">
        <f t="shared" si="49"/>
        <v>-4.5653437092683415E-2</v>
      </c>
      <c r="E830" s="2">
        <f t="shared" si="50"/>
        <v>-1.5907279523792422E-2</v>
      </c>
      <c r="F830">
        <f t="shared" si="51"/>
        <v>0</v>
      </c>
    </row>
    <row r="831" spans="1:6" x14ac:dyDescent="0.2">
      <c r="A831" s="1">
        <v>42487</v>
      </c>
      <c r="B831" s="60">
        <v>2095.1499020000001</v>
      </c>
      <c r="C831" s="3">
        <f t="shared" si="48"/>
        <v>1.64799402984732E-3</v>
      </c>
      <c r="D831" s="2">
        <f t="shared" si="49"/>
        <v>-4.3876850678055329E-2</v>
      </c>
      <c r="E831" s="2">
        <f t="shared" si="50"/>
        <v>-5.1489079178709809E-3</v>
      </c>
      <c r="F831">
        <f t="shared" si="51"/>
        <v>0</v>
      </c>
    </row>
    <row r="832" spans="1:6" x14ac:dyDescent="0.2">
      <c r="A832" s="1">
        <v>42488</v>
      </c>
      <c r="B832" s="60">
        <v>2075.8100589999999</v>
      </c>
      <c r="C832" s="3">
        <f t="shared" si="48"/>
        <v>-9.2736357017856857E-3</v>
      </c>
      <c r="D832" s="2">
        <f t="shared" si="49"/>
        <v>-4.6377679312682232E-2</v>
      </c>
      <c r="E832" s="2">
        <f t="shared" si="50"/>
        <v>-5.4827952660771824E-3</v>
      </c>
      <c r="F832">
        <f t="shared" si="51"/>
        <v>0</v>
      </c>
    </row>
    <row r="833" spans="1:6" x14ac:dyDescent="0.2">
      <c r="A833" s="1">
        <v>42489</v>
      </c>
      <c r="B833" s="60">
        <v>2065.3000489999999</v>
      </c>
      <c r="C833" s="3">
        <f t="shared" si="48"/>
        <v>-5.0759493430435152E-3</v>
      </c>
      <c r="D833" s="2">
        <f t="shared" si="49"/>
        <v>-4.7038507956313841E-2</v>
      </c>
      <c r="E833" s="2">
        <f t="shared" si="50"/>
        <v>-5.7632542565800877E-4</v>
      </c>
      <c r="F833">
        <f t="shared" si="51"/>
        <v>0</v>
      </c>
    </row>
    <row r="834" spans="1:6" x14ac:dyDescent="0.2">
      <c r="A834" s="1">
        <v>42492</v>
      </c>
      <c r="B834" s="60">
        <v>2081.429932</v>
      </c>
      <c r="C834" s="3">
        <f t="shared" si="48"/>
        <v>7.7796067866815026E-3</v>
      </c>
      <c r="D834" s="2">
        <f t="shared" si="49"/>
        <v>-4.7616384575174288E-2</v>
      </c>
      <c r="E834" s="2">
        <f t="shared" si="50"/>
        <v>-1.6870366341484064E-2</v>
      </c>
      <c r="F834">
        <f t="shared" si="51"/>
        <v>0</v>
      </c>
    </row>
    <row r="835" spans="1:6" x14ac:dyDescent="0.2">
      <c r="A835" s="1">
        <v>42493</v>
      </c>
      <c r="B835" s="60">
        <v>2063.3701169999999</v>
      </c>
      <c r="C835" s="3">
        <f t="shared" si="48"/>
        <v>-8.7144996519244577E-3</v>
      </c>
      <c r="D835" s="2">
        <f t="shared" si="49"/>
        <v>-4.946592854058058E-2</v>
      </c>
      <c r="E835" s="2">
        <f t="shared" si="50"/>
        <v>1.5931098189074357E-3</v>
      </c>
      <c r="F835">
        <f t="shared" si="51"/>
        <v>0</v>
      </c>
    </row>
    <row r="836" spans="1:6" x14ac:dyDescent="0.2">
      <c r="A836" s="1">
        <v>42494</v>
      </c>
      <c r="B836" s="60">
        <v>2051.1201169999999</v>
      </c>
      <c r="C836" s="3">
        <f t="shared" si="48"/>
        <v>-5.9545827060152288E-3</v>
      </c>
      <c r="D836" s="2">
        <f t="shared" si="49"/>
        <v>-4.7546222414369496E-2</v>
      </c>
      <c r="E836" s="2">
        <f t="shared" si="50"/>
        <v>-1.9081709437871234E-3</v>
      </c>
      <c r="F836">
        <f t="shared" si="51"/>
        <v>0</v>
      </c>
    </row>
    <row r="837" spans="1:6" x14ac:dyDescent="0.2">
      <c r="A837" s="1">
        <v>42495</v>
      </c>
      <c r="B837" s="60">
        <v>2050.6298830000001</v>
      </c>
      <c r="C837" s="3">
        <f t="shared" si="48"/>
        <v>-2.3903650994534542E-4</v>
      </c>
      <c r="D837" s="2">
        <f t="shared" si="49"/>
        <v>-4.4254017346483585E-2</v>
      </c>
      <c r="E837" s="2">
        <f t="shared" si="50"/>
        <v>-1.4639767207390159E-3</v>
      </c>
      <c r="F837">
        <f t="shared" si="51"/>
        <v>0</v>
      </c>
    </row>
    <row r="838" spans="1:6" x14ac:dyDescent="0.2">
      <c r="A838" s="1">
        <v>42496</v>
      </c>
      <c r="B838" s="60">
        <v>2057.139893</v>
      </c>
      <c r="C838" s="3">
        <f t="shared" si="48"/>
        <v>3.1696106671955265E-3</v>
      </c>
      <c r="D838" s="2">
        <f t="shared" si="49"/>
        <v>-3.9918868726632813E-2</v>
      </c>
      <c r="E838" s="2">
        <f t="shared" si="50"/>
        <v>-8.3471819985227024E-3</v>
      </c>
      <c r="F838">
        <f t="shared" si="51"/>
        <v>0</v>
      </c>
    </row>
    <row r="839" spans="1:6" x14ac:dyDescent="0.2">
      <c r="A839" s="1">
        <v>42499</v>
      </c>
      <c r="B839" s="60">
        <v>2058.6899410000001</v>
      </c>
      <c r="C839" s="3">
        <f t="shared" si="48"/>
        <v>7.532129051973039E-4</v>
      </c>
      <c r="D839" s="2">
        <f t="shared" si="49"/>
        <v>-3.9717171514263266E-2</v>
      </c>
      <c r="E839" s="2">
        <f t="shared" si="50"/>
        <v>-3.0989358253854528E-3</v>
      </c>
      <c r="F839">
        <f t="shared" si="51"/>
        <v>0</v>
      </c>
    </row>
    <row r="840" spans="1:6" x14ac:dyDescent="0.2">
      <c r="A840" s="1">
        <v>42500</v>
      </c>
      <c r="B840" s="60">
        <v>2084.389893</v>
      </c>
      <c r="C840" s="3">
        <f t="shared" si="48"/>
        <v>1.2406365635768817E-2</v>
      </c>
      <c r="D840" s="2">
        <f t="shared" si="49"/>
        <v>-4.3851068098036773E-2</v>
      </c>
      <c r="E840" s="2">
        <f t="shared" si="50"/>
        <v>-1.7592937884666274E-2</v>
      </c>
      <c r="F840">
        <f t="shared" si="51"/>
        <v>0</v>
      </c>
    </row>
    <row r="841" spans="1:6" x14ac:dyDescent="0.2">
      <c r="A841" s="1">
        <v>42501</v>
      </c>
      <c r="B841" s="60">
        <v>2064.459961</v>
      </c>
      <c r="C841" s="3">
        <f t="shared" si="48"/>
        <v>-9.6075230499917813E-3</v>
      </c>
      <c r="D841" s="2">
        <f t="shared" si="49"/>
        <v>-4.4459910733464954E-2</v>
      </c>
      <c r="E841" s="2">
        <f t="shared" si="50"/>
        <v>5.6032229255158833E-3</v>
      </c>
      <c r="F841">
        <f t="shared" si="51"/>
        <v>0</v>
      </c>
    </row>
    <row r="842" spans="1:6" x14ac:dyDescent="0.2">
      <c r="A842" s="1">
        <v>42502</v>
      </c>
      <c r="B842" s="60">
        <v>2064.110107</v>
      </c>
      <c r="C842" s="3">
        <f t="shared" si="48"/>
        <v>-1.6947950262444553E-4</v>
      </c>
      <c r="D842" s="2">
        <f t="shared" si="49"/>
        <v>-4.1193217223564893E-2</v>
      </c>
      <c r="E842" s="2">
        <f t="shared" si="50"/>
        <v>1.2723231854144134E-2</v>
      </c>
      <c r="F842">
        <f t="shared" si="51"/>
        <v>0</v>
      </c>
    </row>
    <row r="843" spans="1:6" x14ac:dyDescent="0.2">
      <c r="A843" s="1">
        <v>42503</v>
      </c>
      <c r="B843" s="60">
        <v>2046.6099850000001</v>
      </c>
      <c r="C843" s="3">
        <f t="shared" ref="C843:C906" si="52">LN(B843/B842)</f>
        <v>-8.514434129144554E-3</v>
      </c>
      <c r="D843" s="2">
        <f t="shared" si="49"/>
        <v>-4.3167961353538037E-2</v>
      </c>
      <c r="E843" s="2">
        <f t="shared" si="50"/>
        <v>2.1027200127722488E-2</v>
      </c>
      <c r="F843">
        <f t="shared" si="51"/>
        <v>0</v>
      </c>
    </row>
    <row r="844" spans="1:6" x14ac:dyDescent="0.2">
      <c r="A844" s="1">
        <v>42506</v>
      </c>
      <c r="B844" s="60">
        <v>2066.6599120000001</v>
      </c>
      <c r="C844" s="3">
        <f t="shared" si="52"/>
        <v>9.7489765084672747E-3</v>
      </c>
      <c r="D844" s="2">
        <f t="shared" si="49"/>
        <v>-4.6385809426277368E-2</v>
      </c>
      <c r="E844" s="2">
        <f t="shared" si="50"/>
        <v>1.5555918587767885E-2</v>
      </c>
      <c r="F844">
        <f t="shared" si="51"/>
        <v>0</v>
      </c>
    </row>
    <row r="845" spans="1:6" x14ac:dyDescent="0.2">
      <c r="A845" s="1">
        <v>42507</v>
      </c>
      <c r="B845" s="60">
        <v>2047.209961</v>
      </c>
      <c r="C845" s="3">
        <f t="shared" si="52"/>
        <v>-9.4558634687098679E-3</v>
      </c>
      <c r="D845" s="2">
        <f t="shared" si="49"/>
        <v>-4.7092985268857288E-2</v>
      </c>
      <c r="E845" s="2">
        <f t="shared" si="50"/>
        <v>2.4006013160384577E-2</v>
      </c>
      <c r="F845">
        <f t="shared" si="51"/>
        <v>0</v>
      </c>
    </row>
    <row r="846" spans="1:6" x14ac:dyDescent="0.2">
      <c r="A846" s="1">
        <v>42508</v>
      </c>
      <c r="B846" s="60">
        <v>2047.630005</v>
      </c>
      <c r="C846" s="3">
        <f t="shared" si="52"/>
        <v>2.0515771310288176E-4</v>
      </c>
      <c r="D846" s="2">
        <f t="shared" si="49"/>
        <v>-4.6629088081660941E-2</v>
      </c>
      <c r="E846" s="2">
        <f t="shared" si="50"/>
        <v>2.4935254123629524E-2</v>
      </c>
      <c r="F846">
        <f t="shared" si="51"/>
        <v>0</v>
      </c>
    </row>
    <row r="847" spans="1:6" x14ac:dyDescent="0.2">
      <c r="A847" s="1">
        <v>42509</v>
      </c>
      <c r="B847" s="60">
        <v>2040.040039</v>
      </c>
      <c r="C847" s="3">
        <f t="shared" si="52"/>
        <v>-3.7135946105880755E-3</v>
      </c>
      <c r="D847" s="2">
        <f t="shared" si="49"/>
        <v>-4.6667738925773902E-2</v>
      </c>
      <c r="E847" s="2">
        <f t="shared" si="50"/>
        <v>3.1469545072074896E-2</v>
      </c>
      <c r="F847">
        <f t="shared" si="51"/>
        <v>0</v>
      </c>
    </row>
    <row r="848" spans="1:6" x14ac:dyDescent="0.2">
      <c r="A848" s="1">
        <v>42510</v>
      </c>
      <c r="B848" s="60">
        <v>2052.320068</v>
      </c>
      <c r="C848" s="3">
        <f t="shared" si="52"/>
        <v>6.0014590783345695E-3</v>
      </c>
      <c r="D848" s="2">
        <f t="shared" si="49"/>
        <v>-4.7673325614228337E-2</v>
      </c>
      <c r="E848" s="2">
        <f t="shared" si="50"/>
        <v>2.2552023735040002E-2</v>
      </c>
      <c r="F848">
        <f t="shared" si="51"/>
        <v>0</v>
      </c>
    </row>
    <row r="849" spans="1:6" x14ac:dyDescent="0.2">
      <c r="A849" s="1">
        <v>42513</v>
      </c>
      <c r="B849" s="60">
        <v>2048.040039</v>
      </c>
      <c r="C849" s="3">
        <f t="shared" si="52"/>
        <v>-2.0876364235120157E-3</v>
      </c>
      <c r="D849" s="2">
        <f t="shared" si="49"/>
        <v>-4.7681687709212772E-2</v>
      </c>
      <c r="E849" s="2">
        <f t="shared" si="50"/>
        <v>2.9524988536741962E-2</v>
      </c>
      <c r="F849">
        <f t="shared" si="51"/>
        <v>0</v>
      </c>
    </row>
    <row r="850" spans="1:6" x14ac:dyDescent="0.2">
      <c r="A850" s="1">
        <v>42514</v>
      </c>
      <c r="B850" s="60">
        <v>2076.0600589999999</v>
      </c>
      <c r="C850" s="3">
        <f t="shared" si="52"/>
        <v>1.3588637760190403E-2</v>
      </c>
      <c r="D850" s="2">
        <f t="shared" si="49"/>
        <v>-5.3077591209570479E-2</v>
      </c>
      <c r="E850" s="2">
        <f t="shared" si="50"/>
        <v>1.7224966546373018E-2</v>
      </c>
      <c r="F850">
        <f t="shared" si="51"/>
        <v>0</v>
      </c>
    </row>
    <row r="851" spans="1:6" x14ac:dyDescent="0.2">
      <c r="A851" s="1">
        <v>42515</v>
      </c>
      <c r="B851" s="60">
        <v>2090.540039</v>
      </c>
      <c r="C851" s="3">
        <f t="shared" si="52"/>
        <v>6.9505294260036226E-3</v>
      </c>
      <c r="D851" s="2">
        <f t="shared" si="49"/>
        <v>-5.424511802970261E-2</v>
      </c>
      <c r="E851" s="2">
        <f t="shared" si="50"/>
        <v>1.3578538915071098E-2</v>
      </c>
      <c r="F851">
        <f t="shared" si="51"/>
        <v>0</v>
      </c>
    </row>
    <row r="852" spans="1:6" x14ac:dyDescent="0.2">
      <c r="A852" s="1">
        <v>42516</v>
      </c>
      <c r="B852" s="60">
        <v>2090.1000979999999</v>
      </c>
      <c r="C852" s="3">
        <f t="shared" si="52"/>
        <v>-2.1046585556623991E-4</v>
      </c>
      <c r="D852" s="2">
        <f t="shared" si="49"/>
        <v>-5.4171883327733331E-2</v>
      </c>
      <c r="E852" s="2">
        <f t="shared" si="50"/>
        <v>1.2069769039642587E-2</v>
      </c>
      <c r="F852">
        <f t="shared" si="51"/>
        <v>0</v>
      </c>
    </row>
    <row r="853" spans="1:6" x14ac:dyDescent="0.2">
      <c r="A853" s="1">
        <v>42517</v>
      </c>
      <c r="B853" s="60">
        <v>2099.0600589999999</v>
      </c>
      <c r="C853" s="3">
        <f t="shared" si="52"/>
        <v>4.2776949685127815E-3</v>
      </c>
      <c r="D853" s="2">
        <f t="shared" si="49"/>
        <v>-5.2308322659501888E-2</v>
      </c>
      <c r="E853" s="2">
        <f t="shared" si="50"/>
        <v>-1.4254582889070197E-3</v>
      </c>
      <c r="F853">
        <f t="shared" si="51"/>
        <v>0</v>
      </c>
    </row>
    <row r="854" spans="1:6" x14ac:dyDescent="0.2">
      <c r="A854" s="1">
        <v>42521</v>
      </c>
      <c r="B854" s="60">
        <v>2096.9499510000001</v>
      </c>
      <c r="C854" s="3">
        <f t="shared" si="52"/>
        <v>-1.0057688960932291E-3</v>
      </c>
      <c r="D854" s="2">
        <f t="shared" si="49"/>
        <v>-5.1530191966126591E-2</v>
      </c>
      <c r="E854" s="2">
        <f t="shared" si="50"/>
        <v>-8.5679878156707783E-3</v>
      </c>
      <c r="F854">
        <f t="shared" si="51"/>
        <v>0</v>
      </c>
    </row>
    <row r="855" spans="1:6" x14ac:dyDescent="0.2">
      <c r="A855" s="1">
        <v>42522</v>
      </c>
      <c r="B855" s="60">
        <v>2099.330078</v>
      </c>
      <c r="C855" s="3">
        <f t="shared" si="52"/>
        <v>1.1343986763476727E-3</v>
      </c>
      <c r="D855" s="2">
        <f t="shared" si="49"/>
        <v>-5.0154037775213003E-2</v>
      </c>
      <c r="E855" s="2">
        <f t="shared" si="50"/>
        <v>-1.1502891932557036E-2</v>
      </c>
      <c r="F855">
        <f t="shared" si="51"/>
        <v>0</v>
      </c>
    </row>
    <row r="856" spans="1:6" x14ac:dyDescent="0.2">
      <c r="A856" s="1">
        <v>42523</v>
      </c>
      <c r="B856" s="60">
        <v>2105.26001</v>
      </c>
      <c r="C856" s="3">
        <f t="shared" si="52"/>
        <v>2.820696337857359E-3</v>
      </c>
      <c r="D856" s="2">
        <f t="shared" si="49"/>
        <v>-4.784202207751842E-2</v>
      </c>
      <c r="E856" s="2">
        <f t="shared" si="50"/>
        <v>-1.616599716105846E-2</v>
      </c>
      <c r="F856">
        <f t="shared" si="51"/>
        <v>0</v>
      </c>
    </row>
    <row r="857" spans="1:6" x14ac:dyDescent="0.2">
      <c r="A857" s="1">
        <v>42524</v>
      </c>
      <c r="B857" s="60">
        <v>2099.1298830000001</v>
      </c>
      <c r="C857" s="3">
        <f t="shared" si="52"/>
        <v>-2.9160622587003754E-3</v>
      </c>
      <c r="D857" s="2">
        <f t="shared" si="49"/>
        <v>-4.6893455639174166E-2</v>
      </c>
      <c r="E857" s="2">
        <f t="shared" si="50"/>
        <v>-1.012184190410194E-2</v>
      </c>
      <c r="F857">
        <f t="shared" si="51"/>
        <v>0</v>
      </c>
    </row>
    <row r="858" spans="1:6" x14ac:dyDescent="0.2">
      <c r="A858" s="1">
        <v>42527</v>
      </c>
      <c r="B858" s="60">
        <v>2109.4099120000001</v>
      </c>
      <c r="C858" s="3">
        <f t="shared" si="52"/>
        <v>4.8853283781898054E-3</v>
      </c>
      <c r="D858" s="2">
        <f t="shared" si="49"/>
        <v>-4.7217420487795488E-2</v>
      </c>
      <c r="E858" s="2">
        <f t="shared" si="50"/>
        <v>-1.8270454170778088E-2</v>
      </c>
      <c r="F858">
        <f t="shared" si="51"/>
        <v>0</v>
      </c>
    </row>
    <row r="859" spans="1:6" x14ac:dyDescent="0.2">
      <c r="A859" s="1">
        <v>42528</v>
      </c>
      <c r="B859" s="60">
        <v>2112.1298830000001</v>
      </c>
      <c r="C859" s="3">
        <f t="shared" si="52"/>
        <v>1.2886157698214313E-3</v>
      </c>
      <c r="D859" s="2">
        <f t="shared" si="49"/>
        <v>-4.7117265582884565E-2</v>
      </c>
      <c r="E859" s="2">
        <f t="shared" si="50"/>
        <v>-1.3767687305509832E-2</v>
      </c>
      <c r="F859">
        <f t="shared" si="51"/>
        <v>0</v>
      </c>
    </row>
    <row r="860" spans="1:6" x14ac:dyDescent="0.2">
      <c r="A860" s="1">
        <v>42529</v>
      </c>
      <c r="B860" s="60">
        <v>2119.1201169999999</v>
      </c>
      <c r="C860" s="3">
        <f t="shared" si="52"/>
        <v>3.3041017947016116E-3</v>
      </c>
      <c r="D860" s="2">
        <f t="shared" si="49"/>
        <v>-4.722141577613094E-2</v>
      </c>
      <c r="E860" s="2">
        <f t="shared" si="50"/>
        <v>-1.4363398660562092E-2</v>
      </c>
      <c r="F860">
        <f t="shared" si="51"/>
        <v>0</v>
      </c>
    </row>
    <row r="861" spans="1:6" x14ac:dyDescent="0.2">
      <c r="A861" s="1">
        <v>42530</v>
      </c>
      <c r="B861" s="60">
        <v>2115.4799800000001</v>
      </c>
      <c r="C861" s="3">
        <f t="shared" si="52"/>
        <v>-1.7192357309944891E-3</v>
      </c>
      <c r="D861" s="2">
        <f t="shared" si="49"/>
        <v>-4.3600158133874099E-2</v>
      </c>
      <c r="E861" s="2">
        <f t="shared" si="50"/>
        <v>-1.4297091843999394E-2</v>
      </c>
      <c r="F861">
        <f t="shared" si="51"/>
        <v>0</v>
      </c>
    </row>
    <row r="862" spans="1:6" x14ac:dyDescent="0.2">
      <c r="A862" s="1">
        <v>42531</v>
      </c>
      <c r="B862" s="60">
        <v>2096.070068</v>
      </c>
      <c r="C862" s="3">
        <f t="shared" si="52"/>
        <v>-9.2175323600370163E-3</v>
      </c>
      <c r="D862" s="2">
        <f t="shared" ref="D862:D925" si="53">_xlfn.STDEV.S(C842:C862)*SQRT(10)*Factor_VaR</f>
        <v>-4.3354356192672611E-2</v>
      </c>
      <c r="E862" s="2">
        <f t="shared" si="50"/>
        <v>8.1960075003565686E-3</v>
      </c>
      <c r="F862">
        <f t="shared" si="51"/>
        <v>0</v>
      </c>
    </row>
    <row r="863" spans="1:6" x14ac:dyDescent="0.2">
      <c r="A863" s="1">
        <v>42534</v>
      </c>
      <c r="B863" s="60">
        <v>2079.0600589999999</v>
      </c>
      <c r="C863" s="3">
        <f t="shared" si="52"/>
        <v>-8.1482984228569144E-3</v>
      </c>
      <c r="D863" s="2">
        <f t="shared" si="53"/>
        <v>-4.5631408014143844E-2</v>
      </c>
      <c r="E863" s="2">
        <f t="shared" ref="E863:E926" si="54">LN(B872/B863)</f>
        <v>-2.023648680051077E-2</v>
      </c>
      <c r="F863">
        <f t="shared" ref="F863:F926" si="55">IF(E863&lt;D863, 1, 0)</f>
        <v>0</v>
      </c>
    </row>
    <row r="864" spans="1:6" x14ac:dyDescent="0.2">
      <c r="A864" s="1">
        <v>42535</v>
      </c>
      <c r="B864" s="60">
        <v>2075.320068</v>
      </c>
      <c r="C864" s="3">
        <f t="shared" si="52"/>
        <v>-1.8005054405386205E-3</v>
      </c>
      <c r="D864" s="2">
        <f t="shared" si="53"/>
        <v>-4.3318972213858498E-2</v>
      </c>
      <c r="E864" s="2">
        <f t="shared" si="54"/>
        <v>-3.6698227814722317E-2</v>
      </c>
      <c r="F864">
        <f t="shared" si="55"/>
        <v>0</v>
      </c>
    </row>
    <row r="865" spans="1:6" x14ac:dyDescent="0.2">
      <c r="A865" s="1">
        <v>42536</v>
      </c>
      <c r="B865" s="60">
        <v>2071.5</v>
      </c>
      <c r="C865" s="3">
        <f t="shared" si="52"/>
        <v>-1.8424088906440429E-3</v>
      </c>
      <c r="D865" s="2">
        <f t="shared" si="53"/>
        <v>-4.0655125881249844E-2</v>
      </c>
      <c r="E865" s="2">
        <f t="shared" si="54"/>
        <v>-1.7241697200497594E-2</v>
      </c>
      <c r="F865">
        <f t="shared" si="55"/>
        <v>0</v>
      </c>
    </row>
    <row r="866" spans="1:6" x14ac:dyDescent="0.2">
      <c r="A866" s="1">
        <v>42537</v>
      </c>
      <c r="B866" s="60">
        <v>2077.98999</v>
      </c>
      <c r="C866" s="3">
        <f t="shared" si="52"/>
        <v>3.1280929982563338E-3</v>
      </c>
      <c r="D866" s="2">
        <f t="shared" si="53"/>
        <v>-3.7541682994001728E-2</v>
      </c>
      <c r="E866" s="2">
        <f t="shared" si="54"/>
        <v>-3.480547089386144E-3</v>
      </c>
      <c r="F866">
        <f t="shared" si="55"/>
        <v>0</v>
      </c>
    </row>
    <row r="867" spans="1:6" x14ac:dyDescent="0.2">
      <c r="A867" s="1">
        <v>42538</v>
      </c>
      <c r="B867" s="60">
        <v>2071.219971</v>
      </c>
      <c r="C867" s="3">
        <f t="shared" si="52"/>
        <v>-3.2632838884862482E-3</v>
      </c>
      <c r="D867" s="2">
        <f t="shared" si="53"/>
        <v>-3.8077141784758767E-2</v>
      </c>
      <c r="E867" s="2">
        <f t="shared" si="54"/>
        <v>1.3256599521199239E-2</v>
      </c>
      <c r="F867">
        <f t="shared" si="55"/>
        <v>0</v>
      </c>
    </row>
    <row r="868" spans="1:6" x14ac:dyDescent="0.2">
      <c r="A868" s="1">
        <v>42541</v>
      </c>
      <c r="B868" s="60">
        <v>2083.25</v>
      </c>
      <c r="C868" s="3">
        <f t="shared" si="52"/>
        <v>5.7913826350895967E-3</v>
      </c>
      <c r="D868" s="2">
        <f t="shared" si="53"/>
        <v>-3.8257147951859104E-2</v>
      </c>
      <c r="E868" s="2">
        <f t="shared" si="54"/>
        <v>9.411923298413229E-3</v>
      </c>
      <c r="F868">
        <f t="shared" si="55"/>
        <v>0</v>
      </c>
    </row>
    <row r="869" spans="1:6" x14ac:dyDescent="0.2">
      <c r="A869" s="1">
        <v>42542</v>
      </c>
      <c r="B869" s="60">
        <v>2088.8999020000001</v>
      </c>
      <c r="C869" s="3">
        <f t="shared" si="52"/>
        <v>2.7083904396495474E-3</v>
      </c>
      <c r="D869" s="2">
        <f t="shared" si="53"/>
        <v>-3.7448461486567164E-2</v>
      </c>
      <c r="E869" s="2">
        <f t="shared" si="54"/>
        <v>-1.6749596281065109E-4</v>
      </c>
      <c r="F869">
        <f t="shared" si="55"/>
        <v>0</v>
      </c>
    </row>
    <row r="870" spans="1:6" x14ac:dyDescent="0.2">
      <c r="A870" s="1">
        <v>42543</v>
      </c>
      <c r="B870" s="60">
        <v>2085.4499510000001</v>
      </c>
      <c r="C870" s="3">
        <f t="shared" si="52"/>
        <v>-1.6529289144317837E-3</v>
      </c>
      <c r="D870" s="2">
        <f t="shared" si="53"/>
        <v>-3.7362865830298381E-2</v>
      </c>
      <c r="E870" s="2">
        <f t="shared" si="54"/>
        <v>6.824119704360164E-3</v>
      </c>
      <c r="F870">
        <f t="shared" si="55"/>
        <v>0</v>
      </c>
    </row>
    <row r="871" spans="1:6" x14ac:dyDescent="0.2">
      <c r="A871" s="1">
        <v>42544</v>
      </c>
      <c r="B871" s="60">
        <v>2113.320068</v>
      </c>
      <c r="C871" s="3">
        <f t="shared" si="52"/>
        <v>1.3275566984318879E-2</v>
      </c>
      <c r="D871" s="2">
        <f t="shared" si="53"/>
        <v>-3.7076589159709142E-2</v>
      </c>
      <c r="E871" s="2">
        <f t="shared" si="54"/>
        <v>-7.3234051073030812E-3</v>
      </c>
      <c r="F871">
        <f t="shared" si="55"/>
        <v>0</v>
      </c>
    </row>
    <row r="872" spans="1:6" x14ac:dyDescent="0.2">
      <c r="A872" s="1">
        <v>42545</v>
      </c>
      <c r="B872" s="60">
        <v>2037.410034</v>
      </c>
      <c r="C872" s="3">
        <f t="shared" si="52"/>
        <v>-3.6580792723724311E-2</v>
      </c>
      <c r="D872" s="2">
        <f t="shared" si="53"/>
        <v>-6.9428416790634356E-2</v>
      </c>
      <c r="E872" s="2">
        <f t="shared" si="54"/>
        <v>4.4395574184875414E-2</v>
      </c>
      <c r="F872">
        <f t="shared" si="55"/>
        <v>0</v>
      </c>
    </row>
    <row r="873" spans="1:6" x14ac:dyDescent="0.2">
      <c r="A873" s="1">
        <v>42548</v>
      </c>
      <c r="B873" s="60">
        <v>2000.540039</v>
      </c>
      <c r="C873" s="3">
        <f t="shared" si="52"/>
        <v>-1.8262246454750181E-2</v>
      </c>
      <c r="D873" s="2">
        <f t="shared" si="53"/>
        <v>-7.4571414688932539E-2</v>
      </c>
      <c r="E873" s="2">
        <f t="shared" si="54"/>
        <v>6.6060640061838663E-2</v>
      </c>
      <c r="F873">
        <f t="shared" si="55"/>
        <v>0</v>
      </c>
    </row>
    <row r="874" spans="1:6" x14ac:dyDescent="0.2">
      <c r="A874" s="1">
        <v>42549</v>
      </c>
      <c r="B874" s="60">
        <v>2036.089966</v>
      </c>
      <c r="C874" s="3">
        <f t="shared" si="52"/>
        <v>1.7614121723580567E-2</v>
      </c>
      <c r="D874" s="2">
        <f t="shared" si="53"/>
        <v>-8.0489263825560348E-2</v>
      </c>
      <c r="E874" s="2">
        <f t="shared" si="54"/>
        <v>5.543136089280714E-2</v>
      </c>
      <c r="F874">
        <f t="shared" si="55"/>
        <v>0</v>
      </c>
    </row>
    <row r="875" spans="1:6" x14ac:dyDescent="0.2">
      <c r="A875" s="1">
        <v>42550</v>
      </c>
      <c r="B875" s="60">
        <v>2070.7700199999999</v>
      </c>
      <c r="C875" s="3">
        <f t="shared" si="52"/>
        <v>1.6889243109367773E-2</v>
      </c>
      <c r="D875" s="2">
        <f t="shared" si="53"/>
        <v>-8.5713757699126147E-2</v>
      </c>
      <c r="E875" s="2">
        <f t="shared" si="54"/>
        <v>3.867687642935775E-2</v>
      </c>
      <c r="F875">
        <f t="shared" si="55"/>
        <v>0</v>
      </c>
    </row>
    <row r="876" spans="1:6" x14ac:dyDescent="0.2">
      <c r="A876" s="1">
        <v>42551</v>
      </c>
      <c r="B876" s="60">
        <v>2098.860107</v>
      </c>
      <c r="C876" s="3">
        <f t="shared" si="52"/>
        <v>1.3473862722098988E-2</v>
      </c>
      <c r="D876" s="2">
        <f t="shared" si="53"/>
        <v>-8.8628149559012659E-2</v>
      </c>
      <c r="E876" s="2">
        <f t="shared" si="54"/>
        <v>3.0448436341993242E-2</v>
      </c>
      <c r="F876">
        <f t="shared" si="55"/>
        <v>0</v>
      </c>
    </row>
    <row r="877" spans="1:6" x14ac:dyDescent="0.2">
      <c r="A877" s="1">
        <v>42552</v>
      </c>
      <c r="B877" s="60">
        <v>2102.9499510000001</v>
      </c>
      <c r="C877" s="3">
        <f t="shared" si="52"/>
        <v>1.9467064123035718E-3</v>
      </c>
      <c r="D877" s="2">
        <f t="shared" si="53"/>
        <v>-8.8563679190582528E-2</v>
      </c>
      <c r="E877" s="2">
        <f t="shared" si="54"/>
        <v>2.7572350761399033E-2</v>
      </c>
      <c r="F877">
        <f t="shared" si="55"/>
        <v>0</v>
      </c>
    </row>
    <row r="878" spans="1:6" x14ac:dyDescent="0.2">
      <c r="A878" s="1">
        <v>42556</v>
      </c>
      <c r="B878" s="60">
        <v>2088.5500489999999</v>
      </c>
      <c r="C878" s="3">
        <f t="shared" si="52"/>
        <v>-6.8710288215743185E-3</v>
      </c>
      <c r="D878" s="2">
        <f t="shared" si="53"/>
        <v>-8.9135467315471437E-2</v>
      </c>
      <c r="E878" s="2">
        <f t="shared" si="54"/>
        <v>3.6822841707953032E-2</v>
      </c>
      <c r="F878">
        <f t="shared" si="55"/>
        <v>0</v>
      </c>
    </row>
    <row r="879" spans="1:6" x14ac:dyDescent="0.2">
      <c r="A879" s="1">
        <v>42557</v>
      </c>
      <c r="B879" s="60">
        <v>2099.7299800000001</v>
      </c>
      <c r="C879" s="3">
        <f t="shared" si="52"/>
        <v>5.3386867527391987E-3</v>
      </c>
      <c r="D879" s="2">
        <f t="shared" si="53"/>
        <v>-8.9208956105016182E-2</v>
      </c>
      <c r="E879" s="2">
        <f t="shared" si="54"/>
        <v>3.0047950122904937E-2</v>
      </c>
      <c r="F879">
        <f t="shared" si="55"/>
        <v>0</v>
      </c>
    </row>
    <row r="880" spans="1:6" x14ac:dyDescent="0.2">
      <c r="A880" s="1">
        <v>42558</v>
      </c>
      <c r="B880" s="60">
        <v>2097.8999020000001</v>
      </c>
      <c r="C880" s="3">
        <f t="shared" si="52"/>
        <v>-8.7195782734437023E-4</v>
      </c>
      <c r="D880" s="2">
        <f t="shared" si="53"/>
        <v>-8.9177572305319738E-2</v>
      </c>
      <c r="E880" s="2">
        <f t="shared" si="54"/>
        <v>3.51811166189289E-2</v>
      </c>
      <c r="F880">
        <f t="shared" si="55"/>
        <v>0</v>
      </c>
    </row>
    <row r="881" spans="1:6" x14ac:dyDescent="0.2">
      <c r="A881" s="1">
        <v>42559</v>
      </c>
      <c r="B881" s="60">
        <v>2129.8999020000001</v>
      </c>
      <c r="C881" s="3">
        <f t="shared" si="52"/>
        <v>1.5138186568454184E-2</v>
      </c>
      <c r="D881" s="2">
        <f t="shared" si="53"/>
        <v>-9.2443371346728989E-2</v>
      </c>
      <c r="E881" s="2">
        <f t="shared" si="54"/>
        <v>1.6423860035968463E-2</v>
      </c>
      <c r="F881">
        <f t="shared" si="55"/>
        <v>0</v>
      </c>
    </row>
    <row r="882" spans="1:6" x14ac:dyDescent="0.2">
      <c r="A882" s="1">
        <v>42562</v>
      </c>
      <c r="B882" s="60">
        <v>2137.1599120000001</v>
      </c>
      <c r="C882" s="3">
        <f t="shared" si="52"/>
        <v>3.4028194222132059E-3</v>
      </c>
      <c r="D882" s="2">
        <f t="shared" si="53"/>
        <v>-9.2515042681528409E-2</v>
      </c>
      <c r="E882" s="2">
        <f t="shared" si="54"/>
        <v>1.7564667209041193E-2</v>
      </c>
      <c r="F882">
        <f t="shared" si="55"/>
        <v>0</v>
      </c>
    </row>
    <row r="883" spans="1:6" x14ac:dyDescent="0.2">
      <c r="A883" s="1">
        <v>42563</v>
      </c>
      <c r="B883" s="60">
        <v>2152.139893</v>
      </c>
      <c r="C883" s="3">
        <f t="shared" si="52"/>
        <v>6.9848425545492024E-3</v>
      </c>
      <c r="D883" s="2">
        <f t="shared" si="53"/>
        <v>-9.1568256252461622E-2</v>
      </c>
      <c r="E883" s="2">
        <f t="shared" si="54"/>
        <v>7.5638058348893788E-3</v>
      </c>
      <c r="F883">
        <f t="shared" si="55"/>
        <v>0</v>
      </c>
    </row>
    <row r="884" spans="1:6" x14ac:dyDescent="0.2">
      <c r="A884" s="1">
        <v>42564</v>
      </c>
      <c r="B884" s="60">
        <v>2152.429932</v>
      </c>
      <c r="C884" s="3">
        <f t="shared" si="52"/>
        <v>1.3475864591820549E-4</v>
      </c>
      <c r="D884" s="2">
        <f t="shared" si="53"/>
        <v>-9.022163095006816E-2</v>
      </c>
      <c r="E884" s="2">
        <f t="shared" si="54"/>
        <v>7.7517797315289723E-3</v>
      </c>
      <c r="F884">
        <f t="shared" si="55"/>
        <v>0</v>
      </c>
    </row>
    <row r="885" spans="1:6" x14ac:dyDescent="0.2">
      <c r="A885" s="1">
        <v>42565</v>
      </c>
      <c r="B885" s="60">
        <v>2163.75</v>
      </c>
      <c r="C885" s="3">
        <f t="shared" si="52"/>
        <v>5.2454226347346793E-3</v>
      </c>
      <c r="D885" s="2">
        <f t="shared" si="53"/>
        <v>-9.0201172142348851E-2</v>
      </c>
      <c r="E885" s="2">
        <f t="shared" si="54"/>
        <v>1.3070959266177472E-3</v>
      </c>
      <c r="F885">
        <f t="shared" si="55"/>
        <v>0</v>
      </c>
    </row>
    <row r="886" spans="1:6" x14ac:dyDescent="0.2">
      <c r="A886" s="1">
        <v>42566</v>
      </c>
      <c r="B886" s="60">
        <v>2161.73999</v>
      </c>
      <c r="C886" s="3">
        <f t="shared" si="52"/>
        <v>-9.2937916829076938E-4</v>
      </c>
      <c r="D886" s="2">
        <f t="shared" si="53"/>
        <v>-9.010814460417188E-2</v>
      </c>
      <c r="E886" s="2">
        <f t="shared" si="54"/>
        <v>3.8413957879023996E-3</v>
      </c>
      <c r="F886">
        <f t="shared" si="55"/>
        <v>0</v>
      </c>
    </row>
    <row r="887" spans="1:6" x14ac:dyDescent="0.2">
      <c r="A887" s="1">
        <v>42569</v>
      </c>
      <c r="B887" s="60">
        <v>2166.889893</v>
      </c>
      <c r="C887" s="3">
        <f t="shared" si="52"/>
        <v>2.3794621249798175E-3</v>
      </c>
      <c r="D887" s="2">
        <f t="shared" si="53"/>
        <v>-9.0091482027355743E-2</v>
      </c>
      <c r="E887" s="2">
        <f t="shared" si="54"/>
        <v>3.0919137515213338E-3</v>
      </c>
      <c r="F887">
        <f t="shared" si="55"/>
        <v>0</v>
      </c>
    </row>
    <row r="888" spans="1:6" x14ac:dyDescent="0.2">
      <c r="A888" s="1">
        <v>42570</v>
      </c>
      <c r="B888" s="60">
        <v>2163.780029</v>
      </c>
      <c r="C888" s="3">
        <f t="shared" si="52"/>
        <v>-1.4362048323089381E-3</v>
      </c>
      <c r="D888" s="2">
        <f t="shared" si="53"/>
        <v>-8.9850352394299504E-2</v>
      </c>
      <c r="E888" s="2">
        <f t="shared" si="54"/>
        <v>3.2575243285752607E-3</v>
      </c>
      <c r="F888">
        <f t="shared" si="55"/>
        <v>0</v>
      </c>
    </row>
    <row r="889" spans="1:6" x14ac:dyDescent="0.2">
      <c r="A889" s="1">
        <v>42571</v>
      </c>
      <c r="B889" s="60">
        <v>2173.0200199999999</v>
      </c>
      <c r="C889" s="3">
        <f t="shared" si="52"/>
        <v>4.2612086686796488E-3</v>
      </c>
      <c r="D889" s="2">
        <f t="shared" si="53"/>
        <v>-8.9712879675347371E-2</v>
      </c>
      <c r="E889" s="2">
        <f t="shared" si="54"/>
        <v>-7.3856253407871874E-3</v>
      </c>
      <c r="F889">
        <f t="shared" si="55"/>
        <v>0</v>
      </c>
    </row>
    <row r="890" spans="1:6" x14ac:dyDescent="0.2">
      <c r="A890" s="1">
        <v>42572</v>
      </c>
      <c r="B890" s="60">
        <v>2165.169922</v>
      </c>
      <c r="C890" s="3">
        <f t="shared" si="52"/>
        <v>-3.6190700145063283E-3</v>
      </c>
      <c r="D890" s="2">
        <f t="shared" si="53"/>
        <v>-9.0153364730156185E-2</v>
      </c>
      <c r="E890" s="2">
        <f t="shared" si="54"/>
        <v>-6.3751250146277139E-4</v>
      </c>
      <c r="F890">
        <f t="shared" si="55"/>
        <v>0</v>
      </c>
    </row>
    <row r="891" spans="1:6" x14ac:dyDescent="0.2">
      <c r="A891" s="1">
        <v>42573</v>
      </c>
      <c r="B891" s="60">
        <v>2175.030029</v>
      </c>
      <c r="C891" s="3">
        <f t="shared" si="52"/>
        <v>4.543626595285696E-3</v>
      </c>
      <c r="D891" s="2">
        <f t="shared" si="53"/>
        <v>-9.0077101419798092E-2</v>
      </c>
      <c r="E891" s="2">
        <f t="shared" si="54"/>
        <v>-4.9685897683750145E-3</v>
      </c>
      <c r="F891">
        <f t="shared" si="55"/>
        <v>0</v>
      </c>
    </row>
    <row r="892" spans="1:6" x14ac:dyDescent="0.2">
      <c r="A892" s="1">
        <v>42576</v>
      </c>
      <c r="B892" s="60">
        <v>2168.4799800000001</v>
      </c>
      <c r="C892" s="3">
        <f t="shared" si="52"/>
        <v>-3.0160188196025378E-3</v>
      </c>
      <c r="D892" s="2">
        <f t="shared" si="53"/>
        <v>-8.8340137970991175E-2</v>
      </c>
      <c r="E892" s="2">
        <f t="shared" si="54"/>
        <v>6.6141262547116664E-3</v>
      </c>
      <c r="F892">
        <f t="shared" si="55"/>
        <v>0</v>
      </c>
    </row>
    <row r="893" spans="1:6" x14ac:dyDescent="0.2">
      <c r="A893" s="1">
        <v>42577</v>
      </c>
      <c r="B893" s="60">
        <v>2169.179932</v>
      </c>
      <c r="C893" s="3">
        <f t="shared" si="52"/>
        <v>3.2273254255773474E-4</v>
      </c>
      <c r="D893" s="2">
        <f t="shared" si="53"/>
        <v>-6.1341311963808778E-2</v>
      </c>
      <c r="E893" s="2">
        <f t="shared" si="54"/>
        <v>5.383816699950114E-3</v>
      </c>
      <c r="F893">
        <f t="shared" si="55"/>
        <v>0</v>
      </c>
    </row>
    <row r="894" spans="1:6" x14ac:dyDescent="0.2">
      <c r="A894" s="1">
        <v>42578</v>
      </c>
      <c r="B894" s="60">
        <v>2166.580078</v>
      </c>
      <c r="C894" s="3">
        <f t="shared" si="52"/>
        <v>-1.1992611701764468E-3</v>
      </c>
      <c r="D894" s="2">
        <f t="shared" si="53"/>
        <v>-5.0508378062615912E-2</v>
      </c>
      <c r="E894" s="2">
        <f t="shared" si="54"/>
        <v>6.9727955558150914E-3</v>
      </c>
      <c r="F894">
        <f t="shared" si="55"/>
        <v>0</v>
      </c>
    </row>
    <row r="895" spans="1:6" x14ac:dyDescent="0.2">
      <c r="A895" s="1">
        <v>42579</v>
      </c>
      <c r="B895" s="60">
        <v>2170.0600589999999</v>
      </c>
      <c r="C895" s="3">
        <f t="shared" si="52"/>
        <v>1.6049206929937636E-3</v>
      </c>
      <c r="D895" s="2">
        <f t="shared" si="53"/>
        <v>-4.4882697920515559E-2</v>
      </c>
      <c r="E895" s="2">
        <f t="shared" si="54"/>
        <v>2.4990777990244557E-3</v>
      </c>
      <c r="F895">
        <f t="shared" si="55"/>
        <v>0</v>
      </c>
    </row>
    <row r="896" spans="1:6" x14ac:dyDescent="0.2">
      <c r="A896" s="1">
        <v>42580</v>
      </c>
      <c r="B896" s="60">
        <v>2173.6000979999999</v>
      </c>
      <c r="C896" s="3">
        <f t="shared" si="52"/>
        <v>1.6299800885987742E-3</v>
      </c>
      <c r="D896" s="2">
        <f t="shared" si="53"/>
        <v>-3.834541067424669E-2</v>
      </c>
      <c r="E896" s="2">
        <f t="shared" si="54"/>
        <v>5.5925128920099728E-3</v>
      </c>
      <c r="F896">
        <f t="shared" si="55"/>
        <v>0</v>
      </c>
    </row>
    <row r="897" spans="1:6" x14ac:dyDescent="0.2">
      <c r="A897" s="1">
        <v>42583</v>
      </c>
      <c r="B897" s="60">
        <v>2170.8400879999999</v>
      </c>
      <c r="C897" s="3">
        <f t="shared" si="52"/>
        <v>-1.2705942552551364E-3</v>
      </c>
      <c r="D897" s="2">
        <f t="shared" si="53"/>
        <v>-3.3758389255780903E-2</v>
      </c>
      <c r="E897" s="2">
        <f t="shared" si="54"/>
        <v>6.0667438676403652E-3</v>
      </c>
      <c r="F897">
        <f t="shared" si="55"/>
        <v>0</v>
      </c>
    </row>
    <row r="898" spans="1:6" x14ac:dyDescent="0.2">
      <c r="A898" s="1">
        <v>42584</v>
      </c>
      <c r="B898" s="60">
        <v>2157.030029</v>
      </c>
      <c r="C898" s="3">
        <f t="shared" si="52"/>
        <v>-6.3819410006827546E-3</v>
      </c>
      <c r="D898" s="2">
        <f t="shared" si="53"/>
        <v>-3.6097399541855583E-2</v>
      </c>
      <c r="E898" s="2">
        <f t="shared" si="54"/>
        <v>1.5237700927196491E-2</v>
      </c>
      <c r="F898">
        <f t="shared" si="55"/>
        <v>0</v>
      </c>
    </row>
    <row r="899" spans="1:6" x14ac:dyDescent="0.2">
      <c r="A899" s="1">
        <v>42585</v>
      </c>
      <c r="B899" s="60">
        <v>2163.790039</v>
      </c>
      <c r="C899" s="3">
        <f t="shared" si="52"/>
        <v>3.1290428248181399E-3</v>
      </c>
      <c r="D899" s="2">
        <f t="shared" si="53"/>
        <v>-3.3517813098077096E-2</v>
      </c>
      <c r="E899" s="2">
        <f t="shared" si="54"/>
        <v>6.6145158850356624E-3</v>
      </c>
      <c r="F899">
        <f t="shared" si="55"/>
        <v>0</v>
      </c>
    </row>
    <row r="900" spans="1:6" x14ac:dyDescent="0.2">
      <c r="A900" s="1">
        <v>42586</v>
      </c>
      <c r="B900" s="60">
        <v>2164.25</v>
      </c>
      <c r="C900" s="3">
        <f t="shared" si="52"/>
        <v>2.1254932837361468E-4</v>
      </c>
      <c r="D900" s="2">
        <f t="shared" si="53"/>
        <v>-3.3012271479290874E-2</v>
      </c>
      <c r="E900" s="2">
        <f t="shared" si="54"/>
        <v>8.2688128566777083E-3</v>
      </c>
      <c r="F900">
        <f t="shared" si="55"/>
        <v>0</v>
      </c>
    </row>
    <row r="901" spans="1:6" x14ac:dyDescent="0.2">
      <c r="A901" s="1">
        <v>42587</v>
      </c>
      <c r="B901" s="60">
        <v>2182.8701169999999</v>
      </c>
      <c r="C901" s="3">
        <f t="shared" si="52"/>
        <v>8.566697203483924E-3</v>
      </c>
      <c r="D901" s="2">
        <f t="shared" si="53"/>
        <v>-3.4658914956551823E-2</v>
      </c>
      <c r="E901" s="2">
        <f t="shared" si="54"/>
        <v>1.8993174278661535E-3</v>
      </c>
      <c r="F901">
        <f t="shared" si="55"/>
        <v>0</v>
      </c>
    </row>
    <row r="902" spans="1:6" x14ac:dyDescent="0.2">
      <c r="A902" s="1">
        <v>42590</v>
      </c>
      <c r="B902" s="60">
        <v>2180.889893</v>
      </c>
      <c r="C902" s="3">
        <f t="shared" si="52"/>
        <v>-9.0757701220377175E-4</v>
      </c>
      <c r="D902" s="2">
        <f t="shared" si="53"/>
        <v>-2.6727639484087115E-2</v>
      </c>
      <c r="E902" s="2">
        <f t="shared" si="54"/>
        <v>1.3655845711123479E-3</v>
      </c>
      <c r="F902">
        <f t="shared" si="55"/>
        <v>0</v>
      </c>
    </row>
    <row r="903" spans="1:6" x14ac:dyDescent="0.2">
      <c r="A903" s="1">
        <v>42591</v>
      </c>
      <c r="B903" s="60">
        <v>2181.73999</v>
      </c>
      <c r="C903" s="3">
        <f t="shared" si="52"/>
        <v>3.8971768568868799E-4</v>
      </c>
      <c r="D903" s="2">
        <f t="shared" si="53"/>
        <v>-2.6469713792100356E-2</v>
      </c>
      <c r="E903" s="2">
        <f t="shared" si="54"/>
        <v>4.123852812440243E-4</v>
      </c>
      <c r="F903">
        <f t="shared" si="55"/>
        <v>0</v>
      </c>
    </row>
    <row r="904" spans="1:6" x14ac:dyDescent="0.2">
      <c r="A904" s="1">
        <v>42592</v>
      </c>
      <c r="B904" s="60">
        <v>2175.48999</v>
      </c>
      <c r="C904" s="3">
        <f t="shared" si="52"/>
        <v>-2.8687970637969228E-3</v>
      </c>
      <c r="D904" s="2">
        <f t="shared" si="53"/>
        <v>-2.511597078368381E-2</v>
      </c>
      <c r="E904" s="2">
        <f t="shared" si="54"/>
        <v>5.2310491729299696E-3</v>
      </c>
      <c r="F904">
        <f t="shared" si="55"/>
        <v>0</v>
      </c>
    </row>
    <row r="905" spans="1:6" x14ac:dyDescent="0.2">
      <c r="A905" s="1">
        <v>42593</v>
      </c>
      <c r="B905" s="60">
        <v>2185.790039</v>
      </c>
      <c r="C905" s="3">
        <f t="shared" si="52"/>
        <v>4.7234151815842293E-3</v>
      </c>
      <c r="D905" s="2">
        <f t="shared" si="53"/>
        <v>-2.5993461715821779E-2</v>
      </c>
      <c r="E905" s="2">
        <f t="shared" si="54"/>
        <v>-4.7464212978838797E-3</v>
      </c>
      <c r="F905">
        <f t="shared" si="55"/>
        <v>0</v>
      </c>
    </row>
    <row r="906" spans="1:6" x14ac:dyDescent="0.2">
      <c r="A906" s="1">
        <v>42594</v>
      </c>
      <c r="B906" s="60">
        <v>2184.0500489999999</v>
      </c>
      <c r="C906" s="3">
        <f t="shared" si="52"/>
        <v>-7.9636327962473777E-4</v>
      </c>
      <c r="D906" s="2">
        <f t="shared" si="53"/>
        <v>-2.4943271616151449E-2</v>
      </c>
      <c r="E906" s="2">
        <f t="shared" si="54"/>
        <v>-5.316218091507556E-3</v>
      </c>
      <c r="F906">
        <f t="shared" si="55"/>
        <v>0</v>
      </c>
    </row>
    <row r="907" spans="1:6" x14ac:dyDescent="0.2">
      <c r="A907" s="1">
        <v>42597</v>
      </c>
      <c r="B907" s="60">
        <v>2190.1499020000001</v>
      </c>
      <c r="C907" s="3">
        <f t="shared" ref="C907:C970" si="56">LN(B907/B906)</f>
        <v>2.7890160588736079E-3</v>
      </c>
      <c r="D907" s="2">
        <f t="shared" si="53"/>
        <v>-2.5102749591065045E-2</v>
      </c>
      <c r="E907" s="2">
        <f t="shared" si="54"/>
        <v>-9.6852985545621134E-3</v>
      </c>
      <c r="F907">
        <f t="shared" si="55"/>
        <v>0</v>
      </c>
    </row>
    <row r="908" spans="1:6" x14ac:dyDescent="0.2">
      <c r="A908" s="1">
        <v>42598</v>
      </c>
      <c r="B908" s="60">
        <v>2178.1499020000001</v>
      </c>
      <c r="C908" s="3">
        <f t="shared" si="56"/>
        <v>-5.4941422173428317E-3</v>
      </c>
      <c r="D908" s="2">
        <f t="shared" si="53"/>
        <v>-2.6739725194881298E-2</v>
      </c>
      <c r="E908" s="2">
        <f t="shared" si="54"/>
        <v>1.023272206263732E-3</v>
      </c>
      <c r="F908">
        <f t="shared" si="55"/>
        <v>0</v>
      </c>
    </row>
    <row r="909" spans="1:6" x14ac:dyDescent="0.2">
      <c r="A909" s="1">
        <v>42599</v>
      </c>
      <c r="B909" s="60">
        <v>2182.219971</v>
      </c>
      <c r="C909" s="3">
        <f t="shared" si="56"/>
        <v>1.8668463000156262E-3</v>
      </c>
      <c r="D909" s="2">
        <f t="shared" si="53"/>
        <v>-2.6702888380322642E-2</v>
      </c>
      <c r="E909" s="2">
        <f t="shared" si="54"/>
        <v>-2.7991656730312294E-3</v>
      </c>
      <c r="F909">
        <f t="shared" si="55"/>
        <v>0</v>
      </c>
    </row>
    <row r="910" spans="1:6" x14ac:dyDescent="0.2">
      <c r="A910" s="1">
        <v>42600</v>
      </c>
      <c r="B910" s="60">
        <v>2187.0200199999999</v>
      </c>
      <c r="C910" s="3">
        <f t="shared" si="56"/>
        <v>2.1972017746725615E-3</v>
      </c>
      <c r="D910" s="2">
        <f t="shared" si="53"/>
        <v>-2.6094794440754181E-2</v>
      </c>
      <c r="E910" s="2">
        <f t="shared" si="54"/>
        <v>-7.375058546274218E-3</v>
      </c>
      <c r="F910">
        <f t="shared" si="55"/>
        <v>0</v>
      </c>
    </row>
    <row r="911" spans="1:6" x14ac:dyDescent="0.2">
      <c r="A911" s="1">
        <v>42601</v>
      </c>
      <c r="B911" s="60">
        <v>2183.8701169999999</v>
      </c>
      <c r="C911" s="3">
        <f t="shared" si="56"/>
        <v>-1.4413098689576487E-3</v>
      </c>
      <c r="D911" s="2">
        <f t="shared" si="53"/>
        <v>-2.5434281021819022E-2</v>
      </c>
      <c r="E911" s="2">
        <f t="shared" si="54"/>
        <v>-5.9751341818930917E-3</v>
      </c>
      <c r="F911">
        <f t="shared" si="55"/>
        <v>0</v>
      </c>
    </row>
    <row r="912" spans="1:6" x14ac:dyDescent="0.2">
      <c r="A912" s="1">
        <v>42604</v>
      </c>
      <c r="B912" s="60">
        <v>2182.639893</v>
      </c>
      <c r="C912" s="3">
        <f t="shared" si="56"/>
        <v>-5.6348160417969207E-4</v>
      </c>
      <c r="D912" s="2">
        <f t="shared" si="53"/>
        <v>-2.4491967292729806E-2</v>
      </c>
      <c r="E912" s="2">
        <f t="shared" si="54"/>
        <v>-1.2194109993682496E-3</v>
      </c>
      <c r="F912">
        <f t="shared" si="55"/>
        <v>0</v>
      </c>
    </row>
    <row r="913" spans="1:6" x14ac:dyDescent="0.2">
      <c r="A913" s="1">
        <v>42605</v>
      </c>
      <c r="B913" s="60">
        <v>2186.8999020000001</v>
      </c>
      <c r="C913" s="3">
        <f t="shared" si="56"/>
        <v>1.9498668278891155E-3</v>
      </c>
      <c r="D913" s="2">
        <f t="shared" si="53"/>
        <v>-2.4039194105490186E-2</v>
      </c>
      <c r="E913" s="2">
        <f t="shared" si="54"/>
        <v>-1.9203545661280024E-4</v>
      </c>
      <c r="F913">
        <f t="shared" si="55"/>
        <v>0</v>
      </c>
    </row>
    <row r="914" spans="1:6" x14ac:dyDescent="0.2">
      <c r="A914" s="1">
        <v>42606</v>
      </c>
      <c r="B914" s="60">
        <v>2175.4399410000001</v>
      </c>
      <c r="C914" s="3">
        <f t="shared" si="56"/>
        <v>-5.2540552892296902E-3</v>
      </c>
      <c r="D914" s="2">
        <f t="shared" si="53"/>
        <v>-2.5699182738701341E-2</v>
      </c>
      <c r="E914" s="2">
        <f t="shared" si="54"/>
        <v>4.9156240586785537E-3</v>
      </c>
      <c r="F914">
        <f t="shared" si="55"/>
        <v>0</v>
      </c>
    </row>
    <row r="915" spans="1:6" x14ac:dyDescent="0.2">
      <c r="A915" s="1">
        <v>42607</v>
      </c>
      <c r="B915" s="60">
        <v>2172.469971</v>
      </c>
      <c r="C915" s="3">
        <f t="shared" si="56"/>
        <v>-1.3661600732483932E-3</v>
      </c>
      <c r="D915" s="2">
        <f t="shared" si="53"/>
        <v>-2.5724053840803503E-2</v>
      </c>
      <c r="E915" s="2">
        <f t="shared" si="54"/>
        <v>4.0562960682821178E-3</v>
      </c>
      <c r="F915">
        <f t="shared" si="55"/>
        <v>0</v>
      </c>
    </row>
    <row r="916" spans="1:6" x14ac:dyDescent="0.2">
      <c r="A916" s="1">
        <v>42608</v>
      </c>
      <c r="B916" s="60">
        <v>2169.040039</v>
      </c>
      <c r="C916" s="3">
        <f t="shared" si="56"/>
        <v>-1.5800644041810373E-3</v>
      </c>
      <c r="D916" s="2">
        <f t="shared" si="53"/>
        <v>-2.573779208018083E-2</v>
      </c>
      <c r="E916" s="2">
        <f t="shared" si="54"/>
        <v>-1.9191381826244119E-2</v>
      </c>
      <c r="F916">
        <f t="shared" si="55"/>
        <v>0</v>
      </c>
    </row>
    <row r="917" spans="1:6" x14ac:dyDescent="0.2">
      <c r="A917" s="1">
        <v>42611</v>
      </c>
      <c r="B917" s="60">
        <v>2180.3798830000001</v>
      </c>
      <c r="C917" s="3">
        <f t="shared" si="56"/>
        <v>5.2144285434831354E-3</v>
      </c>
      <c r="D917" s="2">
        <f t="shared" si="53"/>
        <v>-2.6974040298109968E-2</v>
      </c>
      <c r="E917" s="2">
        <f t="shared" si="54"/>
        <v>-9.8354233561648262E-3</v>
      </c>
      <c r="F917">
        <f t="shared" si="55"/>
        <v>0</v>
      </c>
    </row>
    <row r="918" spans="1:6" x14ac:dyDescent="0.2">
      <c r="A918" s="1">
        <v>42612</v>
      </c>
      <c r="B918" s="60">
        <v>2176.1201169999999</v>
      </c>
      <c r="C918" s="3">
        <f t="shared" si="56"/>
        <v>-1.9555915792795644E-3</v>
      </c>
      <c r="D918" s="2">
        <f t="shared" si="53"/>
        <v>-2.7093691259485912E-2</v>
      </c>
      <c r="E918" s="2">
        <f t="shared" si="54"/>
        <v>-2.2821579805769425E-2</v>
      </c>
      <c r="F918">
        <f t="shared" si="55"/>
        <v>0</v>
      </c>
    </row>
    <row r="919" spans="1:6" x14ac:dyDescent="0.2">
      <c r="A919" s="1">
        <v>42613</v>
      </c>
      <c r="B919" s="60">
        <v>2170.9499510000001</v>
      </c>
      <c r="C919" s="3">
        <f t="shared" si="56"/>
        <v>-2.3786910985704626E-3</v>
      </c>
      <c r="D919" s="2">
        <f t="shared" si="53"/>
        <v>-2.5191200080897352E-2</v>
      </c>
      <c r="E919" s="2">
        <f t="shared" si="54"/>
        <v>-2.1030738106882281E-2</v>
      </c>
      <c r="F919">
        <f t="shared" si="55"/>
        <v>0</v>
      </c>
    </row>
    <row r="920" spans="1:6" x14ac:dyDescent="0.2">
      <c r="A920" s="1">
        <v>42614</v>
      </c>
      <c r="B920" s="60">
        <v>2170.860107</v>
      </c>
      <c r="C920" s="3">
        <f t="shared" si="56"/>
        <v>-4.1385504576534266E-5</v>
      </c>
      <c r="D920" s="2">
        <f t="shared" si="53"/>
        <v>-2.4740008516137876E-2</v>
      </c>
      <c r="E920" s="2">
        <f t="shared" si="54"/>
        <v>-1.0930836264223412E-2</v>
      </c>
      <c r="F920">
        <f t="shared" si="55"/>
        <v>0</v>
      </c>
    </row>
    <row r="921" spans="1:6" x14ac:dyDescent="0.2">
      <c r="A921" s="1">
        <v>42615</v>
      </c>
      <c r="B921" s="60">
        <v>2179.9799800000001</v>
      </c>
      <c r="C921" s="3">
        <f t="shared" si="56"/>
        <v>4.1922415783452651E-3</v>
      </c>
      <c r="D921" s="2">
        <f t="shared" si="53"/>
        <v>-2.5575692804599124E-2</v>
      </c>
      <c r="E921" s="2">
        <f t="shared" si="54"/>
        <v>-1.8902505798421176E-2</v>
      </c>
      <c r="F921">
        <f t="shared" si="55"/>
        <v>0</v>
      </c>
    </row>
    <row r="922" spans="1:6" x14ac:dyDescent="0.2">
      <c r="A922" s="1">
        <v>42619</v>
      </c>
      <c r="B922" s="60">
        <v>2186.4799800000001</v>
      </c>
      <c r="C922" s="3">
        <f t="shared" si="56"/>
        <v>2.9772423706444862E-3</v>
      </c>
      <c r="D922" s="2">
        <f t="shared" si="53"/>
        <v>-2.2043648895687544E-2</v>
      </c>
      <c r="E922" s="2">
        <f t="shared" si="54"/>
        <v>-2.1898351439413547E-2</v>
      </c>
      <c r="F922">
        <f t="shared" si="55"/>
        <v>0</v>
      </c>
    </row>
    <row r="923" spans="1:6" x14ac:dyDescent="0.2">
      <c r="A923" s="1">
        <v>42620</v>
      </c>
      <c r="B923" s="60">
        <v>2186.1599120000001</v>
      </c>
      <c r="C923" s="3">
        <f t="shared" si="56"/>
        <v>-1.4639577393839857E-4</v>
      </c>
      <c r="D923" s="2">
        <f t="shared" si="53"/>
        <v>-2.1985285571752382E-2</v>
      </c>
      <c r="E923" s="2">
        <f t="shared" si="54"/>
        <v>-2.1452861984054813E-2</v>
      </c>
      <c r="F923">
        <f t="shared" si="55"/>
        <v>0</v>
      </c>
    </row>
    <row r="924" spans="1:6" x14ac:dyDescent="0.2">
      <c r="A924" s="1">
        <v>42621</v>
      </c>
      <c r="B924" s="60">
        <v>2181.3000489999999</v>
      </c>
      <c r="C924" s="3">
        <f t="shared" si="56"/>
        <v>-2.2254880636449503E-3</v>
      </c>
      <c r="D924" s="2">
        <f t="shared" si="53"/>
        <v>-2.2295496625318264E-2</v>
      </c>
      <c r="E924" s="2">
        <f t="shared" si="54"/>
        <v>-8.3693737829877487E-3</v>
      </c>
      <c r="F924">
        <f t="shared" si="55"/>
        <v>0</v>
      </c>
    </row>
    <row r="925" spans="1:6" x14ac:dyDescent="0.2">
      <c r="A925" s="1">
        <v>42622</v>
      </c>
      <c r="B925" s="60">
        <v>2127.8100589999999</v>
      </c>
      <c r="C925" s="3">
        <f t="shared" si="56"/>
        <v>-2.482774229870716E-2</v>
      </c>
      <c r="D925" s="2">
        <f t="shared" si="53"/>
        <v>-4.5601931874554365E-2</v>
      </c>
      <c r="E925" s="2">
        <f t="shared" si="54"/>
        <v>2.2937120685106425E-2</v>
      </c>
      <c r="F925">
        <f t="shared" si="55"/>
        <v>0</v>
      </c>
    </row>
    <row r="926" spans="1:6" x14ac:dyDescent="0.2">
      <c r="A926" s="1">
        <v>42625</v>
      </c>
      <c r="B926" s="60">
        <v>2159.040039</v>
      </c>
      <c r="C926" s="3">
        <f t="shared" si="56"/>
        <v>1.4570387013562412E-2</v>
      </c>
      <c r="D926" s="2">
        <f t="shared" ref="D926:D989" si="57">_xlfn.STDEV.S(C906:C926)*SQRT(10)*Factor_VaR</f>
        <v>-5.1355319997181771E-2</v>
      </c>
      <c r="E926" s="2">
        <f t="shared" si="54"/>
        <v>2.6134403590896598E-3</v>
      </c>
      <c r="F926">
        <f t="shared" si="55"/>
        <v>0</v>
      </c>
    </row>
    <row r="927" spans="1:6" x14ac:dyDescent="0.2">
      <c r="A927" s="1">
        <v>42626</v>
      </c>
      <c r="B927" s="60">
        <v>2127.0200199999999</v>
      </c>
      <c r="C927" s="3">
        <f t="shared" si="56"/>
        <v>-1.4941748028884077E-2</v>
      </c>
      <c r="D927" s="2">
        <f t="shared" si="57"/>
        <v>-5.6294763748015605E-2</v>
      </c>
      <c r="E927" s="2">
        <f t="shared" ref="E927:E990" si="58">LN(B936/B927)</f>
        <v>8.9303386179029245E-3</v>
      </c>
      <c r="F927">
        <f t="shared" ref="F927:F990" si="59">IF(E927&lt;D927, 1, 0)</f>
        <v>0</v>
      </c>
    </row>
    <row r="928" spans="1:6" x14ac:dyDescent="0.2">
      <c r="A928" s="1">
        <v>42627</v>
      </c>
      <c r="B928" s="60">
        <v>2125.7700199999999</v>
      </c>
      <c r="C928" s="3">
        <f t="shared" si="56"/>
        <v>-5.8784939968330771E-4</v>
      </c>
      <c r="D928" s="2">
        <f t="shared" si="57"/>
        <v>-5.5897152794364205E-2</v>
      </c>
      <c r="E928" s="2">
        <f t="shared" si="58"/>
        <v>1.5941683189092802E-2</v>
      </c>
      <c r="F928">
        <f t="shared" si="59"/>
        <v>0</v>
      </c>
    </row>
    <row r="929" spans="1:6" x14ac:dyDescent="0.2">
      <c r="A929" s="1">
        <v>42628</v>
      </c>
      <c r="B929" s="60">
        <v>2147.26001</v>
      </c>
      <c r="C929" s="3">
        <f t="shared" si="56"/>
        <v>1.0058516338082277E-2</v>
      </c>
      <c r="D929" s="2">
        <f t="shared" si="57"/>
        <v>-5.8352360878220072E-2</v>
      </c>
      <c r="E929" s="2">
        <f t="shared" si="58"/>
        <v>1.1165743201919249E-2</v>
      </c>
      <c r="F929">
        <f t="shared" si="59"/>
        <v>0</v>
      </c>
    </row>
    <row r="930" spans="1:6" x14ac:dyDescent="0.2">
      <c r="A930" s="1">
        <v>42629</v>
      </c>
      <c r="B930" s="60">
        <v>2139.1599120000001</v>
      </c>
      <c r="C930" s="3">
        <f t="shared" si="56"/>
        <v>-3.7794279558526649E-3</v>
      </c>
      <c r="D930" s="2">
        <f t="shared" si="57"/>
        <v>-5.8389451170382002E-2</v>
      </c>
      <c r="E930" s="2">
        <f t="shared" si="58"/>
        <v>5.5800436012052295E-3</v>
      </c>
      <c r="F930">
        <f t="shared" si="59"/>
        <v>0</v>
      </c>
    </row>
    <row r="931" spans="1:6" x14ac:dyDescent="0.2">
      <c r="A931" s="1">
        <v>42632</v>
      </c>
      <c r="B931" s="60">
        <v>2139.1201169999999</v>
      </c>
      <c r="C931" s="3">
        <f t="shared" si="56"/>
        <v>-1.8603270347706181E-5</v>
      </c>
      <c r="D931" s="2">
        <f t="shared" si="57"/>
        <v>-5.8174327586152291E-2</v>
      </c>
      <c r="E931" s="2">
        <f t="shared" si="58"/>
        <v>1.3535039588603057E-2</v>
      </c>
      <c r="F931">
        <f t="shared" si="59"/>
        <v>0</v>
      </c>
    </row>
    <row r="932" spans="1:6" x14ac:dyDescent="0.2">
      <c r="A932" s="1">
        <v>42633</v>
      </c>
      <c r="B932" s="60">
        <v>2139.76001</v>
      </c>
      <c r="C932" s="3">
        <f t="shared" si="56"/>
        <v>2.9909368142030094E-4</v>
      </c>
      <c r="D932" s="2">
        <f t="shared" si="57"/>
        <v>-5.8210097606271591E-2</v>
      </c>
      <c r="E932" s="2">
        <f t="shared" si="58"/>
        <v>9.9699224299420013E-3</v>
      </c>
      <c r="F932">
        <f t="shared" si="59"/>
        <v>0</v>
      </c>
    </row>
    <row r="933" spans="1:6" x14ac:dyDescent="0.2">
      <c r="A933" s="1">
        <v>42634</v>
      </c>
      <c r="B933" s="60">
        <v>2163.1201169999999</v>
      </c>
      <c r="C933" s="3">
        <f t="shared" si="56"/>
        <v>1.0858000137422273E-2</v>
      </c>
      <c r="D933" s="2">
        <f t="shared" si="57"/>
        <v>-6.1235841036707685E-2</v>
      </c>
      <c r="E933" s="2">
        <f t="shared" si="58"/>
        <v>-5.855959523301358E-3</v>
      </c>
      <c r="F933">
        <f t="shared" si="59"/>
        <v>0</v>
      </c>
    </row>
    <row r="934" spans="1:6" x14ac:dyDescent="0.2">
      <c r="A934" s="1">
        <v>42635</v>
      </c>
      <c r="B934" s="60">
        <v>2177.179932</v>
      </c>
      <c r="C934" s="3">
        <f t="shared" si="56"/>
        <v>6.478752169386928E-3</v>
      </c>
      <c r="D934" s="2">
        <f t="shared" si="57"/>
        <v>-6.2136642039361763E-2</v>
      </c>
      <c r="E934" s="2">
        <f t="shared" si="58"/>
        <v>-8.0472255695454679E-3</v>
      </c>
      <c r="F934">
        <f t="shared" si="59"/>
        <v>0</v>
      </c>
    </row>
    <row r="935" spans="1:6" x14ac:dyDescent="0.2">
      <c r="A935" s="1">
        <v>42636</v>
      </c>
      <c r="B935" s="60">
        <v>2164.6899410000001</v>
      </c>
      <c r="C935" s="3">
        <f t="shared" si="56"/>
        <v>-5.7532933124543554E-3</v>
      </c>
      <c r="D935" s="2">
        <f t="shared" si="57"/>
        <v>-6.2251321362146526E-2</v>
      </c>
      <c r="E935" s="2">
        <f t="shared" si="58"/>
        <v>-1.8124879705088877E-3</v>
      </c>
      <c r="F935">
        <f t="shared" si="59"/>
        <v>0</v>
      </c>
    </row>
    <row r="936" spans="1:6" x14ac:dyDescent="0.2">
      <c r="A936" s="1">
        <v>42639</v>
      </c>
      <c r="B936" s="60">
        <v>2146.1000979999999</v>
      </c>
      <c r="C936" s="3">
        <f t="shared" si="56"/>
        <v>-8.6248497700706916E-3</v>
      </c>
      <c r="D936" s="2">
        <f t="shared" si="57"/>
        <v>-6.3682108002719715E-2</v>
      </c>
      <c r="E936" s="2">
        <f t="shared" si="58"/>
        <v>3.5535740321888205E-3</v>
      </c>
      <c r="F936">
        <f t="shared" si="59"/>
        <v>0</v>
      </c>
    </row>
    <row r="937" spans="1:6" x14ac:dyDescent="0.2">
      <c r="A937" s="1">
        <v>42640</v>
      </c>
      <c r="B937" s="60">
        <v>2159.929932</v>
      </c>
      <c r="C937" s="3">
        <f t="shared" si="56"/>
        <v>6.4234951715066626E-3</v>
      </c>
      <c r="D937" s="2">
        <f t="shared" si="57"/>
        <v>-6.4631581846073635E-2</v>
      </c>
      <c r="E937" s="2">
        <f t="shared" si="58"/>
        <v>1.7254092362779248E-3</v>
      </c>
      <c r="F937">
        <f t="shared" si="59"/>
        <v>0</v>
      </c>
    </row>
    <row r="938" spans="1:6" x14ac:dyDescent="0.2">
      <c r="A938" s="1">
        <v>42641</v>
      </c>
      <c r="B938" s="60">
        <v>2171.3701169999999</v>
      </c>
      <c r="C938" s="3">
        <f t="shared" si="56"/>
        <v>5.2825763509087575E-3</v>
      </c>
      <c r="D938" s="2">
        <f t="shared" si="57"/>
        <v>-6.4647122018634401E-2</v>
      </c>
      <c r="E938" s="2">
        <f t="shared" si="58"/>
        <v>-1.6081744981213196E-2</v>
      </c>
      <c r="F938">
        <f t="shared" si="59"/>
        <v>0</v>
      </c>
    </row>
    <row r="939" spans="1:6" x14ac:dyDescent="0.2">
      <c r="A939" s="1">
        <v>42642</v>
      </c>
      <c r="B939" s="60">
        <v>2151.1298830000001</v>
      </c>
      <c r="C939" s="3">
        <f t="shared" si="56"/>
        <v>-9.3651275565667449E-3</v>
      </c>
      <c r="D939" s="2">
        <f t="shared" si="57"/>
        <v>-6.6266489302279824E-2</v>
      </c>
      <c r="E939" s="2">
        <f t="shared" si="58"/>
        <v>-5.5706848308737077E-3</v>
      </c>
      <c r="F939">
        <f t="shared" si="59"/>
        <v>0</v>
      </c>
    </row>
    <row r="940" spans="1:6" x14ac:dyDescent="0.2">
      <c r="A940" s="1">
        <v>42643</v>
      </c>
      <c r="B940" s="60">
        <v>2168.2700199999999</v>
      </c>
      <c r="C940" s="3">
        <f t="shared" si="56"/>
        <v>7.9363927170502876E-3</v>
      </c>
      <c r="D940" s="2">
        <f t="shared" si="57"/>
        <v>-6.7552708222313462E-2</v>
      </c>
      <c r="E940" s="2">
        <f t="shared" si="58"/>
        <v>-1.6611154047558682E-2</v>
      </c>
      <c r="F940">
        <f t="shared" si="59"/>
        <v>0</v>
      </c>
    </row>
    <row r="941" spans="1:6" x14ac:dyDescent="0.2">
      <c r="A941" s="1">
        <v>42646</v>
      </c>
      <c r="B941" s="60">
        <v>2161.1999510000001</v>
      </c>
      <c r="C941" s="3">
        <f t="shared" si="56"/>
        <v>-3.2660234772408018E-3</v>
      </c>
      <c r="D941" s="2">
        <f t="shared" si="57"/>
        <v>-6.7748516540950307E-2</v>
      </c>
      <c r="E941" s="2">
        <f t="shared" si="58"/>
        <v>-1.3143546711555652E-2</v>
      </c>
      <c r="F941">
        <f t="shared" si="59"/>
        <v>0</v>
      </c>
    </row>
    <row r="942" spans="1:6" x14ac:dyDescent="0.2">
      <c r="A942" s="1">
        <v>42647</v>
      </c>
      <c r="B942" s="60">
        <v>2150.48999</v>
      </c>
      <c r="C942" s="3">
        <f t="shared" si="56"/>
        <v>-4.9678818158212078E-3</v>
      </c>
      <c r="D942" s="2">
        <f t="shared" si="57"/>
        <v>-6.7732909894464025E-2</v>
      </c>
      <c r="E942" s="2">
        <f t="shared" si="58"/>
        <v>-1.1218282787811722E-2</v>
      </c>
      <c r="F942">
        <f t="shared" si="59"/>
        <v>0</v>
      </c>
    </row>
    <row r="943" spans="1:6" x14ac:dyDescent="0.2">
      <c r="A943" s="1">
        <v>42648</v>
      </c>
      <c r="B943" s="60">
        <v>2159.7299800000001</v>
      </c>
      <c r="C943" s="3">
        <f t="shared" si="56"/>
        <v>4.2874861231427417E-3</v>
      </c>
      <c r="D943" s="2">
        <f t="shared" si="57"/>
        <v>-6.7954996541980256E-2</v>
      </c>
      <c r="E943" s="2">
        <f t="shared" si="58"/>
        <v>-9.3642631445950315E-3</v>
      </c>
      <c r="F943">
        <f t="shared" si="59"/>
        <v>0</v>
      </c>
    </row>
    <row r="944" spans="1:6" x14ac:dyDescent="0.2">
      <c r="A944" s="1">
        <v>42649</v>
      </c>
      <c r="B944" s="60">
        <v>2160.7700199999999</v>
      </c>
      <c r="C944" s="3">
        <f t="shared" si="56"/>
        <v>4.8144428658220277E-4</v>
      </c>
      <c r="D944" s="2">
        <f t="shared" si="57"/>
        <v>-6.7973463161780018E-2</v>
      </c>
      <c r="E944" s="2">
        <f t="shared" si="58"/>
        <v>-7.6561354656346711E-3</v>
      </c>
      <c r="F944">
        <f t="shared" si="59"/>
        <v>0</v>
      </c>
    </row>
    <row r="945" spans="1:6" x14ac:dyDescent="0.2">
      <c r="A945" s="1">
        <v>42650</v>
      </c>
      <c r="B945" s="60">
        <v>2153.73999</v>
      </c>
      <c r="C945" s="3">
        <f t="shared" si="56"/>
        <v>-3.2587877673729898E-3</v>
      </c>
      <c r="D945" s="2">
        <f t="shared" si="57"/>
        <v>-6.8062307246104126E-2</v>
      </c>
      <c r="E945" s="2">
        <f t="shared" si="58"/>
        <v>-5.7740187494175442E-3</v>
      </c>
      <c r="F945">
        <f t="shared" si="59"/>
        <v>0</v>
      </c>
    </row>
    <row r="946" spans="1:6" x14ac:dyDescent="0.2">
      <c r="A946" s="1">
        <v>42653</v>
      </c>
      <c r="B946" s="60">
        <v>2163.6599120000001</v>
      </c>
      <c r="C946" s="3">
        <f t="shared" si="56"/>
        <v>4.5953303755956135E-3</v>
      </c>
      <c r="D946" s="2">
        <f t="shared" si="57"/>
        <v>-5.4831474022088184E-2</v>
      </c>
      <c r="E946" s="2">
        <f t="shared" si="58"/>
        <v>-1.0453494367327891E-2</v>
      </c>
      <c r="F946">
        <f t="shared" si="59"/>
        <v>0</v>
      </c>
    </row>
    <row r="947" spans="1:6" x14ac:dyDescent="0.2">
      <c r="A947" s="1">
        <v>42654</v>
      </c>
      <c r="B947" s="60">
        <v>2136.7299800000001</v>
      </c>
      <c r="C947" s="3">
        <f t="shared" si="56"/>
        <v>-1.2524577866582336E-2</v>
      </c>
      <c r="D947" s="2">
        <f t="shared" si="57"/>
        <v>-5.3652257356232504E-2</v>
      </c>
      <c r="E947" s="2">
        <f t="shared" si="58"/>
        <v>6.8096781396602465E-3</v>
      </c>
      <c r="F947">
        <f t="shared" si="59"/>
        <v>0</v>
      </c>
    </row>
    <row r="948" spans="1:6" x14ac:dyDescent="0.2">
      <c r="A948" s="1">
        <v>42655</v>
      </c>
      <c r="B948" s="60">
        <v>2139.179932</v>
      </c>
      <c r="C948" s="3">
        <f t="shared" si="56"/>
        <v>1.1459325937728834E-3</v>
      </c>
      <c r="D948" s="2">
        <f t="shared" si="57"/>
        <v>-4.7830058701201106E-2</v>
      </c>
      <c r="E948" s="2">
        <f t="shared" si="58"/>
        <v>1.8587880882504273E-3</v>
      </c>
      <c r="F948">
        <f t="shared" si="59"/>
        <v>0</v>
      </c>
    </row>
    <row r="949" spans="1:6" x14ac:dyDescent="0.2">
      <c r="A949" s="1">
        <v>42656</v>
      </c>
      <c r="B949" s="60">
        <v>2132.5500489999999</v>
      </c>
      <c r="C949" s="3">
        <f t="shared" si="56"/>
        <v>-3.104076499634731E-3</v>
      </c>
      <c r="D949" s="2">
        <f t="shared" si="57"/>
        <v>-4.8122061150087617E-2</v>
      </c>
      <c r="E949" s="2">
        <f t="shared" si="58"/>
        <v>3.2209368857091169E-3</v>
      </c>
      <c r="F949">
        <f t="shared" si="59"/>
        <v>0</v>
      </c>
    </row>
    <row r="950" spans="1:6" x14ac:dyDescent="0.2">
      <c r="A950" s="1">
        <v>42657</v>
      </c>
      <c r="B950" s="60">
        <v>2132.9799800000001</v>
      </c>
      <c r="C950" s="3">
        <f t="shared" si="56"/>
        <v>2.0158385876223729E-4</v>
      </c>
      <c r="D950" s="2">
        <f t="shared" si="57"/>
        <v>-4.5140242660417079E-2</v>
      </c>
      <c r="E950" s="2">
        <f t="shared" si="58"/>
        <v>2.8156923660103605E-5</v>
      </c>
      <c r="F950">
        <f t="shared" si="59"/>
        <v>0</v>
      </c>
    </row>
    <row r="951" spans="1:6" x14ac:dyDescent="0.2">
      <c r="A951" s="1">
        <v>42660</v>
      </c>
      <c r="B951" s="60">
        <v>2126.5</v>
      </c>
      <c r="C951" s="3">
        <f t="shared" si="56"/>
        <v>-3.0426178920773266E-3</v>
      </c>
      <c r="D951" s="2">
        <f t="shared" si="57"/>
        <v>-4.5002632964560821E-2</v>
      </c>
      <c r="E951" s="2">
        <f t="shared" si="58"/>
        <v>-4.2365346023086762E-5</v>
      </c>
      <c r="F951">
        <f t="shared" si="59"/>
        <v>0</v>
      </c>
    </row>
    <row r="952" spans="1:6" x14ac:dyDescent="0.2">
      <c r="A952" s="1">
        <v>42661</v>
      </c>
      <c r="B952" s="60">
        <v>2139.6000979999999</v>
      </c>
      <c r="C952" s="3">
        <f t="shared" si="56"/>
        <v>6.1415057663595871E-3</v>
      </c>
      <c r="D952" s="2">
        <f t="shared" si="57"/>
        <v>-4.6171773568987586E-2</v>
      </c>
      <c r="E952" s="2">
        <f t="shared" si="58"/>
        <v>-6.3061551068218742E-3</v>
      </c>
      <c r="F952">
        <f t="shared" si="59"/>
        <v>0</v>
      </c>
    </row>
    <row r="953" spans="1:6" x14ac:dyDescent="0.2">
      <c r="A953" s="1">
        <v>42662</v>
      </c>
      <c r="B953" s="60">
        <v>2144.290039</v>
      </c>
      <c r="C953" s="3">
        <f t="shared" si="56"/>
        <v>2.1895719655424944E-3</v>
      </c>
      <c r="D953" s="2">
        <f t="shared" si="57"/>
        <v>-4.6303279681709088E-2</v>
      </c>
      <c r="E953" s="2">
        <f t="shared" si="58"/>
        <v>-1.5305745878837764E-2</v>
      </c>
      <c r="F953">
        <f t="shared" si="59"/>
        <v>0</v>
      </c>
    </row>
    <row r="954" spans="1:6" x14ac:dyDescent="0.2">
      <c r="A954" s="1">
        <v>42663</v>
      </c>
      <c r="B954" s="60">
        <v>2141.3400879999999</v>
      </c>
      <c r="C954" s="3">
        <f t="shared" si="56"/>
        <v>-1.3766710511558952E-3</v>
      </c>
      <c r="D954" s="2">
        <f t="shared" si="57"/>
        <v>-4.2631929860791687E-2</v>
      </c>
      <c r="E954" s="2">
        <f t="shared" si="58"/>
        <v>-2.0475959615362548E-2</v>
      </c>
      <c r="F954">
        <f t="shared" si="59"/>
        <v>0</v>
      </c>
    </row>
    <row r="955" spans="1:6" x14ac:dyDescent="0.2">
      <c r="A955" s="1">
        <v>42664</v>
      </c>
      <c r="B955" s="60">
        <v>2141.1599120000001</v>
      </c>
      <c r="C955" s="3">
        <f t="shared" si="56"/>
        <v>-8.4145242314662383E-5</v>
      </c>
      <c r="D955" s="2">
        <f t="shared" si="57"/>
        <v>-4.1003105985535936E-2</v>
      </c>
      <c r="E955" s="2">
        <f t="shared" si="58"/>
        <v>-2.4825027254381158E-2</v>
      </c>
      <c r="F955">
        <f t="shared" si="59"/>
        <v>0</v>
      </c>
    </row>
    <row r="956" spans="1:6" x14ac:dyDescent="0.2">
      <c r="A956" s="1">
        <v>42667</v>
      </c>
      <c r="B956" s="60">
        <v>2151.330078</v>
      </c>
      <c r="C956" s="3">
        <f t="shared" si="56"/>
        <v>4.7385946404059154E-3</v>
      </c>
      <c r="D956" s="2">
        <f t="shared" si="57"/>
        <v>-4.1028896417592817E-2</v>
      </c>
      <c r="E956" s="2">
        <f t="shared" si="58"/>
        <v>-3.1231141941766672E-2</v>
      </c>
      <c r="F956">
        <f t="shared" si="59"/>
        <v>0</v>
      </c>
    </row>
    <row r="957" spans="1:6" x14ac:dyDescent="0.2">
      <c r="A957" s="1">
        <v>42668</v>
      </c>
      <c r="B957" s="60">
        <v>2143.1599120000001</v>
      </c>
      <c r="C957" s="3">
        <f t="shared" si="56"/>
        <v>-3.8049574576371451E-3</v>
      </c>
      <c r="D957" s="2">
        <f t="shared" si="57"/>
        <v>-3.9063442189212753E-2</v>
      </c>
      <c r="E957" s="2">
        <f t="shared" si="58"/>
        <v>-5.4459847070982437E-3</v>
      </c>
      <c r="F957">
        <f t="shared" si="59"/>
        <v>0</v>
      </c>
    </row>
    <row r="958" spans="1:6" x14ac:dyDescent="0.2">
      <c r="A958" s="1">
        <v>42669</v>
      </c>
      <c r="B958" s="60">
        <v>2139.429932</v>
      </c>
      <c r="C958" s="3">
        <f t="shared" si="56"/>
        <v>-1.741927702175836E-3</v>
      </c>
      <c r="D958" s="2">
        <f t="shared" si="57"/>
        <v>-3.7563761225986855E-2</v>
      </c>
      <c r="E958" s="2">
        <f t="shared" si="58"/>
        <v>6.0821362196973253E-5</v>
      </c>
      <c r="F958">
        <f t="shared" si="59"/>
        <v>0</v>
      </c>
    </row>
    <row r="959" spans="1:6" x14ac:dyDescent="0.2">
      <c r="A959" s="1">
        <v>42670</v>
      </c>
      <c r="B959" s="60">
        <v>2133.040039</v>
      </c>
      <c r="C959" s="3">
        <f t="shared" si="56"/>
        <v>-2.991196103286747E-3</v>
      </c>
      <c r="D959" s="2">
        <f t="shared" si="57"/>
        <v>-3.6477134354130948E-2</v>
      </c>
      <c r="E959" s="2">
        <f t="shared" si="58"/>
        <v>1.40681372636078E-2</v>
      </c>
      <c r="F959">
        <f t="shared" si="59"/>
        <v>0</v>
      </c>
    </row>
    <row r="960" spans="1:6" x14ac:dyDescent="0.2">
      <c r="A960" s="1">
        <v>42671</v>
      </c>
      <c r="B960" s="60">
        <v>2126.4099120000001</v>
      </c>
      <c r="C960" s="3">
        <f t="shared" si="56"/>
        <v>-3.1131401617605554E-3</v>
      </c>
      <c r="D960" s="2">
        <f t="shared" si="57"/>
        <v>-3.3810333860657474E-2</v>
      </c>
      <c r="E960" s="2">
        <f t="shared" si="58"/>
        <v>1.9130122816855465E-2</v>
      </c>
      <c r="F960">
        <f t="shared" si="59"/>
        <v>0</v>
      </c>
    </row>
    <row r="961" spans="1:6" x14ac:dyDescent="0.2">
      <c r="A961" s="1">
        <v>42674</v>
      </c>
      <c r="B961" s="60">
        <v>2126.1499020000001</v>
      </c>
      <c r="C961" s="3">
        <f t="shared" si="56"/>
        <v>-1.2228399443930542E-4</v>
      </c>
      <c r="D961" s="2">
        <f t="shared" si="57"/>
        <v>-3.0665443202091518E-2</v>
      </c>
      <c r="E961" s="2">
        <f t="shared" si="58"/>
        <v>1.7853478600353825E-2</v>
      </c>
      <c r="F961">
        <f t="shared" si="59"/>
        <v>0</v>
      </c>
    </row>
    <row r="962" spans="1:6" x14ac:dyDescent="0.2">
      <c r="A962" s="1">
        <v>42675</v>
      </c>
      <c r="B962" s="60">
        <v>2111.719971</v>
      </c>
      <c r="C962" s="3">
        <f t="shared" si="56"/>
        <v>-6.810018806473475E-3</v>
      </c>
      <c r="D962" s="2">
        <f t="shared" si="57"/>
        <v>-3.1897686832844122E-2</v>
      </c>
      <c r="E962" s="2">
        <f t="shared" si="58"/>
        <v>2.4547987949634958E-2</v>
      </c>
      <c r="F962">
        <f t="shared" si="59"/>
        <v>0</v>
      </c>
    </row>
    <row r="963" spans="1:6" x14ac:dyDescent="0.2">
      <c r="A963" s="1">
        <v>42676</v>
      </c>
      <c r="B963" s="60">
        <v>2097.9399410000001</v>
      </c>
      <c r="C963" s="3">
        <f t="shared" si="56"/>
        <v>-6.5468847876808331E-3</v>
      </c>
      <c r="D963" s="2">
        <f t="shared" si="57"/>
        <v>-3.251023831435456E-2</v>
      </c>
      <c r="E963" s="2">
        <f t="shared" si="58"/>
        <v>3.854782803230853E-2</v>
      </c>
      <c r="F963">
        <f t="shared" si="59"/>
        <v>0</v>
      </c>
    </row>
    <row r="964" spans="1:6" x14ac:dyDescent="0.2">
      <c r="A964" s="1">
        <v>42677</v>
      </c>
      <c r="B964" s="60">
        <v>2088.6599120000001</v>
      </c>
      <c r="C964" s="3">
        <f t="shared" si="56"/>
        <v>-4.4332128813332093E-3</v>
      </c>
      <c r="D964" s="2">
        <f t="shared" si="57"/>
        <v>-3.1542899690691552E-2</v>
      </c>
      <c r="E964" s="2">
        <f t="shared" si="58"/>
        <v>4.1397524011164602E-2</v>
      </c>
      <c r="F964">
        <f t="shared" si="59"/>
        <v>0</v>
      </c>
    </row>
    <row r="965" spans="1:6" x14ac:dyDescent="0.2">
      <c r="A965" s="1">
        <v>42678</v>
      </c>
      <c r="B965" s="60">
        <v>2085.179932</v>
      </c>
      <c r="C965" s="3">
        <f t="shared" si="56"/>
        <v>-1.667520046979567E-3</v>
      </c>
      <c r="D965" s="2">
        <f t="shared" si="57"/>
        <v>-3.1348457118584049E-2</v>
      </c>
      <c r="E965" s="2">
        <f t="shared" si="58"/>
        <v>4.7730513520227939E-2</v>
      </c>
      <c r="F965">
        <f t="shared" si="59"/>
        <v>0</v>
      </c>
    </row>
    <row r="966" spans="1:6" x14ac:dyDescent="0.2">
      <c r="A966" s="1">
        <v>42681</v>
      </c>
      <c r="B966" s="60">
        <v>2131.5200199999999</v>
      </c>
      <c r="C966" s="3">
        <f t="shared" si="56"/>
        <v>2.198019977703114E-2</v>
      </c>
      <c r="D966" s="2">
        <f t="shared" si="57"/>
        <v>-4.9100365136526124E-2</v>
      </c>
      <c r="E966" s="2">
        <f t="shared" si="58"/>
        <v>2.336066230583133E-2</v>
      </c>
      <c r="F966">
        <f t="shared" si="59"/>
        <v>0</v>
      </c>
    </row>
    <row r="967" spans="1:6" x14ac:dyDescent="0.2">
      <c r="A967" s="1">
        <v>42682</v>
      </c>
      <c r="B967" s="60">
        <v>2139.5600589999999</v>
      </c>
      <c r="C967" s="3">
        <f t="shared" si="56"/>
        <v>3.7648783671193967E-3</v>
      </c>
      <c r="D967" s="2">
        <f t="shared" si="57"/>
        <v>-4.8885077725723133E-2</v>
      </c>
      <c r="E967" s="2">
        <f t="shared" si="58"/>
        <v>2.7029486330619398E-2</v>
      </c>
      <c r="F967">
        <f t="shared" si="59"/>
        <v>0</v>
      </c>
    </row>
    <row r="968" spans="1:6" x14ac:dyDescent="0.2">
      <c r="A968" s="1">
        <v>42683</v>
      </c>
      <c r="B968" s="60">
        <v>2163.26001</v>
      </c>
      <c r="C968" s="3">
        <f t="shared" si="56"/>
        <v>1.1016119798123997E-2</v>
      </c>
      <c r="D968" s="2">
        <f t="shared" si="57"/>
        <v>-4.7856117202149578E-2</v>
      </c>
      <c r="E968" s="2">
        <f t="shared" si="58"/>
        <v>1.8176457288188359E-2</v>
      </c>
      <c r="F968">
        <f t="shared" si="59"/>
        <v>0</v>
      </c>
    </row>
    <row r="969" spans="1:6" x14ac:dyDescent="0.2">
      <c r="A969" s="1">
        <v>42684</v>
      </c>
      <c r="B969" s="60">
        <v>2167.4799800000001</v>
      </c>
      <c r="C969" s="3">
        <f t="shared" si="56"/>
        <v>1.948845391487013E-3</v>
      </c>
      <c r="D969" s="2">
        <f t="shared" si="57"/>
        <v>-4.7898803832356417E-2</v>
      </c>
      <c r="E969" s="2">
        <f t="shared" si="58"/>
        <v>1.7035310372677106E-2</v>
      </c>
      <c r="F969">
        <f t="shared" si="59"/>
        <v>0</v>
      </c>
    </row>
    <row r="970" spans="1:6" x14ac:dyDescent="0.2">
      <c r="A970" s="1">
        <v>42685</v>
      </c>
      <c r="B970" s="60">
        <v>2164.4499510000001</v>
      </c>
      <c r="C970" s="3">
        <f t="shared" si="56"/>
        <v>-1.3989282109407189E-3</v>
      </c>
      <c r="D970" s="2">
        <f t="shared" si="57"/>
        <v>-4.7616892002922281E-2</v>
      </c>
      <c r="E970" s="2">
        <f t="shared" si="58"/>
        <v>2.23409842176947E-2</v>
      </c>
      <c r="F970">
        <f t="shared" si="59"/>
        <v>0</v>
      </c>
    </row>
    <row r="971" spans="1:6" x14ac:dyDescent="0.2">
      <c r="A971" s="1">
        <v>42688</v>
      </c>
      <c r="B971" s="60">
        <v>2164.1999510000001</v>
      </c>
      <c r="C971" s="3">
        <f t="shared" ref="C971:C1034" si="60">LN(B971/B970)</f>
        <v>-1.1550945719234191E-4</v>
      </c>
      <c r="D971" s="2">
        <f t="shared" si="57"/>
        <v>-4.7628719521221906E-2</v>
      </c>
      <c r="E971" s="2">
        <f t="shared" si="58"/>
        <v>1.718810439968221E-2</v>
      </c>
      <c r="F971">
        <f t="shared" si="59"/>
        <v>0</v>
      </c>
    </row>
    <row r="972" spans="1:6" x14ac:dyDescent="0.2">
      <c r="A972" s="1">
        <v>42689</v>
      </c>
      <c r="B972" s="60">
        <v>2180.389893</v>
      </c>
      <c r="C972" s="3">
        <f t="shared" si="60"/>
        <v>7.4529552949928806E-3</v>
      </c>
      <c r="D972" s="2">
        <f t="shared" si="57"/>
        <v>-4.8376167513490907E-2</v>
      </c>
      <c r="E972" s="2">
        <f t="shared" si="58"/>
        <v>1.1069551273502724E-2</v>
      </c>
      <c r="F972">
        <f t="shared" si="59"/>
        <v>0</v>
      </c>
    </row>
    <row r="973" spans="1:6" x14ac:dyDescent="0.2">
      <c r="A973" s="1">
        <v>42690</v>
      </c>
      <c r="B973" s="60">
        <v>2176.9399410000001</v>
      </c>
      <c r="C973" s="3">
        <f t="shared" si="60"/>
        <v>-1.5835169024771387E-3</v>
      </c>
      <c r="D973" s="2">
        <f t="shared" si="57"/>
        <v>-4.7823725037196743E-2</v>
      </c>
      <c r="E973" s="2">
        <f t="shared" si="58"/>
        <v>9.9961378551933194E-3</v>
      </c>
      <c r="F973">
        <f t="shared" si="59"/>
        <v>0</v>
      </c>
    </row>
    <row r="974" spans="1:6" x14ac:dyDescent="0.2">
      <c r="A974" s="1">
        <v>42691</v>
      </c>
      <c r="B974" s="60">
        <v>2187.1201169999999</v>
      </c>
      <c r="C974" s="3">
        <f t="shared" si="60"/>
        <v>4.6654694620837109E-3</v>
      </c>
      <c r="D974" s="2">
        <f t="shared" si="57"/>
        <v>-4.8178894613898827E-2</v>
      </c>
      <c r="E974" s="2">
        <f t="shared" si="58"/>
        <v>1.808945184537126E-3</v>
      </c>
      <c r="F974">
        <f t="shared" si="59"/>
        <v>0</v>
      </c>
    </row>
    <row r="975" spans="1:6" x14ac:dyDescent="0.2">
      <c r="A975" s="1">
        <v>42692</v>
      </c>
      <c r="B975" s="60">
        <v>2181.8999020000001</v>
      </c>
      <c r="C975" s="3">
        <f t="shared" si="60"/>
        <v>-2.3896514373653198E-3</v>
      </c>
      <c r="D975" s="2">
        <f t="shared" si="57"/>
        <v>-4.8337980266714729E-2</v>
      </c>
      <c r="E975" s="2">
        <f t="shared" si="58"/>
        <v>4.5955243206248931E-3</v>
      </c>
      <c r="F975">
        <f t="shared" si="59"/>
        <v>0</v>
      </c>
    </row>
    <row r="976" spans="1:6" x14ac:dyDescent="0.2">
      <c r="A976" s="1">
        <v>42695</v>
      </c>
      <c r="B976" s="60">
        <v>2198.179932</v>
      </c>
      <c r="C976" s="3">
        <f t="shared" si="60"/>
        <v>7.4337023919075753E-3</v>
      </c>
      <c r="D976" s="2">
        <f t="shared" si="57"/>
        <v>-4.94209972223984E-2</v>
      </c>
      <c r="E976" s="2">
        <f t="shared" si="58"/>
        <v>2.96624896222144E-3</v>
      </c>
      <c r="F976">
        <f t="shared" si="59"/>
        <v>0</v>
      </c>
    </row>
    <row r="977" spans="1:6" x14ac:dyDescent="0.2">
      <c r="A977" s="1">
        <v>42696</v>
      </c>
      <c r="B977" s="60">
        <v>2202.9399410000001</v>
      </c>
      <c r="C977" s="3">
        <f t="shared" si="60"/>
        <v>2.1630907556930735E-3</v>
      </c>
      <c r="D977" s="2">
        <f t="shared" si="57"/>
        <v>-4.9101174823041133E-2</v>
      </c>
      <c r="E977" s="2">
        <f t="shared" si="58"/>
        <v>4.2082424351643213E-3</v>
      </c>
      <c r="F977">
        <f t="shared" si="59"/>
        <v>0</v>
      </c>
    </row>
    <row r="978" spans="1:6" x14ac:dyDescent="0.2">
      <c r="A978" s="1">
        <v>42697</v>
      </c>
      <c r="B978" s="60">
        <v>2204.719971</v>
      </c>
      <c r="C978" s="3">
        <f t="shared" si="60"/>
        <v>8.0769847597577586E-4</v>
      </c>
      <c r="D978" s="2">
        <f t="shared" si="57"/>
        <v>-4.8400337586561336E-2</v>
      </c>
      <c r="E978" s="2">
        <f t="shared" si="58"/>
        <v>1.6477903069169686E-2</v>
      </c>
      <c r="F978">
        <f t="shared" si="59"/>
        <v>0</v>
      </c>
    </row>
    <row r="979" spans="1:6" x14ac:dyDescent="0.2">
      <c r="A979" s="1">
        <v>42699</v>
      </c>
      <c r="B979" s="60">
        <v>2213.3500979999999</v>
      </c>
      <c r="C979" s="3">
        <f t="shared" si="60"/>
        <v>3.9067456340769443E-3</v>
      </c>
      <c r="D979" s="2">
        <f t="shared" si="57"/>
        <v>-4.8273656010572985E-2</v>
      </c>
      <c r="E979" s="2">
        <f t="shared" si="58"/>
        <v>1.4728172117734539E-2</v>
      </c>
      <c r="F979">
        <f t="shared" si="59"/>
        <v>0</v>
      </c>
    </row>
    <row r="980" spans="1:6" x14ac:dyDescent="0.2">
      <c r="A980" s="1">
        <v>42702</v>
      </c>
      <c r="B980" s="60">
        <v>2201.719971</v>
      </c>
      <c r="C980" s="3">
        <f t="shared" si="60"/>
        <v>-5.2683892752049318E-3</v>
      </c>
      <c r="D980" s="2">
        <f t="shared" si="57"/>
        <v>-4.8994970183406483E-2</v>
      </c>
      <c r="E980" s="2">
        <f t="shared" si="58"/>
        <v>2.5917979975383205E-2</v>
      </c>
      <c r="F980">
        <f t="shared" si="59"/>
        <v>0</v>
      </c>
    </row>
    <row r="981" spans="1:6" x14ac:dyDescent="0.2">
      <c r="A981" s="1">
        <v>42703</v>
      </c>
      <c r="B981" s="60">
        <v>2204.6599120000001</v>
      </c>
      <c r="C981" s="3">
        <f t="shared" si="60"/>
        <v>1.3344021688134898E-3</v>
      </c>
      <c r="D981" s="2">
        <f t="shared" si="57"/>
        <v>-4.8375908605079787E-2</v>
      </c>
      <c r="E981" s="2">
        <f t="shared" si="58"/>
        <v>2.3445495675050412E-2</v>
      </c>
      <c r="F981">
        <f t="shared" si="59"/>
        <v>0</v>
      </c>
    </row>
    <row r="982" spans="1:6" x14ac:dyDescent="0.2">
      <c r="A982" s="1">
        <v>42704</v>
      </c>
      <c r="B982" s="60">
        <v>2198.8100589999999</v>
      </c>
      <c r="C982" s="3">
        <f t="shared" si="60"/>
        <v>-2.6569303207866061E-3</v>
      </c>
      <c r="D982" s="2">
        <f t="shared" si="57"/>
        <v>-4.8806432167752135E-2</v>
      </c>
      <c r="E982" s="2">
        <f t="shared" si="58"/>
        <v>3.262090930006472E-2</v>
      </c>
      <c r="F982">
        <f t="shared" si="59"/>
        <v>0</v>
      </c>
    </row>
    <row r="983" spans="1:6" x14ac:dyDescent="0.2">
      <c r="A983" s="1">
        <v>42705</v>
      </c>
      <c r="B983" s="60">
        <v>2191.080078</v>
      </c>
      <c r="C983" s="3">
        <f t="shared" si="60"/>
        <v>-3.5217232085723734E-3</v>
      </c>
      <c r="D983" s="2">
        <f t="shared" si="57"/>
        <v>-4.7542262288927752E-2</v>
      </c>
      <c r="E983" s="2">
        <f t="shared" si="58"/>
        <v>2.7992336784343125E-2</v>
      </c>
      <c r="F983">
        <f t="shared" si="59"/>
        <v>0</v>
      </c>
    </row>
    <row r="984" spans="1:6" x14ac:dyDescent="0.2">
      <c r="A984" s="1">
        <v>42706</v>
      </c>
      <c r="B984" s="60">
        <v>2191.9499510000001</v>
      </c>
      <c r="C984" s="3">
        <f t="shared" si="60"/>
        <v>3.9692769872242176E-4</v>
      </c>
      <c r="D984" s="2">
        <f t="shared" si="57"/>
        <v>-4.5524512299399751E-2</v>
      </c>
      <c r="E984" s="2">
        <f t="shared" si="58"/>
        <v>3.1471116773684082E-2</v>
      </c>
      <c r="F984">
        <f t="shared" si="59"/>
        <v>0</v>
      </c>
    </row>
    <row r="985" spans="1:6" x14ac:dyDescent="0.2">
      <c r="A985" s="1">
        <v>42709</v>
      </c>
      <c r="B985" s="60">
        <v>2204.709961</v>
      </c>
      <c r="C985" s="3">
        <f t="shared" si="60"/>
        <v>5.8044270335040676E-3</v>
      </c>
      <c r="D985" s="2">
        <f t="shared" si="57"/>
        <v>-4.4511897483296065E-2</v>
      </c>
      <c r="E985" s="2">
        <f t="shared" si="58"/>
        <v>2.3914532961291111E-2</v>
      </c>
      <c r="F985">
        <f t="shared" si="59"/>
        <v>0</v>
      </c>
    </row>
    <row r="986" spans="1:6" x14ac:dyDescent="0.2">
      <c r="A986" s="1">
        <v>42710</v>
      </c>
      <c r="B986" s="60">
        <v>2212.2299800000001</v>
      </c>
      <c r="C986" s="3">
        <f t="shared" si="60"/>
        <v>3.4050842286357528E-3</v>
      </c>
      <c r="D986" s="2">
        <f t="shared" si="57"/>
        <v>-4.3944918648951149E-2</v>
      </c>
      <c r="E986" s="2">
        <f t="shared" si="58"/>
        <v>2.248262147580412E-2</v>
      </c>
      <c r="F986">
        <f t="shared" si="59"/>
        <v>0</v>
      </c>
    </row>
    <row r="987" spans="1:6" x14ac:dyDescent="0.2">
      <c r="A987" s="1">
        <v>42711</v>
      </c>
      <c r="B987" s="60">
        <v>2241.3500979999999</v>
      </c>
      <c r="C987" s="3">
        <f t="shared" si="60"/>
        <v>1.3077359109980912E-2</v>
      </c>
      <c r="D987" s="2">
        <f t="shared" si="57"/>
        <v>-3.4815020113368962E-2</v>
      </c>
      <c r="E987" s="2">
        <f t="shared" si="58"/>
        <v>1.3036175001404084E-2</v>
      </c>
      <c r="F987">
        <f t="shared" si="59"/>
        <v>0</v>
      </c>
    </row>
    <row r="988" spans="1:6" x14ac:dyDescent="0.2">
      <c r="A988" s="1">
        <v>42712</v>
      </c>
      <c r="B988" s="60">
        <v>2246.1899410000001</v>
      </c>
      <c r="C988" s="3">
        <f t="shared" si="60"/>
        <v>2.1570146826418611E-3</v>
      </c>
      <c r="D988" s="2">
        <f t="shared" si="57"/>
        <v>-3.4739118443736026E-2</v>
      </c>
      <c r="E988" s="2">
        <f t="shared" si="58"/>
        <v>8.4187746495220199E-3</v>
      </c>
      <c r="F988">
        <f t="shared" si="59"/>
        <v>0</v>
      </c>
    </row>
    <row r="989" spans="1:6" x14ac:dyDescent="0.2">
      <c r="A989" s="1">
        <v>42713</v>
      </c>
      <c r="B989" s="60">
        <v>2259.530029</v>
      </c>
      <c r="C989" s="3">
        <f t="shared" si="60"/>
        <v>5.9214185824436353E-3</v>
      </c>
      <c r="D989" s="2">
        <f t="shared" si="57"/>
        <v>-3.2153019799071599E-2</v>
      </c>
      <c r="E989" s="2">
        <f t="shared" si="58"/>
        <v>6.3264471367306078E-4</v>
      </c>
      <c r="F989">
        <f t="shared" si="59"/>
        <v>0</v>
      </c>
    </row>
    <row r="990" spans="1:6" x14ac:dyDescent="0.2">
      <c r="A990" s="1">
        <v>42716</v>
      </c>
      <c r="B990" s="60">
        <v>2256.959961</v>
      </c>
      <c r="C990" s="3">
        <f t="shared" si="60"/>
        <v>-1.1380821315193454E-3</v>
      </c>
      <c r="D990" s="2">
        <f t="shared" ref="D990:D1053" si="61">_xlfn.STDEV.S(C970:C990)*SQRT(10)*Factor_VaR</f>
        <v>-3.2564615971301794E-2</v>
      </c>
      <c r="E990" s="2">
        <f t="shared" si="58"/>
        <v>3.0216593250200355E-3</v>
      </c>
      <c r="F990">
        <f t="shared" si="59"/>
        <v>0</v>
      </c>
    </row>
    <row r="991" spans="1:6" x14ac:dyDescent="0.2">
      <c r="A991" s="1">
        <v>42717</v>
      </c>
      <c r="B991" s="60">
        <v>2271.719971</v>
      </c>
      <c r="C991" s="3">
        <f t="shared" si="60"/>
        <v>6.5184833042276425E-3</v>
      </c>
      <c r="D991" s="2">
        <f t="shared" si="61"/>
        <v>-3.2856014641497441E-2</v>
      </c>
      <c r="E991" s="2">
        <f t="shared" ref="E991:E1054" si="62">LN(B1000/B991)</f>
        <v>-1.2509749644106125E-3</v>
      </c>
      <c r="F991">
        <f t="shared" ref="F991:F1054" si="63">IF(E991&lt;D991, 1, 0)</f>
        <v>0</v>
      </c>
    </row>
    <row r="992" spans="1:6" x14ac:dyDescent="0.2">
      <c r="A992" s="1">
        <v>42718</v>
      </c>
      <c r="B992" s="60">
        <v>2253.280029</v>
      </c>
      <c r="C992" s="3">
        <f t="shared" si="60"/>
        <v>-8.1502957242938472E-3</v>
      </c>
      <c r="D992" s="2">
        <f t="shared" si="61"/>
        <v>-3.6756913188914331E-2</v>
      </c>
      <c r="E992" s="2">
        <f t="shared" si="62"/>
        <v>-1.4923199769705908E-3</v>
      </c>
      <c r="F992">
        <f t="shared" si="63"/>
        <v>0</v>
      </c>
    </row>
    <row r="993" spans="1:6" x14ac:dyDescent="0.2">
      <c r="A993" s="1">
        <v>42719</v>
      </c>
      <c r="B993" s="60">
        <v>2262.030029</v>
      </c>
      <c r="C993" s="3">
        <f t="shared" si="60"/>
        <v>3.8757076880631845E-3</v>
      </c>
      <c r="D993" s="2">
        <f t="shared" si="61"/>
        <v>-3.5734403518968012E-2</v>
      </c>
      <c r="E993" s="2">
        <f t="shared" si="62"/>
        <v>-5.6613753482589188E-3</v>
      </c>
      <c r="F993">
        <f t="shared" si="63"/>
        <v>0</v>
      </c>
    </row>
    <row r="994" spans="1:6" x14ac:dyDescent="0.2">
      <c r="A994" s="1">
        <v>42720</v>
      </c>
      <c r="B994" s="60">
        <v>2258.070068</v>
      </c>
      <c r="C994" s="3">
        <f t="shared" si="60"/>
        <v>-1.7521567788889247E-3</v>
      </c>
      <c r="D994" s="2">
        <f t="shared" si="61"/>
        <v>-3.577797710933503E-2</v>
      </c>
      <c r="E994" s="2">
        <f t="shared" si="62"/>
        <v>-8.5570534262577654E-3</v>
      </c>
      <c r="F994">
        <f t="shared" si="63"/>
        <v>0</v>
      </c>
    </row>
    <row r="995" spans="1:6" x14ac:dyDescent="0.2">
      <c r="A995" s="1">
        <v>42723</v>
      </c>
      <c r="B995" s="60">
        <v>2262.530029</v>
      </c>
      <c r="C995" s="3">
        <f t="shared" si="60"/>
        <v>1.9731727431487977E-3</v>
      </c>
      <c r="D995" s="2">
        <f t="shared" si="61"/>
        <v>-3.5442251181423329E-2</v>
      </c>
      <c r="E995" s="2">
        <f t="shared" si="62"/>
        <v>-2.0794594157797579E-3</v>
      </c>
      <c r="F995">
        <f t="shared" si="63"/>
        <v>0</v>
      </c>
    </row>
    <row r="996" spans="1:6" x14ac:dyDescent="0.2">
      <c r="A996" s="1">
        <v>42724</v>
      </c>
      <c r="B996" s="60">
        <v>2270.76001</v>
      </c>
      <c r="C996" s="3">
        <f t="shared" si="60"/>
        <v>3.6309126355809252E-3</v>
      </c>
      <c r="D996" s="2">
        <f t="shared" si="61"/>
        <v>-3.4915751757153633E-2</v>
      </c>
      <c r="E996" s="2">
        <f t="shared" si="62"/>
        <v>-4.4082254483216679E-6</v>
      </c>
      <c r="F996">
        <f t="shared" si="63"/>
        <v>0</v>
      </c>
    </row>
    <row r="997" spans="1:6" x14ac:dyDescent="0.2">
      <c r="A997" s="1">
        <v>42725</v>
      </c>
      <c r="B997" s="60">
        <v>2265.179932</v>
      </c>
      <c r="C997" s="3">
        <f t="shared" si="60"/>
        <v>-2.4603856692401176E-3</v>
      </c>
      <c r="D997" s="2">
        <f t="shared" si="61"/>
        <v>-3.4280169754674496E-2</v>
      </c>
      <c r="E997" s="2">
        <f t="shared" si="62"/>
        <v>1.6850098413106896E-3</v>
      </c>
      <c r="F997">
        <f t="shared" si="63"/>
        <v>0</v>
      </c>
    </row>
    <row r="998" spans="1:6" x14ac:dyDescent="0.2">
      <c r="A998" s="1">
        <v>42726</v>
      </c>
      <c r="B998" s="60">
        <v>2260.959961</v>
      </c>
      <c r="C998" s="3">
        <f t="shared" si="60"/>
        <v>-1.8647113534051916E-3</v>
      </c>
      <c r="D998" s="2">
        <f t="shared" si="61"/>
        <v>-3.4654769240285724E-2</v>
      </c>
      <c r="E998" s="2">
        <f t="shared" si="62"/>
        <v>7.0605101694300506E-3</v>
      </c>
      <c r="F998">
        <f t="shared" si="63"/>
        <v>0</v>
      </c>
    </row>
    <row r="999" spans="1:6" x14ac:dyDescent="0.2">
      <c r="A999" s="1">
        <v>42727</v>
      </c>
      <c r="B999" s="60">
        <v>2263.790039</v>
      </c>
      <c r="C999" s="3">
        <f t="shared" si="60"/>
        <v>1.2509324798275364E-3</v>
      </c>
      <c r="D999" s="2">
        <f t="shared" si="61"/>
        <v>-3.4647182982388856E-2</v>
      </c>
      <c r="E999" s="2">
        <f t="shared" si="62"/>
        <v>2.2546722724026747E-3</v>
      </c>
      <c r="F999">
        <f t="shared" si="63"/>
        <v>0</v>
      </c>
    </row>
    <row r="1000" spans="1:6" x14ac:dyDescent="0.2">
      <c r="A1000" s="1">
        <v>42731</v>
      </c>
      <c r="B1000" s="60">
        <v>2268.8798830000001</v>
      </c>
      <c r="C1000" s="3">
        <f t="shared" si="60"/>
        <v>2.2458490147972553E-3</v>
      </c>
      <c r="D1000" s="2">
        <f t="shared" si="61"/>
        <v>-3.440548314676211E-2</v>
      </c>
      <c r="E1000" s="2">
        <f t="shared" si="62"/>
        <v>8.8232576054616339E-6</v>
      </c>
      <c r="F1000">
        <f t="shared" si="63"/>
        <v>0</v>
      </c>
    </row>
    <row r="1001" spans="1:6" x14ac:dyDescent="0.2">
      <c r="A1001" s="1">
        <v>42732</v>
      </c>
      <c r="B1001" s="60">
        <v>2249.919922</v>
      </c>
      <c r="C1001" s="3">
        <f t="shared" si="60"/>
        <v>-8.3916407368539048E-3</v>
      </c>
      <c r="D1001" s="2">
        <f t="shared" si="61"/>
        <v>-3.6302485855915369E-2</v>
      </c>
      <c r="E1001" s="2">
        <f t="shared" si="62"/>
        <v>1.1226106377121757E-2</v>
      </c>
      <c r="F1001">
        <f t="shared" si="63"/>
        <v>0</v>
      </c>
    </row>
    <row r="1002" spans="1:6" x14ac:dyDescent="0.2">
      <c r="A1002" s="1">
        <v>42733</v>
      </c>
      <c r="B1002" s="60">
        <v>2249.26001</v>
      </c>
      <c r="C1002" s="3">
        <f t="shared" si="60"/>
        <v>-2.9334768322500485E-4</v>
      </c>
      <c r="D1002" s="2">
        <f t="shared" si="61"/>
        <v>-3.6359702019584127E-2</v>
      </c>
      <c r="E1002" s="2">
        <f t="shared" si="62"/>
        <v>9.3723416456318581E-3</v>
      </c>
      <c r="F1002">
        <f t="shared" si="63"/>
        <v>0</v>
      </c>
    </row>
    <row r="1003" spans="1:6" x14ac:dyDescent="0.2">
      <c r="A1003" s="1">
        <v>42734</v>
      </c>
      <c r="B1003" s="60">
        <v>2238.830078</v>
      </c>
      <c r="C1003" s="3">
        <f t="shared" si="60"/>
        <v>-4.6478348568878983E-3</v>
      </c>
      <c r="D1003" s="2">
        <f t="shared" si="61"/>
        <v>-3.7028987141287793E-2</v>
      </c>
      <c r="E1003" s="2">
        <f t="shared" si="62"/>
        <v>1.5868308262065371E-2</v>
      </c>
      <c r="F1003">
        <f t="shared" si="63"/>
        <v>0</v>
      </c>
    </row>
    <row r="1004" spans="1:6" x14ac:dyDescent="0.2">
      <c r="A1004" s="1">
        <v>42738</v>
      </c>
      <c r="B1004" s="60">
        <v>2257.830078</v>
      </c>
      <c r="C1004" s="3">
        <f t="shared" si="60"/>
        <v>8.4507667536269683E-3</v>
      </c>
      <c r="D1004" s="2">
        <f t="shared" si="61"/>
        <v>-3.8166864785611397E-2</v>
      </c>
      <c r="E1004" s="2">
        <f t="shared" si="62"/>
        <v>4.4456270527722152E-3</v>
      </c>
      <c r="F1004">
        <f t="shared" si="63"/>
        <v>0</v>
      </c>
    </row>
    <row r="1005" spans="1:6" x14ac:dyDescent="0.2">
      <c r="A1005" s="1">
        <v>42739</v>
      </c>
      <c r="B1005" s="60">
        <v>2270.75</v>
      </c>
      <c r="C1005" s="3">
        <f t="shared" si="60"/>
        <v>5.70596382591232E-3</v>
      </c>
      <c r="D1005" s="2">
        <f t="shared" si="61"/>
        <v>-3.8725868426223241E-2</v>
      </c>
      <c r="E1005" s="2">
        <f t="shared" si="62"/>
        <v>5.0186369634168729E-4</v>
      </c>
      <c r="F1005">
        <f t="shared" si="63"/>
        <v>0</v>
      </c>
    </row>
    <row r="1006" spans="1:6" x14ac:dyDescent="0.2">
      <c r="A1006" s="1">
        <v>42740</v>
      </c>
      <c r="B1006" s="60">
        <v>2269</v>
      </c>
      <c r="C1006" s="3">
        <f t="shared" si="60"/>
        <v>-7.7096760248118474E-4</v>
      </c>
      <c r="D1006" s="2">
        <f t="shared" si="61"/>
        <v>-3.8267635280110596E-2</v>
      </c>
      <c r="E1006" s="2">
        <f t="shared" si="62"/>
        <v>-2.3430066906534263E-3</v>
      </c>
      <c r="F1006">
        <f t="shared" si="63"/>
        <v>0</v>
      </c>
    </row>
    <row r="1007" spans="1:6" x14ac:dyDescent="0.2">
      <c r="A1007" s="1">
        <v>42741</v>
      </c>
      <c r="B1007" s="60">
        <v>2276.9799800000001</v>
      </c>
      <c r="C1007" s="3">
        <f t="shared" si="60"/>
        <v>3.5107889747143313E-3</v>
      </c>
      <c r="D1007" s="2">
        <f t="shared" si="61"/>
        <v>-3.8283229098410643E-2</v>
      </c>
      <c r="E1007" s="2">
        <f t="shared" si="62"/>
        <v>-2.4932112457427403E-3</v>
      </c>
      <c r="F1007">
        <f t="shared" si="63"/>
        <v>0</v>
      </c>
    </row>
    <row r="1008" spans="1:6" x14ac:dyDescent="0.2">
      <c r="A1008" s="1">
        <v>42744</v>
      </c>
      <c r="B1008" s="60">
        <v>2268.8999020000001</v>
      </c>
      <c r="C1008" s="3">
        <f t="shared" si="60"/>
        <v>-3.5549054171999466E-3</v>
      </c>
      <c r="D1008" s="2">
        <f t="shared" si="61"/>
        <v>-3.3541725727061496E-2</v>
      </c>
      <c r="E1008" s="2">
        <f t="shared" si="62"/>
        <v>-1.63205572935035E-3</v>
      </c>
      <c r="F1008">
        <f t="shared" si="63"/>
        <v>0</v>
      </c>
    </row>
    <row r="1009" spans="1:6" x14ac:dyDescent="0.2">
      <c r="A1009" s="1">
        <v>42745</v>
      </c>
      <c r="B1009" s="60">
        <v>2268.8999020000001</v>
      </c>
      <c r="C1009" s="3">
        <f t="shared" si="60"/>
        <v>0</v>
      </c>
      <c r="D1009" s="2">
        <f t="shared" si="61"/>
        <v>-3.3446208892031412E-2</v>
      </c>
      <c r="E1009" s="2">
        <f t="shared" si="62"/>
        <v>4.9110847178724512E-3</v>
      </c>
      <c r="F1009">
        <f t="shared" si="63"/>
        <v>0</v>
      </c>
    </row>
    <row r="1010" spans="1:6" x14ac:dyDescent="0.2">
      <c r="A1010" s="1">
        <v>42746</v>
      </c>
      <c r="B1010" s="60">
        <v>2275.320068</v>
      </c>
      <c r="C1010" s="3">
        <f t="shared" si="60"/>
        <v>2.825642382662228E-3</v>
      </c>
      <c r="D1010" s="2">
        <f t="shared" si="61"/>
        <v>-3.2437100412874752E-2</v>
      </c>
      <c r="E1010" s="2">
        <f t="shared" si="62"/>
        <v>1.0079495207215159E-2</v>
      </c>
      <c r="F1010">
        <f t="shared" si="63"/>
        <v>0</v>
      </c>
    </row>
    <row r="1011" spans="1:6" x14ac:dyDescent="0.2">
      <c r="A1011" s="1">
        <v>42747</v>
      </c>
      <c r="B1011" s="60">
        <v>2270.4399410000001</v>
      </c>
      <c r="C1011" s="3">
        <f t="shared" si="60"/>
        <v>-2.1471124147148762E-3</v>
      </c>
      <c r="D1011" s="2">
        <f t="shared" si="61"/>
        <v>-3.260084346861384E-2</v>
      </c>
      <c r="E1011" s="2">
        <f t="shared" si="62"/>
        <v>1.1490952924722374E-2</v>
      </c>
      <c r="F1011">
        <f t="shared" si="63"/>
        <v>0</v>
      </c>
    </row>
    <row r="1012" spans="1:6" x14ac:dyDescent="0.2">
      <c r="A1012" s="1">
        <v>42748</v>
      </c>
      <c r="B1012" s="60">
        <v>2274.639893</v>
      </c>
      <c r="C1012" s="3">
        <f t="shared" si="60"/>
        <v>1.8481317595456588E-3</v>
      </c>
      <c r="D1012" s="2">
        <f t="shared" si="61"/>
        <v>-3.1007041852072988E-2</v>
      </c>
      <c r="E1012" s="2">
        <f t="shared" si="62"/>
        <v>8.7759813419200743E-3</v>
      </c>
      <c r="F1012">
        <f t="shared" si="63"/>
        <v>0</v>
      </c>
    </row>
    <row r="1013" spans="1:6" x14ac:dyDescent="0.2">
      <c r="A1013" s="1">
        <v>42752</v>
      </c>
      <c r="B1013" s="60">
        <v>2267.889893</v>
      </c>
      <c r="C1013" s="3">
        <f t="shared" si="60"/>
        <v>-2.9719144556663584E-3</v>
      </c>
      <c r="D1013" s="2">
        <f t="shared" si="61"/>
        <v>-2.8291659098605561E-2</v>
      </c>
      <c r="E1013" s="2">
        <f t="shared" si="62"/>
        <v>5.7202223278209332E-3</v>
      </c>
      <c r="F1013">
        <f t="shared" si="63"/>
        <v>0</v>
      </c>
    </row>
    <row r="1014" spans="1:6" x14ac:dyDescent="0.2">
      <c r="A1014" s="1">
        <v>42753</v>
      </c>
      <c r="B1014" s="60">
        <v>2271.889893</v>
      </c>
      <c r="C1014" s="3">
        <f t="shared" si="60"/>
        <v>1.7622004694819377E-3</v>
      </c>
      <c r="D1014" s="2">
        <f t="shared" si="61"/>
        <v>-2.7769031692294884E-2</v>
      </c>
      <c r="E1014" s="2">
        <f t="shared" si="62"/>
        <v>3.0677203187369764E-3</v>
      </c>
      <c r="F1014">
        <f t="shared" si="63"/>
        <v>0</v>
      </c>
    </row>
    <row r="1015" spans="1:6" x14ac:dyDescent="0.2">
      <c r="A1015" s="1">
        <v>42754</v>
      </c>
      <c r="B1015" s="60">
        <v>2263.6899410000001</v>
      </c>
      <c r="C1015" s="3">
        <f t="shared" si="60"/>
        <v>-3.6158379894762971E-3</v>
      </c>
      <c r="D1015" s="2">
        <f t="shared" si="61"/>
        <v>-2.8281291464478359E-2</v>
      </c>
      <c r="E1015" s="2">
        <f t="shared" si="62"/>
        <v>6.9818774540059223E-3</v>
      </c>
      <c r="F1015">
        <f t="shared" si="63"/>
        <v>0</v>
      </c>
    </row>
    <row r="1016" spans="1:6" x14ac:dyDescent="0.2">
      <c r="A1016" s="1">
        <v>42755</v>
      </c>
      <c r="B1016" s="60">
        <v>2271.3100589999999</v>
      </c>
      <c r="C1016" s="3">
        <f t="shared" si="60"/>
        <v>3.360584419625029E-3</v>
      </c>
      <c r="D1016" s="2">
        <f t="shared" si="61"/>
        <v>-2.8613265785748312E-2</v>
      </c>
      <c r="E1016" s="2">
        <f t="shared" si="62"/>
        <v>4.1914399483846121E-3</v>
      </c>
      <c r="F1016">
        <f t="shared" si="63"/>
        <v>0</v>
      </c>
    </row>
    <row r="1017" spans="1:6" x14ac:dyDescent="0.2">
      <c r="A1017" s="1">
        <v>42758</v>
      </c>
      <c r="B1017" s="60">
        <v>2265.1999510000001</v>
      </c>
      <c r="C1017" s="3">
        <f t="shared" si="60"/>
        <v>-2.6937499008075371E-3</v>
      </c>
      <c r="D1017" s="2">
        <f t="shared" si="61"/>
        <v>-2.8352049457357861E-2</v>
      </c>
      <c r="E1017" s="2">
        <f t="shared" si="62"/>
        <v>1.4123686607443326E-2</v>
      </c>
      <c r="F1017">
        <f t="shared" si="63"/>
        <v>0</v>
      </c>
    </row>
    <row r="1018" spans="1:6" x14ac:dyDescent="0.2">
      <c r="A1018" s="1">
        <v>42759</v>
      </c>
      <c r="B1018" s="60">
        <v>2280.070068</v>
      </c>
      <c r="C1018" s="3">
        <f t="shared" si="60"/>
        <v>6.5431404472227183E-3</v>
      </c>
      <c r="D1018" s="2">
        <f t="shared" si="61"/>
        <v>-2.9975824202232028E-2</v>
      </c>
      <c r="E1018" s="2">
        <f t="shared" si="62"/>
        <v>5.4629487693063014E-3</v>
      </c>
      <c r="F1018">
        <f t="shared" si="63"/>
        <v>0</v>
      </c>
    </row>
    <row r="1019" spans="1:6" x14ac:dyDescent="0.2">
      <c r="A1019" s="1">
        <v>42760</v>
      </c>
      <c r="B1019" s="60">
        <v>2298.3701169999999</v>
      </c>
      <c r="C1019" s="3">
        <f t="shared" si="60"/>
        <v>7.9940528720048743E-3</v>
      </c>
      <c r="D1019" s="2">
        <f t="shared" si="61"/>
        <v>-3.2138663004227214E-2</v>
      </c>
      <c r="E1019" s="2">
        <f t="shared" si="62"/>
        <v>-2.3043008705683743E-3</v>
      </c>
      <c r="F1019">
        <f t="shared" si="63"/>
        <v>0</v>
      </c>
    </row>
    <row r="1020" spans="1:6" x14ac:dyDescent="0.2">
      <c r="A1020" s="1">
        <v>42761</v>
      </c>
      <c r="B1020" s="60">
        <v>2296.679932</v>
      </c>
      <c r="C1020" s="3">
        <f t="shared" si="60"/>
        <v>-7.3565469720765909E-4</v>
      </c>
      <c r="D1020" s="2">
        <f t="shared" si="61"/>
        <v>-3.2218269334644695E-2</v>
      </c>
      <c r="E1020" s="2">
        <f t="shared" si="62"/>
        <v>-8.7556391576526743E-4</v>
      </c>
      <c r="F1020">
        <f t="shared" si="63"/>
        <v>0</v>
      </c>
    </row>
    <row r="1021" spans="1:6" x14ac:dyDescent="0.2">
      <c r="A1021" s="1">
        <v>42762</v>
      </c>
      <c r="B1021" s="60">
        <v>2294.6899410000001</v>
      </c>
      <c r="C1021" s="3">
        <f t="shared" si="60"/>
        <v>-8.668398232565737E-4</v>
      </c>
      <c r="D1021" s="2">
        <f t="shared" si="61"/>
        <v>-3.2198198005090078E-2</v>
      </c>
      <c r="E1021" s="2">
        <f t="shared" si="62"/>
        <v>5.7273395077336387E-3</v>
      </c>
      <c r="F1021">
        <f t="shared" si="63"/>
        <v>0</v>
      </c>
    </row>
    <row r="1022" spans="1:6" x14ac:dyDescent="0.2">
      <c r="A1022" s="1">
        <v>42765</v>
      </c>
      <c r="B1022" s="60">
        <v>2280.8999020000001</v>
      </c>
      <c r="C1022" s="3">
        <f t="shared" si="60"/>
        <v>-6.0276734697655744E-3</v>
      </c>
      <c r="D1022" s="2">
        <f t="shared" si="61"/>
        <v>-3.0608425248527842E-2</v>
      </c>
      <c r="E1022" s="2">
        <f t="shared" si="62"/>
        <v>1.5314720029169832E-2</v>
      </c>
      <c r="F1022">
        <f t="shared" si="63"/>
        <v>0</v>
      </c>
    </row>
    <row r="1023" spans="1:6" x14ac:dyDescent="0.2">
      <c r="A1023" s="1">
        <v>42766</v>
      </c>
      <c r="B1023" s="60">
        <v>2278.8701169999999</v>
      </c>
      <c r="C1023" s="3">
        <f t="shared" si="60"/>
        <v>-8.9030153960211638E-4</v>
      </c>
      <c r="D1023" s="2">
        <f t="shared" si="61"/>
        <v>-3.0673206439761191E-2</v>
      </c>
      <c r="E1023" s="2">
        <f t="shared" si="62"/>
        <v>2.1437155004365695E-2</v>
      </c>
      <c r="F1023">
        <f t="shared" si="63"/>
        <v>0</v>
      </c>
    </row>
    <row r="1024" spans="1:6" x14ac:dyDescent="0.2">
      <c r="A1024" s="1">
        <v>42767</v>
      </c>
      <c r="B1024" s="60">
        <v>2279.5500489999999</v>
      </c>
      <c r="C1024" s="3">
        <f t="shared" si="60"/>
        <v>2.9831914579263465E-4</v>
      </c>
      <c r="D1024" s="2">
        <f t="shared" si="61"/>
        <v>-2.937360106427693E-2</v>
      </c>
      <c r="E1024" s="2">
        <f t="shared" si="62"/>
        <v>2.5138163000771516E-2</v>
      </c>
      <c r="F1024">
        <f t="shared" si="63"/>
        <v>0</v>
      </c>
    </row>
    <row r="1025" spans="1:6" x14ac:dyDescent="0.2">
      <c r="A1025" s="1">
        <v>42768</v>
      </c>
      <c r="B1025" s="60">
        <v>2280.8500979999999</v>
      </c>
      <c r="C1025" s="3">
        <f t="shared" si="60"/>
        <v>5.7014691400356185E-4</v>
      </c>
      <c r="D1025" s="2">
        <f t="shared" si="61"/>
        <v>-2.6439469908423864E-2</v>
      </c>
      <c r="E1025" s="2">
        <f t="shared" si="62"/>
        <v>2.9547904805976528E-2</v>
      </c>
      <c r="F1025">
        <f t="shared" si="63"/>
        <v>0</v>
      </c>
    </row>
    <row r="1026" spans="1:6" x14ac:dyDescent="0.2">
      <c r="A1026" s="1">
        <v>42769</v>
      </c>
      <c r="B1026" s="60">
        <v>2297.419922</v>
      </c>
      <c r="C1026" s="3">
        <f t="shared" si="60"/>
        <v>7.23849675825126E-3</v>
      </c>
      <c r="D1026" s="2">
        <f t="shared" si="61"/>
        <v>-2.7357204699141394E-2</v>
      </c>
      <c r="E1026" s="2">
        <f t="shared" si="62"/>
        <v>2.144491657265454E-2</v>
      </c>
      <c r="F1026">
        <f t="shared" si="63"/>
        <v>0</v>
      </c>
    </row>
    <row r="1027" spans="1:6" x14ac:dyDescent="0.2">
      <c r="A1027" s="1">
        <v>42772</v>
      </c>
      <c r="B1027" s="60">
        <v>2292.5600589999999</v>
      </c>
      <c r="C1027" s="3">
        <f t="shared" si="60"/>
        <v>-2.1175973909143666E-3</v>
      </c>
      <c r="D1027" s="2">
        <f t="shared" si="61"/>
        <v>-2.7618125705947693E-2</v>
      </c>
      <c r="E1027" s="2">
        <f t="shared" si="62"/>
        <v>2.5239663117807055E-2</v>
      </c>
      <c r="F1027">
        <f t="shared" si="63"/>
        <v>0</v>
      </c>
    </row>
    <row r="1028" spans="1:6" x14ac:dyDescent="0.2">
      <c r="A1028" s="1">
        <v>42773</v>
      </c>
      <c r="B1028" s="60">
        <v>2293.080078</v>
      </c>
      <c r="C1028" s="3">
        <f t="shared" si="60"/>
        <v>2.2680323213039314E-4</v>
      </c>
      <c r="D1028" s="2">
        <f t="shared" si="61"/>
        <v>-2.7145906492199889E-2</v>
      </c>
      <c r="E1028" s="2">
        <f t="shared" si="62"/>
        <v>3.1042710031533895E-2</v>
      </c>
      <c r="F1028">
        <f t="shared" si="63"/>
        <v>0</v>
      </c>
    </row>
    <row r="1029" spans="1:6" x14ac:dyDescent="0.2">
      <c r="A1029" s="1">
        <v>42774</v>
      </c>
      <c r="B1029" s="60">
        <v>2294.669922</v>
      </c>
      <c r="C1029" s="3">
        <f t="shared" si="60"/>
        <v>6.9308225759549607E-4</v>
      </c>
      <c r="D1029" s="2">
        <f t="shared" si="61"/>
        <v>-2.6343221723191229E-2</v>
      </c>
      <c r="E1029" s="2">
        <f t="shared" si="62"/>
        <v>2.9266841395769929E-2</v>
      </c>
      <c r="F1029">
        <f t="shared" si="63"/>
        <v>0</v>
      </c>
    </row>
    <row r="1030" spans="1:6" x14ac:dyDescent="0.2">
      <c r="A1030" s="1">
        <v>42775</v>
      </c>
      <c r="B1030" s="60">
        <v>2307.8701169999999</v>
      </c>
      <c r="C1030" s="3">
        <f t="shared" si="60"/>
        <v>5.7360636002423832E-3</v>
      </c>
      <c r="D1030" s="2">
        <f t="shared" si="61"/>
        <v>-2.7605485730424258E-2</v>
      </c>
      <c r="E1030" s="2">
        <f t="shared" si="62"/>
        <v>2.3949677090744935E-2</v>
      </c>
      <c r="F1030">
        <f t="shared" si="63"/>
        <v>0</v>
      </c>
    </row>
    <row r="1031" spans="1:6" x14ac:dyDescent="0.2">
      <c r="A1031" s="1">
        <v>42776</v>
      </c>
      <c r="B1031" s="60">
        <v>2316.1000979999999</v>
      </c>
      <c r="C1031" s="3">
        <f t="shared" si="60"/>
        <v>3.5597070516704093E-3</v>
      </c>
      <c r="D1031" s="2">
        <f t="shared" si="61"/>
        <v>-2.7775082972666242E-2</v>
      </c>
      <c r="E1031" s="2">
        <f t="shared" si="62"/>
        <v>2.1882220145445472E-2</v>
      </c>
      <c r="F1031">
        <f t="shared" si="63"/>
        <v>0</v>
      </c>
    </row>
    <row r="1032" spans="1:6" x14ac:dyDescent="0.2">
      <c r="A1032" s="1">
        <v>42779</v>
      </c>
      <c r="B1032" s="60">
        <v>2328.25</v>
      </c>
      <c r="C1032" s="3">
        <f t="shared" si="60"/>
        <v>5.2321334355937893E-3</v>
      </c>
      <c r="D1032" s="2">
        <f t="shared" si="61"/>
        <v>-2.8147078468587567E-2</v>
      </c>
      <c r="E1032" s="2">
        <f t="shared" si="62"/>
        <v>1.7667551931383835E-2</v>
      </c>
      <c r="F1032">
        <f t="shared" si="63"/>
        <v>0</v>
      </c>
    </row>
    <row r="1033" spans="1:6" x14ac:dyDescent="0.2">
      <c r="A1033" s="1">
        <v>42780</v>
      </c>
      <c r="B1033" s="60">
        <v>2337.580078</v>
      </c>
      <c r="C1033" s="3">
        <f t="shared" si="60"/>
        <v>3.9993271421984809E-3</v>
      </c>
      <c r="D1033" s="2">
        <f t="shared" si="61"/>
        <v>-2.8491418038055522E-2</v>
      </c>
      <c r="E1033" s="2">
        <f t="shared" si="62"/>
        <v>1.1086518852475693E-2</v>
      </c>
      <c r="F1033">
        <f t="shared" si="63"/>
        <v>0</v>
      </c>
    </row>
    <row r="1034" spans="1:6" x14ac:dyDescent="0.2">
      <c r="A1034" s="1">
        <v>42781</v>
      </c>
      <c r="B1034" s="60">
        <v>2349.25</v>
      </c>
      <c r="C1034" s="3">
        <f t="shared" si="60"/>
        <v>4.9798887192087238E-3</v>
      </c>
      <c r="D1034" s="2">
        <f t="shared" si="61"/>
        <v>-2.8122692875604996E-2</v>
      </c>
      <c r="E1034" s="2">
        <f t="shared" si="62"/>
        <v>1.9687841064592683E-2</v>
      </c>
      <c r="F1034">
        <f t="shared" si="63"/>
        <v>0</v>
      </c>
    </row>
    <row r="1035" spans="1:6" x14ac:dyDescent="0.2">
      <c r="A1035" s="1">
        <v>42782</v>
      </c>
      <c r="B1035" s="60">
        <v>2347.219971</v>
      </c>
      <c r="C1035" s="3">
        <f t="shared" ref="C1035:C1098" si="64">LN(B1035/B1034)</f>
        <v>-8.6449147507085061E-4</v>
      </c>
      <c r="D1035" s="2">
        <f t="shared" si="61"/>
        <v>-2.8416108165963155E-2</v>
      </c>
      <c r="E1035" s="2">
        <f t="shared" si="62"/>
        <v>1.467521559395135E-2</v>
      </c>
      <c r="F1035">
        <f t="shared" si="63"/>
        <v>0</v>
      </c>
    </row>
    <row r="1036" spans="1:6" x14ac:dyDescent="0.2">
      <c r="A1036" s="1">
        <v>42783</v>
      </c>
      <c r="B1036" s="60">
        <v>2351.1599120000001</v>
      </c>
      <c r="C1036" s="3">
        <f t="shared" si="64"/>
        <v>1.6771491542383855E-3</v>
      </c>
      <c r="D1036" s="2">
        <f t="shared" si="61"/>
        <v>-2.7048169434090639E-2</v>
      </c>
      <c r="E1036" s="2">
        <f t="shared" si="62"/>
        <v>1.3501816677090724E-2</v>
      </c>
      <c r="F1036">
        <f t="shared" si="63"/>
        <v>0</v>
      </c>
    </row>
    <row r="1037" spans="1:6" x14ac:dyDescent="0.2">
      <c r="A1037" s="1">
        <v>42787</v>
      </c>
      <c r="B1037" s="60">
        <v>2365.3798830000001</v>
      </c>
      <c r="C1037" s="3">
        <f t="shared" si="64"/>
        <v>6.0298501458571517E-3</v>
      </c>
      <c r="D1037" s="2">
        <f t="shared" si="61"/>
        <v>-2.7792654059790489E-2</v>
      </c>
      <c r="E1037" s="2">
        <f t="shared" si="62"/>
        <v>4.1893440173763914E-3</v>
      </c>
      <c r="F1037">
        <f t="shared" si="63"/>
        <v>0</v>
      </c>
    </row>
    <row r="1038" spans="1:6" x14ac:dyDescent="0.2">
      <c r="A1038" s="1">
        <v>42788</v>
      </c>
      <c r="B1038" s="60">
        <v>2362.820068</v>
      </c>
      <c r="C1038" s="3">
        <f t="shared" si="64"/>
        <v>-1.0827863781683815E-3</v>
      </c>
      <c r="D1038" s="2">
        <f t="shared" si="61"/>
        <v>-2.7180629777747087E-2</v>
      </c>
      <c r="E1038" s="2">
        <f t="shared" si="62"/>
        <v>2.3545045005521821E-3</v>
      </c>
      <c r="F1038">
        <f t="shared" si="63"/>
        <v>0</v>
      </c>
    </row>
    <row r="1039" spans="1:6" x14ac:dyDescent="0.2">
      <c r="A1039" s="1">
        <v>42789</v>
      </c>
      <c r="B1039" s="60">
        <v>2363.8100589999999</v>
      </c>
      <c r="C1039" s="3">
        <f t="shared" si="64"/>
        <v>4.188992952173622E-4</v>
      </c>
      <c r="D1039" s="2">
        <f t="shared" si="61"/>
        <v>-2.6175781558144658E-2</v>
      </c>
      <c r="E1039" s="2">
        <f t="shared" si="62"/>
        <v>-3.512231352287922E-4</v>
      </c>
      <c r="F1039">
        <f t="shared" si="63"/>
        <v>0</v>
      </c>
    </row>
    <row r="1040" spans="1:6" x14ac:dyDescent="0.2">
      <c r="A1040" s="1">
        <v>42790</v>
      </c>
      <c r="B1040" s="60">
        <v>2367.3400879999999</v>
      </c>
      <c r="C1040" s="3">
        <f t="shared" si="64"/>
        <v>1.4922501063708675E-3</v>
      </c>
      <c r="D1040" s="2">
        <f t="shared" si="61"/>
        <v>-2.3942898774227762E-2</v>
      </c>
      <c r="E1040" s="2">
        <f t="shared" si="62"/>
        <v>-1.0438975097465974E-3</v>
      </c>
      <c r="F1040">
        <f t="shared" si="63"/>
        <v>0</v>
      </c>
    </row>
    <row r="1041" spans="1:6" x14ac:dyDescent="0.2">
      <c r="A1041" s="1">
        <v>42793</v>
      </c>
      <c r="B1041" s="60">
        <v>2369.75</v>
      </c>
      <c r="C1041" s="3">
        <f t="shared" si="64"/>
        <v>1.0174652215321359E-3</v>
      </c>
      <c r="D1041" s="2">
        <f t="shared" si="61"/>
        <v>-2.3682168738785984E-2</v>
      </c>
      <c r="E1041" s="2">
        <f t="shared" si="62"/>
        <v>1.2019771987486284E-3</v>
      </c>
      <c r="F1041">
        <f t="shared" si="63"/>
        <v>0</v>
      </c>
    </row>
    <row r="1042" spans="1:6" x14ac:dyDescent="0.2">
      <c r="A1042" s="1">
        <v>42794</v>
      </c>
      <c r="B1042" s="60">
        <v>2363.639893</v>
      </c>
      <c r="C1042" s="3">
        <f t="shared" si="64"/>
        <v>-2.581705936709556E-3</v>
      </c>
      <c r="D1042" s="2">
        <f t="shared" si="61"/>
        <v>-2.4296296327693655E-2</v>
      </c>
      <c r="E1042" s="2">
        <f t="shared" si="62"/>
        <v>4.1502487348252489E-3</v>
      </c>
      <c r="F1042">
        <f t="shared" si="63"/>
        <v>0</v>
      </c>
    </row>
    <row r="1043" spans="1:6" x14ac:dyDescent="0.2">
      <c r="A1043" s="1">
        <v>42795</v>
      </c>
      <c r="B1043" s="60">
        <v>2395.959961</v>
      </c>
      <c r="C1043" s="3">
        <f t="shared" si="64"/>
        <v>1.3581210931325458E-2</v>
      </c>
      <c r="D1043" s="2">
        <f t="shared" si="61"/>
        <v>-2.8141674385211923E-2</v>
      </c>
      <c r="E1043" s="2">
        <f t="shared" si="62"/>
        <v>-1.2815711375132471E-2</v>
      </c>
      <c r="F1043">
        <f t="shared" si="63"/>
        <v>0</v>
      </c>
    </row>
    <row r="1044" spans="1:6" x14ac:dyDescent="0.2">
      <c r="A1044" s="1">
        <v>42796</v>
      </c>
      <c r="B1044" s="60">
        <v>2381.919922</v>
      </c>
      <c r="C1044" s="3">
        <f t="shared" si="64"/>
        <v>-5.8771169457121526E-3</v>
      </c>
      <c r="D1044" s="2">
        <f t="shared" si="61"/>
        <v>-3.0713459057917329E-2</v>
      </c>
      <c r="E1044" s="2">
        <f t="shared" si="62"/>
        <v>1.4012848661863445E-3</v>
      </c>
      <c r="F1044">
        <f t="shared" si="63"/>
        <v>0</v>
      </c>
    </row>
    <row r="1045" spans="1:6" x14ac:dyDescent="0.2">
      <c r="A1045" s="1">
        <v>42797</v>
      </c>
      <c r="B1045" s="60">
        <v>2383.1201169999999</v>
      </c>
      <c r="C1045" s="3">
        <f t="shared" si="64"/>
        <v>5.0375023737784424E-4</v>
      </c>
      <c r="D1045" s="2">
        <f t="shared" si="61"/>
        <v>-3.0682495657672466E-2</v>
      </c>
      <c r="E1045" s="2">
        <f t="shared" si="62"/>
        <v>-7.3050018989893753E-4</v>
      </c>
      <c r="F1045">
        <f t="shared" si="63"/>
        <v>0</v>
      </c>
    </row>
    <row r="1046" spans="1:6" x14ac:dyDescent="0.2">
      <c r="A1046" s="1">
        <v>42800</v>
      </c>
      <c r="B1046" s="60">
        <v>2375.3100589999999</v>
      </c>
      <c r="C1046" s="3">
        <f t="shared" si="64"/>
        <v>-3.2826225138571038E-3</v>
      </c>
      <c r="D1046" s="2">
        <f t="shared" si="61"/>
        <v>-3.1810348401304048E-2</v>
      </c>
      <c r="E1046" s="2">
        <f t="shared" si="62"/>
        <v>1.2369429809908575E-3</v>
      </c>
      <c r="F1046">
        <f t="shared" si="63"/>
        <v>0</v>
      </c>
    </row>
    <row r="1047" spans="1:6" x14ac:dyDescent="0.2">
      <c r="A1047" s="1">
        <v>42801</v>
      </c>
      <c r="B1047" s="60">
        <v>2368.389893</v>
      </c>
      <c r="C1047" s="3">
        <f t="shared" si="64"/>
        <v>-2.9176258949927506E-3</v>
      </c>
      <c r="D1047" s="2">
        <f t="shared" si="61"/>
        <v>-3.140178222620385E-2</v>
      </c>
      <c r="E1047" s="2">
        <f t="shared" si="62"/>
        <v>2.1426529206840074E-3</v>
      </c>
      <c r="F1047">
        <f t="shared" si="63"/>
        <v>0</v>
      </c>
    </row>
    <row r="1048" spans="1:6" x14ac:dyDescent="0.2">
      <c r="A1048" s="1">
        <v>42802</v>
      </c>
      <c r="B1048" s="60">
        <v>2362.9799800000001</v>
      </c>
      <c r="C1048" s="3">
        <f t="shared" si="64"/>
        <v>-2.2868283405635356E-3</v>
      </c>
      <c r="D1048" s="2">
        <f t="shared" si="61"/>
        <v>-3.1454920165444024E-2</v>
      </c>
      <c r="E1048" s="2">
        <f t="shared" si="62"/>
        <v>-8.0561132539582886E-3</v>
      </c>
      <c r="F1048">
        <f t="shared" si="63"/>
        <v>0</v>
      </c>
    </row>
    <row r="1049" spans="1:6" x14ac:dyDescent="0.2">
      <c r="A1049" s="1">
        <v>42803</v>
      </c>
      <c r="B1049" s="60">
        <v>2364.8701169999999</v>
      </c>
      <c r="C1049" s="3">
        <f t="shared" si="64"/>
        <v>7.9957573185312732E-4</v>
      </c>
      <c r="D1049" s="2">
        <f t="shared" si="61"/>
        <v>-3.1408513030394505E-2</v>
      </c>
      <c r="E1049" s="2">
        <f t="shared" si="62"/>
        <v>-6.9675864115122726E-3</v>
      </c>
      <c r="F1049">
        <f t="shared" si="63"/>
        <v>0</v>
      </c>
    </row>
    <row r="1050" spans="1:6" x14ac:dyDescent="0.2">
      <c r="A1050" s="1">
        <v>42804</v>
      </c>
      <c r="B1050" s="60">
        <v>2372.6000979999999</v>
      </c>
      <c r="C1050" s="3">
        <f t="shared" si="64"/>
        <v>3.2633399300272393E-3</v>
      </c>
      <c r="D1050" s="2">
        <f t="shared" si="61"/>
        <v>-3.1507792874202009E-2</v>
      </c>
      <c r="E1050" s="2">
        <f t="shared" si="62"/>
        <v>-1.1291758386541523E-2</v>
      </c>
      <c r="F1050">
        <f t="shared" si="63"/>
        <v>0</v>
      </c>
    </row>
    <row r="1051" spans="1:6" x14ac:dyDescent="0.2">
      <c r="A1051" s="1">
        <v>42807</v>
      </c>
      <c r="B1051" s="60">
        <v>2373.469971</v>
      </c>
      <c r="C1051" s="3">
        <f t="shared" si="64"/>
        <v>3.6656559936696162E-4</v>
      </c>
      <c r="D1051" s="2">
        <f t="shared" si="61"/>
        <v>-3.0766404646708587E-2</v>
      </c>
      <c r="E1051" s="2">
        <f t="shared" si="62"/>
        <v>-1.2502676426469003E-2</v>
      </c>
      <c r="F1051">
        <f t="shared" si="63"/>
        <v>0</v>
      </c>
    </row>
    <row r="1052" spans="1:6" x14ac:dyDescent="0.2">
      <c r="A1052" s="1">
        <v>42808</v>
      </c>
      <c r="B1052" s="60">
        <v>2365.4499510000001</v>
      </c>
      <c r="C1052" s="3">
        <f t="shared" si="64"/>
        <v>-3.3847491786320912E-3</v>
      </c>
      <c r="D1052" s="2">
        <f t="shared" si="61"/>
        <v>-3.142021802901817E-2</v>
      </c>
      <c r="E1052" s="2">
        <f t="shared" si="62"/>
        <v>-1.0138034586992514E-2</v>
      </c>
      <c r="F1052">
        <f t="shared" si="63"/>
        <v>0</v>
      </c>
    </row>
    <row r="1053" spans="1:6" x14ac:dyDescent="0.2">
      <c r="A1053" s="1">
        <v>42809</v>
      </c>
      <c r="B1053" s="60">
        <v>2385.26001</v>
      </c>
      <c r="C1053" s="3">
        <f t="shared" si="64"/>
        <v>8.3398792956066378E-3</v>
      </c>
      <c r="D1053" s="2">
        <f t="shared" si="61"/>
        <v>-3.2912496027548095E-2</v>
      </c>
      <c r="E1053" s="2">
        <f t="shared" si="62"/>
        <v>-1.1252605252054734E-2</v>
      </c>
      <c r="F1053">
        <f t="shared" si="63"/>
        <v>0</v>
      </c>
    </row>
    <row r="1054" spans="1:6" x14ac:dyDescent="0.2">
      <c r="A1054" s="1">
        <v>42810</v>
      </c>
      <c r="B1054" s="60">
        <v>2381.3798830000001</v>
      </c>
      <c r="C1054" s="3">
        <f t="shared" si="64"/>
        <v>-1.6280348187074486E-3</v>
      </c>
      <c r="D1054" s="2">
        <f t="shared" ref="D1054:D1117" si="65">_xlfn.STDEV.S(C1034:C1054)*SQRT(10)*Factor_VaR</f>
        <v>-3.2834830920428049E-2</v>
      </c>
      <c r="E1054" s="2">
        <f t="shared" si="62"/>
        <v>-8.539833997735927E-3</v>
      </c>
      <c r="F1054">
        <f t="shared" si="63"/>
        <v>0</v>
      </c>
    </row>
    <row r="1055" spans="1:6" x14ac:dyDescent="0.2">
      <c r="A1055" s="1">
        <v>42811</v>
      </c>
      <c r="B1055" s="60">
        <v>2378.25</v>
      </c>
      <c r="C1055" s="3">
        <f t="shared" si="64"/>
        <v>-1.3151793429673527E-3</v>
      </c>
      <c r="D1055" s="2">
        <f t="shared" si="65"/>
        <v>-3.2260050904888871E-2</v>
      </c>
      <c r="E1055" s="2">
        <f t="shared" ref="E1055:E1118" si="66">LN(B1064/B1055)</f>
        <v>-4.2938436509209693E-3</v>
      </c>
      <c r="F1055">
        <f t="shared" ref="F1055:F1118" si="67">IF(E1055&lt;D1055, 1, 0)</f>
        <v>0</v>
      </c>
    </row>
    <row r="1056" spans="1:6" x14ac:dyDescent="0.2">
      <c r="A1056" s="1">
        <v>42814</v>
      </c>
      <c r="B1056" s="60">
        <v>2373.469971</v>
      </c>
      <c r="C1056" s="3">
        <f t="shared" si="64"/>
        <v>-2.0119159552997494E-3</v>
      </c>
      <c r="D1056" s="2">
        <f t="shared" si="65"/>
        <v>-3.2451502492627918E-2</v>
      </c>
      <c r="E1056" s="2">
        <f t="shared" si="66"/>
        <v>-4.5395216797922263E-3</v>
      </c>
      <c r="F1056">
        <f t="shared" si="67"/>
        <v>0</v>
      </c>
    </row>
    <row r="1057" spans="1:6" x14ac:dyDescent="0.2">
      <c r="A1057" s="1">
        <v>42815</v>
      </c>
      <c r="B1057" s="60">
        <v>2344.0200199999999</v>
      </c>
      <c r="C1057" s="3">
        <f t="shared" si="64"/>
        <v>-1.2485594515205749E-2</v>
      </c>
      <c r="D1057" s="2">
        <f t="shared" si="65"/>
        <v>-3.8497589774236972E-2</v>
      </c>
      <c r="E1057" s="2">
        <f t="shared" si="66"/>
        <v>6.3025974481185796E-3</v>
      </c>
      <c r="F1057">
        <f t="shared" si="67"/>
        <v>0</v>
      </c>
    </row>
    <row r="1058" spans="1:6" x14ac:dyDescent="0.2">
      <c r="A1058" s="1">
        <v>42816</v>
      </c>
      <c r="B1058" s="60">
        <v>2348.4499510000001</v>
      </c>
      <c r="C1058" s="3">
        <f t="shared" si="64"/>
        <v>1.8881025742991701E-3</v>
      </c>
      <c r="D1058" s="2">
        <f t="shared" si="65"/>
        <v>-3.7254107240056948E-2</v>
      </c>
      <c r="E1058" s="2">
        <f t="shared" si="66"/>
        <v>4.9738608557705448E-3</v>
      </c>
      <c r="F1058">
        <f t="shared" si="67"/>
        <v>0</v>
      </c>
    </row>
    <row r="1059" spans="1:6" x14ac:dyDescent="0.2">
      <c r="A1059" s="1">
        <v>42817</v>
      </c>
      <c r="B1059" s="60">
        <v>2345.959961</v>
      </c>
      <c r="C1059" s="3">
        <f t="shared" si="64"/>
        <v>-1.0608320450020078E-3</v>
      </c>
      <c r="D1059" s="2">
        <f t="shared" si="65"/>
        <v>-3.7252942683062992E-2</v>
      </c>
      <c r="E1059" s="2">
        <f t="shared" si="66"/>
        <v>2.9751560625457729E-3</v>
      </c>
      <c r="F1059">
        <f t="shared" si="67"/>
        <v>0</v>
      </c>
    </row>
    <row r="1060" spans="1:6" x14ac:dyDescent="0.2">
      <c r="A1060" s="1">
        <v>42818</v>
      </c>
      <c r="B1060" s="60">
        <v>2343.9799800000001</v>
      </c>
      <c r="C1060" s="3">
        <f t="shared" si="64"/>
        <v>-8.4435244056040287E-4</v>
      </c>
      <c r="D1060" s="2">
        <f t="shared" si="65"/>
        <v>-3.7238409005670901E-2</v>
      </c>
      <c r="E1060" s="2">
        <f t="shared" si="66"/>
        <v>5.7471587704707016E-3</v>
      </c>
      <c r="F1060">
        <f t="shared" si="67"/>
        <v>0</v>
      </c>
    </row>
    <row r="1061" spans="1:6" x14ac:dyDescent="0.2">
      <c r="A1061" s="1">
        <v>42821</v>
      </c>
      <c r="B1061" s="60">
        <v>2341.5900879999999</v>
      </c>
      <c r="C1061" s="3">
        <f t="shared" si="64"/>
        <v>-1.0201073391556828E-3</v>
      </c>
      <c r="D1061" s="2">
        <f t="shared" si="65"/>
        <v>-3.7110935802816936E-2</v>
      </c>
      <c r="E1061" s="2">
        <f t="shared" si="66"/>
        <v>5.9397937195655101E-3</v>
      </c>
      <c r="F1061">
        <f t="shared" si="67"/>
        <v>0</v>
      </c>
    </row>
    <row r="1062" spans="1:6" x14ac:dyDescent="0.2">
      <c r="A1062" s="1">
        <v>42822</v>
      </c>
      <c r="B1062" s="60">
        <v>2358.570068</v>
      </c>
      <c r="C1062" s="3">
        <f t="shared" si="64"/>
        <v>7.2253086305444176E-3</v>
      </c>
      <c r="D1062" s="2">
        <f t="shared" si="65"/>
        <v>-3.9092398417338158E-2</v>
      </c>
      <c r="E1062" s="2">
        <f t="shared" si="66"/>
        <v>-5.9806479506366924E-4</v>
      </c>
      <c r="F1062">
        <f t="shared" si="67"/>
        <v>0</v>
      </c>
    </row>
    <row r="1063" spans="1:6" x14ac:dyDescent="0.2">
      <c r="A1063" s="1">
        <v>42823</v>
      </c>
      <c r="B1063" s="60">
        <v>2361.1298830000001</v>
      </c>
      <c r="C1063" s="3">
        <f t="shared" si="64"/>
        <v>1.0847364356112272E-3</v>
      </c>
      <c r="D1063" s="2">
        <f t="shared" si="65"/>
        <v>-3.8937128416237449E-2</v>
      </c>
      <c r="E1063" s="2">
        <f t="shared" si="66"/>
        <v>-3.1177096023590088E-3</v>
      </c>
      <c r="F1063">
        <f t="shared" si="67"/>
        <v>0</v>
      </c>
    </row>
    <row r="1064" spans="1:6" x14ac:dyDescent="0.2">
      <c r="A1064" s="1">
        <v>42824</v>
      </c>
      <c r="B1064" s="60">
        <v>2368.0600589999999</v>
      </c>
      <c r="C1064" s="3">
        <f t="shared" si="64"/>
        <v>2.9308110038477526E-3</v>
      </c>
      <c r="D1064" s="2">
        <f t="shared" si="65"/>
        <v>-3.1979692595349302E-2</v>
      </c>
      <c r="E1064" s="2">
        <f t="shared" si="66"/>
        <v>-9.8155577458106675E-3</v>
      </c>
      <c r="F1064">
        <f t="shared" si="67"/>
        <v>0</v>
      </c>
    </row>
    <row r="1065" spans="1:6" x14ac:dyDescent="0.2">
      <c r="A1065" s="1">
        <v>42825</v>
      </c>
      <c r="B1065" s="60">
        <v>2362.719971</v>
      </c>
      <c r="C1065" s="3">
        <f t="shared" si="64"/>
        <v>-2.2575939841710303E-3</v>
      </c>
      <c r="D1065" s="2">
        <f t="shared" si="65"/>
        <v>-3.0858790131907624E-2</v>
      </c>
      <c r="E1065" s="2">
        <f t="shared" si="66"/>
        <v>-1.4395984278499351E-2</v>
      </c>
      <c r="F1065">
        <f t="shared" si="67"/>
        <v>0</v>
      </c>
    </row>
    <row r="1066" spans="1:6" x14ac:dyDescent="0.2">
      <c r="A1066" s="1">
        <v>42828</v>
      </c>
      <c r="B1066" s="60">
        <v>2358.8400879999999</v>
      </c>
      <c r="C1066" s="3">
        <f t="shared" si="64"/>
        <v>-1.6434753872949851E-3</v>
      </c>
      <c r="D1066" s="2">
        <f t="shared" si="65"/>
        <v>-3.0883885936283138E-2</v>
      </c>
      <c r="E1066" s="2">
        <f t="shared" si="66"/>
        <v>-4.1760430265217257E-3</v>
      </c>
      <c r="F1066">
        <f t="shared" si="67"/>
        <v>0</v>
      </c>
    </row>
    <row r="1067" spans="1:6" x14ac:dyDescent="0.2">
      <c r="A1067" s="1">
        <v>42829</v>
      </c>
      <c r="B1067" s="60">
        <v>2360.1599120000001</v>
      </c>
      <c r="C1067" s="3">
        <f t="shared" si="64"/>
        <v>5.5936598195100253E-4</v>
      </c>
      <c r="D1067" s="2">
        <f t="shared" si="65"/>
        <v>-3.0557162977078944E-2</v>
      </c>
      <c r="E1067" s="2">
        <f t="shared" si="66"/>
        <v>-7.6430121275308915E-3</v>
      </c>
      <c r="F1067">
        <f t="shared" si="67"/>
        <v>0</v>
      </c>
    </row>
    <row r="1068" spans="1:6" x14ac:dyDescent="0.2">
      <c r="A1068" s="1">
        <v>42830</v>
      </c>
      <c r="B1068" s="60">
        <v>2352.9499510000001</v>
      </c>
      <c r="C1068" s="3">
        <f t="shared" si="64"/>
        <v>-3.0595368382266273E-3</v>
      </c>
      <c r="D1068" s="2">
        <f t="shared" si="65"/>
        <v>-3.0590829631490981E-2</v>
      </c>
      <c r="E1068" s="2">
        <f t="shared" si="66"/>
        <v>-6.3013004592634798E-3</v>
      </c>
      <c r="F1068">
        <f t="shared" si="67"/>
        <v>0</v>
      </c>
    </row>
    <row r="1069" spans="1:6" x14ac:dyDescent="0.2">
      <c r="A1069" s="1">
        <v>42831</v>
      </c>
      <c r="B1069" s="60">
        <v>2357.48999</v>
      </c>
      <c r="C1069" s="3">
        <f t="shared" si="64"/>
        <v>1.9276502673643437E-3</v>
      </c>
      <c r="D1069" s="2">
        <f t="shared" si="65"/>
        <v>-3.0602577674061066E-2</v>
      </c>
      <c r="E1069" s="2">
        <f t="shared" si="66"/>
        <v>-7.0010037068757248E-4</v>
      </c>
      <c r="F1069">
        <f t="shared" si="67"/>
        <v>0</v>
      </c>
    </row>
    <row r="1070" spans="1:6" x14ac:dyDescent="0.2">
      <c r="A1070" s="1">
        <v>42832</v>
      </c>
      <c r="B1070" s="60">
        <v>2355.540039</v>
      </c>
      <c r="C1070" s="3">
        <f t="shared" si="64"/>
        <v>-8.2747239006095098E-4</v>
      </c>
      <c r="D1070" s="2">
        <f t="shared" si="65"/>
        <v>-3.0583069606355474E-2</v>
      </c>
      <c r="E1070" s="2">
        <f t="shared" si="66"/>
        <v>-2.9123163071379425E-3</v>
      </c>
      <c r="F1070">
        <f t="shared" si="67"/>
        <v>0</v>
      </c>
    </row>
    <row r="1071" spans="1:6" x14ac:dyDescent="0.2">
      <c r="A1071" s="1">
        <v>42835</v>
      </c>
      <c r="B1071" s="60">
        <v>2357.1599120000001</v>
      </c>
      <c r="C1071" s="3">
        <f t="shared" si="64"/>
        <v>6.8745011591528707E-4</v>
      </c>
      <c r="D1071" s="2">
        <f t="shared" si="65"/>
        <v>-3.0071699442726751E-2</v>
      </c>
      <c r="E1071" s="2">
        <f t="shared" si="66"/>
        <v>7.1819701932387646E-3</v>
      </c>
      <c r="F1071">
        <f t="shared" si="67"/>
        <v>0</v>
      </c>
    </row>
    <row r="1072" spans="1:6" x14ac:dyDescent="0.2">
      <c r="A1072" s="1">
        <v>42836</v>
      </c>
      <c r="B1072" s="60">
        <v>2353.780029</v>
      </c>
      <c r="C1072" s="3">
        <f t="shared" si="64"/>
        <v>-1.4349083716841415E-3</v>
      </c>
      <c r="D1072" s="2">
        <f t="shared" si="65"/>
        <v>-3.0100924553646814E-2</v>
      </c>
      <c r="E1072" s="2">
        <f t="shared" si="66"/>
        <v>1.4689092744843027E-2</v>
      </c>
      <c r="F1072">
        <f t="shared" si="67"/>
        <v>0</v>
      </c>
    </row>
    <row r="1073" spans="1:6" x14ac:dyDescent="0.2">
      <c r="A1073" s="1">
        <v>42837</v>
      </c>
      <c r="B1073" s="60">
        <v>2344.929932</v>
      </c>
      <c r="C1073" s="3">
        <f t="shared" si="64"/>
        <v>-3.7670371396038606E-3</v>
      </c>
      <c r="D1073" s="2">
        <f t="shared" si="65"/>
        <v>-3.0209672156472082E-2</v>
      </c>
      <c r="E1073" s="2">
        <f t="shared" si="66"/>
        <v>1.7970308513388003E-2</v>
      </c>
      <c r="F1073">
        <f t="shared" si="67"/>
        <v>0</v>
      </c>
    </row>
    <row r="1074" spans="1:6" x14ac:dyDescent="0.2">
      <c r="A1074" s="1">
        <v>42838</v>
      </c>
      <c r="B1074" s="60">
        <v>2328.9499510000001</v>
      </c>
      <c r="C1074" s="3">
        <f t="shared" si="64"/>
        <v>-6.8380205168596985E-3</v>
      </c>
      <c r="D1074" s="2">
        <f t="shared" si="65"/>
        <v>-2.8056697081105413E-2</v>
      </c>
      <c r="E1074" s="2">
        <f t="shared" si="66"/>
        <v>2.5361096298768669E-2</v>
      </c>
      <c r="F1074">
        <f t="shared" si="67"/>
        <v>0</v>
      </c>
    </row>
    <row r="1075" spans="1:6" x14ac:dyDescent="0.2">
      <c r="A1075" s="1">
        <v>42842</v>
      </c>
      <c r="B1075" s="60">
        <v>2349.01001</v>
      </c>
      <c r="C1075" s="3">
        <f t="shared" si="64"/>
        <v>8.5764658646826294E-3</v>
      </c>
      <c r="D1075" s="2">
        <f t="shared" si="65"/>
        <v>-3.2069514450641406E-2</v>
      </c>
      <c r="E1075" s="2">
        <f t="shared" si="66"/>
        <v>1.4869650694276227E-2</v>
      </c>
      <c r="F1075">
        <f t="shared" si="67"/>
        <v>0</v>
      </c>
    </row>
    <row r="1076" spans="1:6" x14ac:dyDescent="0.2">
      <c r="A1076" s="1">
        <v>42843</v>
      </c>
      <c r="B1076" s="60">
        <v>2342.1899410000001</v>
      </c>
      <c r="C1076" s="3">
        <f t="shared" si="64"/>
        <v>-2.907603119058052E-3</v>
      </c>
      <c r="D1076" s="2">
        <f t="shared" si="65"/>
        <v>-3.2259982780686272E-2</v>
      </c>
      <c r="E1076" s="2">
        <f t="shared" si="66"/>
        <v>1.9508045659979364E-2</v>
      </c>
      <c r="F1076">
        <f t="shared" si="67"/>
        <v>0</v>
      </c>
    </row>
    <row r="1077" spans="1:6" x14ac:dyDescent="0.2">
      <c r="A1077" s="1">
        <v>42844</v>
      </c>
      <c r="B1077" s="60">
        <v>2338.169922</v>
      </c>
      <c r="C1077" s="3">
        <f t="shared" si="64"/>
        <v>-1.7178251699592046E-3</v>
      </c>
      <c r="D1077" s="2">
        <f t="shared" si="65"/>
        <v>-3.2231742104093013E-2</v>
      </c>
      <c r="E1077" s="2">
        <f t="shared" si="66"/>
        <v>2.2414214520363546E-2</v>
      </c>
      <c r="F1077">
        <f t="shared" si="67"/>
        <v>0</v>
      </c>
    </row>
    <row r="1078" spans="1:6" x14ac:dyDescent="0.2">
      <c r="A1078" s="1">
        <v>42845</v>
      </c>
      <c r="B1078" s="60">
        <v>2355.8400879999999</v>
      </c>
      <c r="C1078" s="3">
        <f t="shared" si="64"/>
        <v>7.5288503559402323E-3</v>
      </c>
      <c r="D1078" s="2">
        <f t="shared" si="65"/>
        <v>-2.8215418991014145E-2</v>
      </c>
      <c r="E1078" s="2">
        <f t="shared" si="66"/>
        <v>1.361319479483351E-2</v>
      </c>
      <c r="F1078">
        <f t="shared" si="67"/>
        <v>0</v>
      </c>
    </row>
    <row r="1079" spans="1:6" x14ac:dyDescent="0.2">
      <c r="A1079" s="1">
        <v>42846</v>
      </c>
      <c r="B1079" s="60">
        <v>2348.6899410000001</v>
      </c>
      <c r="C1079" s="3">
        <f t="shared" si="64"/>
        <v>-3.039688326511295E-3</v>
      </c>
      <c r="D1079" s="2">
        <f t="shared" si="65"/>
        <v>-2.8543375226217454E-2</v>
      </c>
      <c r="E1079" s="2">
        <f t="shared" si="66"/>
        <v>1.7234816526870159E-2</v>
      </c>
      <c r="F1079">
        <f t="shared" si="67"/>
        <v>0</v>
      </c>
    </row>
    <row r="1080" spans="1:6" x14ac:dyDescent="0.2">
      <c r="A1080" s="1">
        <v>42849</v>
      </c>
      <c r="B1080" s="60">
        <v>2374.1499020000001</v>
      </c>
      <c r="C1080" s="3">
        <f t="shared" si="64"/>
        <v>1.0781736616292011E-2</v>
      </c>
      <c r="D1080" s="2">
        <f t="shared" si="65"/>
        <v>-3.3284394914931188E-2</v>
      </c>
      <c r="E1080" s="2">
        <f t="shared" si="66"/>
        <v>1.0533439095838126E-2</v>
      </c>
      <c r="F1080">
        <f t="shared" si="67"/>
        <v>0</v>
      </c>
    </row>
    <row r="1081" spans="1:6" x14ac:dyDescent="0.2">
      <c r="A1081" s="1">
        <v>42850</v>
      </c>
      <c r="B1081" s="60">
        <v>2388.610107</v>
      </c>
      <c r="C1081" s="3">
        <f t="shared" si="64"/>
        <v>6.0722141799202222E-3</v>
      </c>
      <c r="D1081" s="2">
        <f t="shared" si="65"/>
        <v>-3.4325494121415369E-2</v>
      </c>
      <c r="E1081" s="2">
        <f t="shared" si="66"/>
        <v>4.4986702920203469E-3</v>
      </c>
      <c r="F1081">
        <f t="shared" si="67"/>
        <v>0</v>
      </c>
    </row>
    <row r="1082" spans="1:6" x14ac:dyDescent="0.2">
      <c r="A1082" s="1">
        <v>42851</v>
      </c>
      <c r="B1082" s="60">
        <v>2387.4499510000001</v>
      </c>
      <c r="C1082" s="3">
        <f t="shared" si="64"/>
        <v>-4.8582137105885161E-4</v>
      </c>
      <c r="D1082" s="2">
        <f t="shared" si="65"/>
        <v>-3.4255343293984837E-2</v>
      </c>
      <c r="E1082" s="2">
        <f t="shared" si="66"/>
        <v>3.9587170802910165E-3</v>
      </c>
      <c r="F1082">
        <f t="shared" si="67"/>
        <v>0</v>
      </c>
    </row>
    <row r="1083" spans="1:6" x14ac:dyDescent="0.2">
      <c r="A1083" s="1">
        <v>42852</v>
      </c>
      <c r="B1083" s="60">
        <v>2388.7700199999999</v>
      </c>
      <c r="C1083" s="3">
        <f t="shared" si="64"/>
        <v>5.5276726852089401E-4</v>
      </c>
      <c r="D1083" s="2">
        <f t="shared" si="65"/>
        <v>-3.2566952436137629E-2</v>
      </c>
      <c r="E1083" s="2">
        <f t="shared" si="66"/>
        <v>4.5359125552065912E-3</v>
      </c>
      <c r="F1083">
        <f t="shared" si="67"/>
        <v>0</v>
      </c>
    </row>
    <row r="1084" spans="1:6" x14ac:dyDescent="0.2">
      <c r="A1084" s="1">
        <v>42853</v>
      </c>
      <c r="B1084" s="60">
        <v>2384.1999510000001</v>
      </c>
      <c r="C1084" s="3">
        <f t="shared" si="64"/>
        <v>-1.9149797398098202E-3</v>
      </c>
      <c r="D1084" s="2">
        <f t="shared" si="65"/>
        <v>-3.2802769539530964E-2</v>
      </c>
      <c r="E1084" s="2">
        <f t="shared" si="66"/>
        <v>4.2857406731087039E-3</v>
      </c>
      <c r="F1084">
        <f t="shared" si="67"/>
        <v>0</v>
      </c>
    </row>
    <row r="1085" spans="1:6" x14ac:dyDescent="0.2">
      <c r="A1085" s="1">
        <v>42856</v>
      </c>
      <c r="B1085" s="60">
        <v>2388.330078</v>
      </c>
      <c r="C1085" s="3">
        <f t="shared" si="64"/>
        <v>1.7307918466451173E-3</v>
      </c>
      <c r="D1085" s="2">
        <f t="shared" si="65"/>
        <v>-3.2614506500797981E-2</v>
      </c>
      <c r="E1085" s="2">
        <f t="shared" si="66"/>
        <v>1.0754135115590454E-3</v>
      </c>
      <c r="F1085">
        <f t="shared" si="67"/>
        <v>0</v>
      </c>
    </row>
    <row r="1086" spans="1:6" x14ac:dyDescent="0.2">
      <c r="A1086" s="1">
        <v>42857</v>
      </c>
      <c r="B1086" s="60">
        <v>2391.169922</v>
      </c>
      <c r="C1086" s="3">
        <f t="shared" si="64"/>
        <v>1.1883436904249129E-3</v>
      </c>
      <c r="D1086" s="2">
        <f t="shared" si="65"/>
        <v>-3.2320837805577762E-2</v>
      </c>
      <c r="E1086" s="2">
        <f t="shared" si="66"/>
        <v>4.6522121183284462E-3</v>
      </c>
      <c r="F1086">
        <f t="shared" si="67"/>
        <v>0</v>
      </c>
    </row>
    <row r="1087" spans="1:6" x14ac:dyDescent="0.2">
      <c r="A1087" s="1">
        <v>42858</v>
      </c>
      <c r="B1087" s="60">
        <v>2388.1298830000001</v>
      </c>
      <c r="C1087" s="3">
        <f t="shared" si="64"/>
        <v>-1.2721693695897679E-3</v>
      </c>
      <c r="D1087" s="2">
        <f t="shared" si="65"/>
        <v>-3.2257464491506009E-2</v>
      </c>
      <c r="E1087" s="2">
        <f t="shared" si="66"/>
        <v>5.2372486525961289E-3</v>
      </c>
      <c r="F1087">
        <f t="shared" si="67"/>
        <v>0</v>
      </c>
    </row>
    <row r="1088" spans="1:6" x14ac:dyDescent="0.2">
      <c r="A1088" s="1">
        <v>42859</v>
      </c>
      <c r="B1088" s="60">
        <v>2389.5200199999999</v>
      </c>
      <c r="C1088" s="3">
        <f t="shared" si="64"/>
        <v>5.8193340552533356E-4</v>
      </c>
      <c r="D1088" s="2">
        <f t="shared" si="65"/>
        <v>-3.2257431298065194E-2</v>
      </c>
      <c r="E1088" s="2">
        <f t="shared" si="66"/>
        <v>-1.3690153102066163E-2</v>
      </c>
      <c r="F1088">
        <f t="shared" si="67"/>
        <v>0</v>
      </c>
    </row>
    <row r="1089" spans="1:6" x14ac:dyDescent="0.2">
      <c r="A1089" s="1">
        <v>42860</v>
      </c>
      <c r="B1089" s="60">
        <v>2399.290039</v>
      </c>
      <c r="C1089" s="3">
        <f t="shared" si="64"/>
        <v>4.0803591852600924E-3</v>
      </c>
      <c r="D1089" s="2">
        <f t="shared" si="65"/>
        <v>-3.2108366311128837E-2</v>
      </c>
      <c r="E1089" s="2">
        <f t="shared" si="66"/>
        <v>-1.4090473408666763E-2</v>
      </c>
      <c r="F1089">
        <f t="shared" si="67"/>
        <v>0</v>
      </c>
    </row>
    <row r="1090" spans="1:6" x14ac:dyDescent="0.2">
      <c r="A1090" s="1">
        <v>42863</v>
      </c>
      <c r="B1090" s="60">
        <v>2399.3798830000001</v>
      </c>
      <c r="C1090" s="3">
        <f t="shared" si="64"/>
        <v>3.744537610262704E-5</v>
      </c>
      <c r="D1090" s="2">
        <f t="shared" si="65"/>
        <v>-3.2092617982054414E-2</v>
      </c>
      <c r="E1090" s="2">
        <f t="shared" si="66"/>
        <v>-7.3832158988697289E-3</v>
      </c>
      <c r="F1090">
        <f t="shared" si="67"/>
        <v>0</v>
      </c>
    </row>
    <row r="1091" spans="1:6" x14ac:dyDescent="0.2">
      <c r="A1091" s="1">
        <v>42864</v>
      </c>
      <c r="B1091" s="60">
        <v>2396.919922</v>
      </c>
      <c r="C1091" s="3">
        <f t="shared" si="64"/>
        <v>-1.0257745827880963E-3</v>
      </c>
      <c r="D1091" s="2">
        <f t="shared" si="65"/>
        <v>-3.2122042231336558E-2</v>
      </c>
      <c r="E1091" s="2">
        <f t="shared" si="66"/>
        <v>-1.2105776274622454E-3</v>
      </c>
      <c r="F1091">
        <f t="shared" si="67"/>
        <v>0</v>
      </c>
    </row>
    <row r="1092" spans="1:6" x14ac:dyDescent="0.2">
      <c r="A1092" s="1">
        <v>42865</v>
      </c>
      <c r="B1092" s="60">
        <v>2399.6298830000001</v>
      </c>
      <c r="C1092" s="3">
        <f t="shared" si="64"/>
        <v>1.1299627434363934E-3</v>
      </c>
      <c r="D1092" s="2">
        <f t="shared" si="65"/>
        <v>-3.2124610782807171E-2</v>
      </c>
      <c r="E1092" s="2">
        <f t="shared" si="66"/>
        <v>-5.0435534220082861E-4</v>
      </c>
      <c r="F1092">
        <f t="shared" si="67"/>
        <v>0</v>
      </c>
    </row>
    <row r="1093" spans="1:6" x14ac:dyDescent="0.2">
      <c r="A1093" s="1">
        <v>42866</v>
      </c>
      <c r="B1093" s="60">
        <v>2394.4399410000001</v>
      </c>
      <c r="C1093" s="3">
        <f t="shared" si="64"/>
        <v>-2.1651516219075512E-3</v>
      </c>
      <c r="D1093" s="2">
        <f t="shared" si="65"/>
        <v>-3.2286160314287632E-2</v>
      </c>
      <c r="E1093" s="2">
        <f t="shared" si="66"/>
        <v>4.1468302076257679E-3</v>
      </c>
      <c r="F1093">
        <f t="shared" si="67"/>
        <v>0</v>
      </c>
    </row>
    <row r="1094" spans="1:6" x14ac:dyDescent="0.2">
      <c r="A1094" s="1">
        <v>42867</v>
      </c>
      <c r="B1094" s="60">
        <v>2390.8999020000001</v>
      </c>
      <c r="C1094" s="3">
        <f t="shared" si="64"/>
        <v>-1.4795353149046619E-3</v>
      </c>
      <c r="D1094" s="2">
        <f t="shared" si="65"/>
        <v>-3.1609332855756414E-2</v>
      </c>
      <c r="E1094" s="2">
        <f t="shared" si="66"/>
        <v>1.0058477240243004E-2</v>
      </c>
      <c r="F1094">
        <f t="shared" si="67"/>
        <v>0</v>
      </c>
    </row>
    <row r="1095" spans="1:6" x14ac:dyDescent="0.2">
      <c r="A1095" s="1">
        <v>42870</v>
      </c>
      <c r="B1095" s="60">
        <v>2402.320068</v>
      </c>
      <c r="C1095" s="3">
        <f t="shared" si="64"/>
        <v>4.7651422971946031E-3</v>
      </c>
      <c r="D1095" s="2">
        <f t="shared" si="65"/>
        <v>-2.9302986707899235E-2</v>
      </c>
      <c r="E1095" s="2">
        <f t="shared" si="66"/>
        <v>5.6038367283971638E-3</v>
      </c>
      <c r="F1095">
        <f t="shared" si="67"/>
        <v>0</v>
      </c>
    </row>
    <row r="1096" spans="1:6" x14ac:dyDescent="0.2">
      <c r="A1096" s="1">
        <v>42871</v>
      </c>
      <c r="B1096" s="60">
        <v>2400.669922</v>
      </c>
      <c r="C1096" s="3">
        <f t="shared" si="64"/>
        <v>-6.871328353222825E-4</v>
      </c>
      <c r="D1096" s="2">
        <f t="shared" si="65"/>
        <v>-2.6905306586677603E-2</v>
      </c>
      <c r="E1096" s="2">
        <f t="shared" si="66"/>
        <v>5.0856189376155356E-3</v>
      </c>
      <c r="F1096">
        <f t="shared" si="67"/>
        <v>0</v>
      </c>
    </row>
    <row r="1097" spans="1:6" x14ac:dyDescent="0.2">
      <c r="A1097" s="1">
        <v>42872</v>
      </c>
      <c r="B1097" s="60">
        <v>2357.030029</v>
      </c>
      <c r="C1097" s="3">
        <f t="shared" si="64"/>
        <v>-1.8345468349136904E-2</v>
      </c>
      <c r="D1097" s="2">
        <f t="shared" si="65"/>
        <v>-4.0835769498065937E-2</v>
      </c>
      <c r="E1097" s="2">
        <f t="shared" si="66"/>
        <v>2.2971012783394237E-2</v>
      </c>
      <c r="F1097">
        <f t="shared" si="67"/>
        <v>0</v>
      </c>
    </row>
    <row r="1098" spans="1:6" x14ac:dyDescent="0.2">
      <c r="A1098" s="1">
        <v>42873</v>
      </c>
      <c r="B1098" s="60">
        <v>2365.719971</v>
      </c>
      <c r="C1098" s="3">
        <f t="shared" si="64"/>
        <v>3.6800388786592721E-3</v>
      </c>
      <c r="D1098" s="2">
        <f t="shared" si="65"/>
        <v>-4.1032673977442764E-2</v>
      </c>
      <c r="E1098" s="2">
        <f t="shared" si="66"/>
        <v>2.6833569585495144E-2</v>
      </c>
      <c r="F1098">
        <f t="shared" si="67"/>
        <v>0</v>
      </c>
    </row>
    <row r="1099" spans="1:6" x14ac:dyDescent="0.2">
      <c r="A1099" s="1">
        <v>42874</v>
      </c>
      <c r="B1099" s="60">
        <v>2381.7299800000001</v>
      </c>
      <c r="C1099" s="3">
        <f t="shared" ref="C1099:C1162" si="68">LN(B1099/B1098)</f>
        <v>6.744702885899654E-3</v>
      </c>
      <c r="D1099" s="2">
        <f t="shared" si="65"/>
        <v>-4.0690069539402095E-2</v>
      </c>
      <c r="E1099" s="2">
        <f t="shared" si="66"/>
        <v>2.378974100312381E-2</v>
      </c>
      <c r="F1099">
        <f t="shared" si="67"/>
        <v>0</v>
      </c>
    </row>
    <row r="1100" spans="1:6" x14ac:dyDescent="0.2">
      <c r="A1100" s="1">
        <v>42877</v>
      </c>
      <c r="B1100" s="60">
        <v>2394.0200199999999</v>
      </c>
      <c r="C1100" s="3">
        <f t="shared" si="68"/>
        <v>5.1468636886192742E-3</v>
      </c>
      <c r="D1100" s="2">
        <f t="shared" si="65"/>
        <v>-4.08737805996E-2</v>
      </c>
      <c r="E1100" s="2">
        <f t="shared" si="66"/>
        <v>1.7424470462523239E-2</v>
      </c>
      <c r="F1100">
        <f t="shared" si="67"/>
        <v>0</v>
      </c>
    </row>
    <row r="1101" spans="1:6" x14ac:dyDescent="0.2">
      <c r="A1101" s="1">
        <v>42878</v>
      </c>
      <c r="B1101" s="60">
        <v>2398.419922</v>
      </c>
      <c r="C1101" s="3">
        <f t="shared" si="68"/>
        <v>1.8361850286978481E-3</v>
      </c>
      <c r="D1101" s="2">
        <f t="shared" si="65"/>
        <v>-3.7403108491969428E-2</v>
      </c>
      <c r="E1101" s="2">
        <f t="shared" si="66"/>
        <v>1.2805376575060297E-2</v>
      </c>
      <c r="F1101">
        <f t="shared" si="67"/>
        <v>0</v>
      </c>
    </row>
    <row r="1102" spans="1:6" x14ac:dyDescent="0.2">
      <c r="A1102" s="1">
        <v>42879</v>
      </c>
      <c r="B1102" s="60">
        <v>2404.389893</v>
      </c>
      <c r="C1102" s="3">
        <f t="shared" si="68"/>
        <v>2.4860339279190358E-3</v>
      </c>
      <c r="D1102" s="2">
        <f t="shared" si="65"/>
        <v>-3.6382491616028481E-2</v>
      </c>
      <c r="E1102" s="2">
        <f t="shared" si="66"/>
        <v>1.18863716683305E-2</v>
      </c>
      <c r="F1102">
        <f t="shared" si="67"/>
        <v>0</v>
      </c>
    </row>
    <row r="1103" spans="1:6" x14ac:dyDescent="0.2">
      <c r="A1103" s="1">
        <v>42880</v>
      </c>
      <c r="B1103" s="60">
        <v>2415.070068</v>
      </c>
      <c r="C1103" s="3">
        <f t="shared" si="68"/>
        <v>4.4321117177126383E-3</v>
      </c>
      <c r="D1103" s="2">
        <f t="shared" si="65"/>
        <v>-3.6942386320638329E-2</v>
      </c>
      <c r="E1103" s="2">
        <f t="shared" si="66"/>
        <v>7.7214287872154714E-3</v>
      </c>
      <c r="F1103">
        <f t="shared" si="67"/>
        <v>0</v>
      </c>
    </row>
    <row r="1104" spans="1:6" x14ac:dyDescent="0.2">
      <c r="A1104" s="1">
        <v>42881</v>
      </c>
      <c r="B1104" s="60">
        <v>2415.820068</v>
      </c>
      <c r="C1104" s="3">
        <f t="shared" si="68"/>
        <v>3.105017853485944E-4</v>
      </c>
      <c r="D1104" s="2">
        <f t="shared" si="65"/>
        <v>-3.6944344188860508E-2</v>
      </c>
      <c r="E1104" s="2">
        <f t="shared" si="66"/>
        <v>6.5805933541202601E-3</v>
      </c>
      <c r="F1104">
        <f t="shared" si="67"/>
        <v>0</v>
      </c>
    </row>
    <row r="1105" spans="1:6" x14ac:dyDescent="0.2">
      <c r="A1105" s="1">
        <v>42885</v>
      </c>
      <c r="B1105" s="60">
        <v>2412.9099120000001</v>
      </c>
      <c r="C1105" s="3">
        <f t="shared" si="68"/>
        <v>-1.2053506261038615E-3</v>
      </c>
      <c r="D1105" s="2">
        <f t="shared" si="65"/>
        <v>-3.6834341567736316E-2</v>
      </c>
      <c r="E1105" s="2">
        <f t="shared" si="66"/>
        <v>6.8067014813999946E-3</v>
      </c>
      <c r="F1105">
        <f t="shared" si="67"/>
        <v>0</v>
      </c>
    </row>
    <row r="1106" spans="1:6" x14ac:dyDescent="0.2">
      <c r="A1106" s="1">
        <v>42886</v>
      </c>
      <c r="B1106" s="60">
        <v>2411.8000489999999</v>
      </c>
      <c r="C1106" s="3">
        <f t="shared" si="68"/>
        <v>-4.6007450335814259E-4</v>
      </c>
      <c r="D1106" s="2">
        <f t="shared" si="65"/>
        <v>-3.6815420621296162E-2</v>
      </c>
      <c r="E1106" s="2">
        <f t="shared" si="66"/>
        <v>1.1768134795194519E-2</v>
      </c>
      <c r="F1106">
        <f t="shared" si="67"/>
        <v>0</v>
      </c>
    </row>
    <row r="1107" spans="1:6" x14ac:dyDescent="0.2">
      <c r="A1107" s="1">
        <v>42887</v>
      </c>
      <c r="B1107" s="60">
        <v>2430.0600589999999</v>
      </c>
      <c r="C1107" s="3">
        <f t="shared" si="68"/>
        <v>7.5425956807599771E-3</v>
      </c>
      <c r="D1107" s="2">
        <f t="shared" si="65"/>
        <v>-3.8526368677064195E-2</v>
      </c>
      <c r="E1107" s="2">
        <f t="shared" si="66"/>
        <v>3.2292120595291819E-3</v>
      </c>
      <c r="F1107">
        <f t="shared" si="67"/>
        <v>0</v>
      </c>
    </row>
    <row r="1108" spans="1:6" x14ac:dyDescent="0.2">
      <c r="A1108" s="1">
        <v>42888</v>
      </c>
      <c r="B1108" s="60">
        <v>2439.070068</v>
      </c>
      <c r="C1108" s="3">
        <f t="shared" si="68"/>
        <v>3.7008743035282436E-3</v>
      </c>
      <c r="D1108" s="2">
        <f t="shared" si="65"/>
        <v>-3.8640660132659876E-2</v>
      </c>
      <c r="E1108" s="2">
        <f t="shared" si="66"/>
        <v>-2.7137720664185648E-3</v>
      </c>
      <c r="F1108">
        <f t="shared" si="67"/>
        <v>0</v>
      </c>
    </row>
    <row r="1109" spans="1:6" x14ac:dyDescent="0.2">
      <c r="A1109" s="1">
        <v>42891</v>
      </c>
      <c r="B1109" s="60">
        <v>2436.1000979999999</v>
      </c>
      <c r="C1109" s="3">
        <f t="shared" si="68"/>
        <v>-1.2184068519809704E-3</v>
      </c>
      <c r="D1109" s="2">
        <f t="shared" si="65"/>
        <v>-3.8801754892407017E-2</v>
      </c>
      <c r="E1109" s="2">
        <f t="shared" si="66"/>
        <v>-1.211766231349749E-3</v>
      </c>
      <c r="F1109">
        <f t="shared" si="67"/>
        <v>0</v>
      </c>
    </row>
    <row r="1110" spans="1:6" x14ac:dyDescent="0.2">
      <c r="A1110" s="1">
        <v>42892</v>
      </c>
      <c r="B1110" s="60">
        <v>2429.330078</v>
      </c>
      <c r="C1110" s="3">
        <f t="shared" si="68"/>
        <v>-2.7829088587652804E-3</v>
      </c>
      <c r="D1110" s="2">
        <f t="shared" si="65"/>
        <v>-3.8853026852397873E-2</v>
      </c>
      <c r="E1110" s="2">
        <f t="shared" si="66"/>
        <v>9.8837260010613964E-3</v>
      </c>
      <c r="F1110">
        <f t="shared" si="67"/>
        <v>0</v>
      </c>
    </row>
    <row r="1111" spans="1:6" x14ac:dyDescent="0.2">
      <c r="A1111" s="1">
        <v>42893</v>
      </c>
      <c r="B1111" s="60">
        <v>2433.139893</v>
      </c>
      <c r="C1111" s="3">
        <f t="shared" si="68"/>
        <v>1.5670290211890142E-3</v>
      </c>
      <c r="D1111" s="2">
        <f t="shared" si="65"/>
        <v>-3.8871485126844803E-2</v>
      </c>
      <c r="E1111" s="2">
        <f t="shared" si="66"/>
        <v>1.5975363856479991E-3</v>
      </c>
      <c r="F1111">
        <f t="shared" si="67"/>
        <v>0</v>
      </c>
    </row>
    <row r="1112" spans="1:6" x14ac:dyDescent="0.2">
      <c r="A1112" s="1">
        <v>42894</v>
      </c>
      <c r="B1112" s="60">
        <v>2433.790039</v>
      </c>
      <c r="C1112" s="3">
        <f t="shared" si="68"/>
        <v>2.6716883659768292E-4</v>
      </c>
      <c r="D1112" s="2">
        <f t="shared" si="65"/>
        <v>-3.8774569821855162E-2</v>
      </c>
      <c r="E1112" s="2">
        <f t="shared" si="66"/>
        <v>7.4755330438589906E-4</v>
      </c>
      <c r="F1112">
        <f t="shared" si="67"/>
        <v>0</v>
      </c>
    </row>
    <row r="1113" spans="1:6" x14ac:dyDescent="0.2">
      <c r="A1113" s="1">
        <v>42895</v>
      </c>
      <c r="B1113" s="60">
        <v>2431.7700199999999</v>
      </c>
      <c r="C1113" s="3">
        <f t="shared" si="68"/>
        <v>-8.3033364774634012E-4</v>
      </c>
      <c r="D1113" s="2">
        <f t="shared" si="65"/>
        <v>-3.8847065543202018E-2</v>
      </c>
      <c r="E1113" s="2">
        <f t="shared" si="66"/>
        <v>1.1220011529055427E-3</v>
      </c>
      <c r="F1113">
        <f t="shared" si="67"/>
        <v>0</v>
      </c>
    </row>
    <row r="1114" spans="1:6" x14ac:dyDescent="0.2">
      <c r="A1114" s="1">
        <v>42898</v>
      </c>
      <c r="B1114" s="60">
        <v>2429.389893</v>
      </c>
      <c r="C1114" s="3">
        <f t="shared" si="68"/>
        <v>-9.7924249882421236E-4</v>
      </c>
      <c r="D1114" s="2">
        <f t="shared" si="65"/>
        <v>-3.8662083007713434E-2</v>
      </c>
      <c r="E1114" s="2">
        <f t="shared" si="66"/>
        <v>3.6609422776283625E-3</v>
      </c>
      <c r="F1114">
        <f t="shared" si="67"/>
        <v>0</v>
      </c>
    </row>
    <row r="1115" spans="1:6" x14ac:dyDescent="0.2">
      <c r="A1115" s="1">
        <v>42899</v>
      </c>
      <c r="B1115" s="60">
        <v>2440.3500979999999</v>
      </c>
      <c r="C1115" s="3">
        <f t="shared" si="68"/>
        <v>4.5013588104362186E-3</v>
      </c>
      <c r="D1115" s="2">
        <f t="shared" si="65"/>
        <v>-3.8945056317083157E-2</v>
      </c>
      <c r="E1115" s="2">
        <f t="shared" si="66"/>
        <v>-5.2466481090616772E-4</v>
      </c>
      <c r="F1115">
        <f t="shared" si="67"/>
        <v>0</v>
      </c>
    </row>
    <row r="1116" spans="1:6" x14ac:dyDescent="0.2">
      <c r="A1116" s="1">
        <v>42900</v>
      </c>
      <c r="B1116" s="60">
        <v>2437.919922</v>
      </c>
      <c r="C1116" s="3">
        <f t="shared" si="68"/>
        <v>-9.9632705490522574E-4</v>
      </c>
      <c r="D1116" s="2">
        <f t="shared" si="65"/>
        <v>-3.8523752085152081E-2</v>
      </c>
      <c r="E1116" s="2">
        <f t="shared" si="66"/>
        <v>-7.6339241068335362E-3</v>
      </c>
      <c r="F1116">
        <f t="shared" si="67"/>
        <v>0</v>
      </c>
    </row>
    <row r="1117" spans="1:6" x14ac:dyDescent="0.2">
      <c r="A1117" s="1">
        <v>42901</v>
      </c>
      <c r="B1117" s="60">
        <v>2432.459961</v>
      </c>
      <c r="C1117" s="3">
        <f t="shared" si="68"/>
        <v>-2.242109822419468E-3</v>
      </c>
      <c r="D1117" s="2">
        <f t="shared" si="65"/>
        <v>-3.8755491193388475E-2</v>
      </c>
      <c r="E1117" s="2">
        <f t="shared" si="66"/>
        <v>3.3776871181890227E-3</v>
      </c>
      <c r="F1117">
        <f t="shared" si="67"/>
        <v>0</v>
      </c>
    </row>
    <row r="1118" spans="1:6" x14ac:dyDescent="0.2">
      <c r="A1118" s="1">
        <v>42902</v>
      </c>
      <c r="B1118" s="60">
        <v>2433.1499020000001</v>
      </c>
      <c r="C1118" s="3">
        <f t="shared" si="68"/>
        <v>2.8359898308776774E-4</v>
      </c>
      <c r="D1118" s="2">
        <f t="shared" ref="D1118:D1181" si="69">_xlfn.STDEV.S(C1098:C1118)*SQRT(10)*Factor_VaR</f>
        <v>-2.1991535359830214E-2</v>
      </c>
      <c r="E1118" s="2">
        <f t="shared" si="66"/>
        <v>-5.5431286136228934E-3</v>
      </c>
      <c r="F1118">
        <f t="shared" si="67"/>
        <v>0</v>
      </c>
    </row>
    <row r="1119" spans="1:6" x14ac:dyDescent="0.2">
      <c r="A1119" s="1">
        <v>42905</v>
      </c>
      <c r="B1119" s="60">
        <v>2453.459961</v>
      </c>
      <c r="C1119" s="3">
        <f t="shared" si="68"/>
        <v>8.3125833736460205E-3</v>
      </c>
      <c r="D1119" s="2">
        <f t="shared" si="69"/>
        <v>-2.4356708079811315E-2</v>
      </c>
      <c r="E1119" s="2">
        <f t="shared" ref="E1119:E1182" si="70">LN(B1128/B1119)</f>
        <v>-1.2323654350496434E-2</v>
      </c>
      <c r="F1119">
        <f t="shared" ref="F1119:F1182" si="71">IF(E1119&lt;D1119, 1, 0)</f>
        <v>0</v>
      </c>
    </row>
    <row r="1120" spans="1:6" x14ac:dyDescent="0.2">
      <c r="A1120" s="1">
        <v>42906</v>
      </c>
      <c r="B1120" s="60">
        <v>2437.030029</v>
      </c>
      <c r="C1120" s="3">
        <f t="shared" si="68"/>
        <v>-6.7191605942243304E-3</v>
      </c>
      <c r="D1120" s="2">
        <f t="shared" si="69"/>
        <v>-2.6368888540844588E-2</v>
      </c>
      <c r="E1120" s="2">
        <f t="shared" si="70"/>
        <v>-3.2963256355019485E-3</v>
      </c>
      <c r="F1120">
        <f t="shared" si="71"/>
        <v>0</v>
      </c>
    </row>
    <row r="1121" spans="1:6" x14ac:dyDescent="0.2">
      <c r="A1121" s="1">
        <v>42907</v>
      </c>
      <c r="B1121" s="60">
        <v>2435.610107</v>
      </c>
      <c r="C1121" s="3">
        <f t="shared" si="68"/>
        <v>-5.8281424466445424E-4</v>
      </c>
      <c r="D1121" s="2">
        <f t="shared" si="69"/>
        <v>-2.5577691549213397E-2</v>
      </c>
      <c r="E1121" s="2">
        <f t="shared" si="70"/>
        <v>-1.2612874767320525E-3</v>
      </c>
      <c r="F1121">
        <f t="shared" si="71"/>
        <v>0</v>
      </c>
    </row>
    <row r="1122" spans="1:6" x14ac:dyDescent="0.2">
      <c r="A1122" s="1">
        <v>42908</v>
      </c>
      <c r="B1122" s="60">
        <v>2434.5</v>
      </c>
      <c r="C1122" s="3">
        <f t="shared" si="68"/>
        <v>-4.5588579922685235E-4</v>
      </c>
      <c r="D1122" s="2">
        <f t="shared" si="69"/>
        <v>-2.559597692183313E-2</v>
      </c>
      <c r="E1122" s="2">
        <f t="shared" si="70"/>
        <v>-1.0218388958678081E-2</v>
      </c>
      <c r="F1122">
        <f t="shared" si="71"/>
        <v>0</v>
      </c>
    </row>
    <row r="1123" spans="1:6" x14ac:dyDescent="0.2">
      <c r="A1123" s="1">
        <v>42909</v>
      </c>
      <c r="B1123" s="60">
        <v>2438.3000489999999</v>
      </c>
      <c r="C1123" s="3">
        <f t="shared" si="68"/>
        <v>1.5596986258985955E-3</v>
      </c>
      <c r="D1123" s="2">
        <f t="shared" si="69"/>
        <v>-2.5465012010092752E-2</v>
      </c>
      <c r="E1123" s="2">
        <f t="shared" si="70"/>
        <v>-5.3953748667761323E-3</v>
      </c>
      <c r="F1123">
        <f t="shared" si="71"/>
        <v>0</v>
      </c>
    </row>
    <row r="1124" spans="1:6" x14ac:dyDescent="0.2">
      <c r="A1124" s="1">
        <v>42912</v>
      </c>
      <c r="B1124" s="60">
        <v>2439.070068</v>
      </c>
      <c r="C1124" s="3">
        <f t="shared" si="68"/>
        <v>3.1575172190189825E-4</v>
      </c>
      <c r="D1124" s="2">
        <f t="shared" si="69"/>
        <v>-2.4662834575116442E-2</v>
      </c>
      <c r="E1124" s="2">
        <f t="shared" si="70"/>
        <v>-4.783790485302683E-3</v>
      </c>
      <c r="F1124">
        <f t="shared" si="71"/>
        <v>0</v>
      </c>
    </row>
    <row r="1125" spans="1:6" x14ac:dyDescent="0.2">
      <c r="A1125" s="1">
        <v>42913</v>
      </c>
      <c r="B1125" s="60">
        <v>2419.3798830000001</v>
      </c>
      <c r="C1125" s="3">
        <f t="shared" si="68"/>
        <v>-8.1055863508326578E-3</v>
      </c>
      <c r="D1125" s="2">
        <f t="shared" si="69"/>
        <v>-2.8250613364984391E-2</v>
      </c>
      <c r="E1125" s="2">
        <f t="shared" si="70"/>
        <v>2.5388085290044857E-3</v>
      </c>
      <c r="F1125">
        <f t="shared" si="71"/>
        <v>0</v>
      </c>
    </row>
    <row r="1126" spans="1:6" x14ac:dyDescent="0.2">
      <c r="A1126" s="1">
        <v>42914</v>
      </c>
      <c r="B1126" s="60">
        <v>2440.6899410000001</v>
      </c>
      <c r="C1126" s="3">
        <f t="shared" si="68"/>
        <v>8.7695014026030957E-3</v>
      </c>
      <c r="D1126" s="2">
        <f t="shared" si="69"/>
        <v>-3.1395198588784833E-2</v>
      </c>
      <c r="E1126" s="2">
        <f t="shared" si="70"/>
        <v>1.0483581966186629E-3</v>
      </c>
      <c r="F1126">
        <f t="shared" si="71"/>
        <v>0</v>
      </c>
    </row>
    <row r="1127" spans="1:6" x14ac:dyDescent="0.2">
      <c r="A1127" s="1">
        <v>42915</v>
      </c>
      <c r="B1127" s="60">
        <v>2419.6999510000001</v>
      </c>
      <c r="C1127" s="3">
        <f t="shared" si="68"/>
        <v>-8.6372167487240945E-3</v>
      </c>
      <c r="D1127" s="2">
        <f t="shared" si="69"/>
        <v>-3.467651575365191E-2</v>
      </c>
      <c r="E1127" s="2">
        <f t="shared" si="70"/>
        <v>1.1558404367750222E-2</v>
      </c>
      <c r="F1127">
        <f t="shared" si="71"/>
        <v>0</v>
      </c>
    </row>
    <row r="1128" spans="1:6" x14ac:dyDescent="0.2">
      <c r="A1128" s="1">
        <v>42916</v>
      </c>
      <c r="B1128" s="60">
        <v>2423.4099120000001</v>
      </c>
      <c r="C1128" s="3">
        <f t="shared" si="68"/>
        <v>1.532057636772409E-3</v>
      </c>
      <c r="D1128" s="2">
        <f t="shared" si="69"/>
        <v>-3.2485059667934003E-2</v>
      </c>
      <c r="E1128" s="2">
        <f t="shared" si="70"/>
        <v>1.4688963142658022E-2</v>
      </c>
      <c r="F1128">
        <f t="shared" si="71"/>
        <v>0</v>
      </c>
    </row>
    <row r="1129" spans="1:6" x14ac:dyDescent="0.2">
      <c r="A1129" s="1">
        <v>42919</v>
      </c>
      <c r="B1129" s="60">
        <v>2429.01001</v>
      </c>
      <c r="C1129" s="3">
        <f t="shared" si="68"/>
        <v>2.3081681207700998E-3</v>
      </c>
      <c r="D1129" s="2">
        <f t="shared" si="69"/>
        <v>-3.2115416897163601E-2</v>
      </c>
      <c r="E1129" s="2">
        <f t="shared" si="70"/>
        <v>1.2327880766129534E-2</v>
      </c>
      <c r="F1129">
        <f t="shared" si="71"/>
        <v>0</v>
      </c>
    </row>
    <row r="1130" spans="1:6" x14ac:dyDescent="0.2">
      <c r="A1130" s="1">
        <v>42921</v>
      </c>
      <c r="B1130" s="60">
        <v>2432.540039</v>
      </c>
      <c r="C1130" s="3">
        <f t="shared" si="68"/>
        <v>1.4522239141054789E-3</v>
      </c>
      <c r="D1130" s="2">
        <f t="shared" si="69"/>
        <v>-3.2171652892571984E-2</v>
      </c>
      <c r="E1130" s="2">
        <f t="shared" si="70"/>
        <v>1.1473335207129804E-2</v>
      </c>
      <c r="F1130">
        <f t="shared" si="71"/>
        <v>0</v>
      </c>
    </row>
    <row r="1131" spans="1:6" x14ac:dyDescent="0.2">
      <c r="A1131" s="1">
        <v>42922</v>
      </c>
      <c r="B1131" s="60">
        <v>2409.75</v>
      </c>
      <c r="C1131" s="3">
        <f t="shared" si="68"/>
        <v>-9.4129872811729385E-3</v>
      </c>
      <c r="D1131" s="2">
        <f t="shared" si="69"/>
        <v>-3.5293830818054352E-2</v>
      </c>
      <c r="E1131" s="2">
        <f t="shared" si="70"/>
        <v>2.6244580825278772E-2</v>
      </c>
      <c r="F1131">
        <f t="shared" si="71"/>
        <v>0</v>
      </c>
    </row>
    <row r="1132" spans="1:6" x14ac:dyDescent="0.2">
      <c r="A1132" s="1">
        <v>42923</v>
      </c>
      <c r="B1132" s="60">
        <v>2425.179932</v>
      </c>
      <c r="C1132" s="3">
        <f t="shared" si="68"/>
        <v>6.3827127178005495E-3</v>
      </c>
      <c r="D1132" s="2">
        <f t="shared" si="69"/>
        <v>-3.6828011341225278E-2</v>
      </c>
      <c r="E1132" s="2">
        <f t="shared" si="70"/>
        <v>1.9708196999912119E-2</v>
      </c>
      <c r="F1132">
        <f t="shared" si="71"/>
        <v>0</v>
      </c>
    </row>
    <row r="1133" spans="1:6" x14ac:dyDescent="0.2">
      <c r="A1133" s="1">
        <v>42926</v>
      </c>
      <c r="B1133" s="60">
        <v>2427.429932</v>
      </c>
      <c r="C1133" s="3">
        <f t="shared" si="68"/>
        <v>9.2733610337524723E-4</v>
      </c>
      <c r="D1133" s="2">
        <f t="shared" si="69"/>
        <v>-3.6863770719480701E-2</v>
      </c>
      <c r="E1133" s="2">
        <f t="shared" si="70"/>
        <v>1.8412921611538183E-2</v>
      </c>
      <c r="F1133">
        <f t="shared" si="71"/>
        <v>0</v>
      </c>
    </row>
    <row r="1134" spans="1:6" x14ac:dyDescent="0.2">
      <c r="A1134" s="1">
        <v>42927</v>
      </c>
      <c r="B1134" s="60">
        <v>2425.530029</v>
      </c>
      <c r="C1134" s="3">
        <f t="shared" si="68"/>
        <v>-7.8298733652557018E-4</v>
      </c>
      <c r="D1134" s="2">
        <f t="shared" si="69"/>
        <v>-3.6861396299194576E-2</v>
      </c>
      <c r="E1134" s="2">
        <f t="shared" si="70"/>
        <v>1.8131607933649613E-2</v>
      </c>
      <c r="F1134">
        <f t="shared" si="71"/>
        <v>0</v>
      </c>
    </row>
    <row r="1135" spans="1:6" x14ac:dyDescent="0.2">
      <c r="A1135" s="1">
        <v>42928</v>
      </c>
      <c r="B1135" s="60">
        <v>2443.25</v>
      </c>
      <c r="C1135" s="3">
        <f t="shared" si="68"/>
        <v>7.2790510702173033E-3</v>
      </c>
      <c r="D1135" s="2">
        <f t="shared" si="69"/>
        <v>-3.8681023512121007E-2</v>
      </c>
      <c r="E1135" s="2">
        <f t="shared" si="70"/>
        <v>1.3771464503305943E-2</v>
      </c>
      <c r="F1135">
        <f t="shared" si="71"/>
        <v>0</v>
      </c>
    </row>
    <row r="1136" spans="1:6" x14ac:dyDescent="0.2">
      <c r="A1136" s="1">
        <v>42929</v>
      </c>
      <c r="B1136" s="60">
        <v>2447.830078</v>
      </c>
      <c r="C1136" s="3">
        <f t="shared" si="68"/>
        <v>1.8728294224074943E-3</v>
      </c>
      <c r="D1136" s="2">
        <f t="shared" si="69"/>
        <v>-3.8129352768152408E-2</v>
      </c>
      <c r="E1136" s="2">
        <f t="shared" si="70"/>
        <v>1.2181258960877865E-2</v>
      </c>
      <c r="F1136">
        <f t="shared" si="71"/>
        <v>0</v>
      </c>
    </row>
    <row r="1137" spans="1:6" x14ac:dyDescent="0.2">
      <c r="A1137" s="1">
        <v>42930</v>
      </c>
      <c r="B1137" s="60">
        <v>2459.2700199999999</v>
      </c>
      <c r="C1137" s="3">
        <f t="shared" si="68"/>
        <v>4.6626164116802295E-3</v>
      </c>
      <c r="D1137" s="2">
        <f t="shared" si="69"/>
        <v>-3.8747891369726797E-2</v>
      </c>
      <c r="E1137" s="2">
        <f t="shared" si="70"/>
        <v>6.5454810127479309E-3</v>
      </c>
      <c r="F1137">
        <f t="shared" si="71"/>
        <v>0</v>
      </c>
    </row>
    <row r="1138" spans="1:6" x14ac:dyDescent="0.2">
      <c r="A1138" s="1">
        <v>42933</v>
      </c>
      <c r="B1138" s="60">
        <v>2459.139893</v>
      </c>
      <c r="C1138" s="3">
        <f t="shared" si="68"/>
        <v>-5.2914255758300215E-5</v>
      </c>
      <c r="D1138" s="2">
        <f t="shared" si="69"/>
        <v>-3.850021949890365E-2</v>
      </c>
      <c r="E1138" s="2">
        <f t="shared" si="70"/>
        <v>5.2563796789454522E-3</v>
      </c>
      <c r="F1138">
        <f t="shared" si="71"/>
        <v>0</v>
      </c>
    </row>
    <row r="1139" spans="1:6" x14ac:dyDescent="0.2">
      <c r="A1139" s="1">
        <v>42934</v>
      </c>
      <c r="B1139" s="60">
        <v>2460.610107</v>
      </c>
      <c r="C1139" s="3">
        <f t="shared" si="68"/>
        <v>5.9767835510570659E-4</v>
      </c>
      <c r="D1139" s="2">
        <f t="shared" si="69"/>
        <v>-3.849831450236843E-2</v>
      </c>
      <c r="E1139" s="2">
        <f t="shared" si="70"/>
        <v>3.9302904198047139E-3</v>
      </c>
      <c r="F1139">
        <f t="shared" si="71"/>
        <v>0</v>
      </c>
    </row>
    <row r="1140" spans="1:6" x14ac:dyDescent="0.2">
      <c r="A1140" s="1">
        <v>42935</v>
      </c>
      <c r="B1140" s="60">
        <v>2473.830078</v>
      </c>
      <c r="C1140" s="3">
        <f t="shared" si="68"/>
        <v>5.3582583369758633E-3</v>
      </c>
      <c r="D1140" s="2">
        <f t="shared" si="69"/>
        <v>-3.715174188311416E-2</v>
      </c>
      <c r="E1140" s="2">
        <f t="shared" si="70"/>
        <v>1.0181529270037607E-3</v>
      </c>
      <c r="F1140">
        <f t="shared" si="71"/>
        <v>0</v>
      </c>
    </row>
    <row r="1141" spans="1:6" x14ac:dyDescent="0.2">
      <c r="A1141" s="1">
        <v>42936</v>
      </c>
      <c r="B1141" s="60">
        <v>2473.4499510000001</v>
      </c>
      <c r="C1141" s="3">
        <f t="shared" si="68"/>
        <v>-1.5367110756601694E-4</v>
      </c>
      <c r="D1141" s="2">
        <f t="shared" si="69"/>
        <v>-3.519383225592846E-2</v>
      </c>
      <c r="E1141" s="2">
        <f t="shared" si="70"/>
        <v>1.6643511580527166E-3</v>
      </c>
      <c r="F1141">
        <f t="shared" si="71"/>
        <v>0</v>
      </c>
    </row>
    <row r="1142" spans="1:6" x14ac:dyDescent="0.2">
      <c r="A1142" s="1">
        <v>42937</v>
      </c>
      <c r="B1142" s="60">
        <v>2472.540039</v>
      </c>
      <c r="C1142" s="3">
        <f t="shared" si="68"/>
        <v>-3.6793928499852593E-4</v>
      </c>
      <c r="D1142" s="2">
        <f t="shared" si="69"/>
        <v>-3.5174218488644445E-2</v>
      </c>
      <c r="E1142" s="2">
        <f t="shared" si="70"/>
        <v>-1.5375129108563483E-4</v>
      </c>
      <c r="F1142">
        <f t="shared" si="71"/>
        <v>0</v>
      </c>
    </row>
    <row r="1143" spans="1:6" x14ac:dyDescent="0.2">
      <c r="A1143" s="1">
        <v>42940</v>
      </c>
      <c r="B1143" s="60">
        <v>2469.9099120000001</v>
      </c>
      <c r="C1143" s="3">
        <f t="shared" si="68"/>
        <v>-1.0643010144140571E-3</v>
      </c>
      <c r="D1143" s="2">
        <f t="shared" si="69"/>
        <v>-3.524259128573911E-2</v>
      </c>
      <c r="E1143" s="2">
        <f t="shared" si="70"/>
        <v>2.7978711346428133E-3</v>
      </c>
      <c r="F1143">
        <f t="shared" si="71"/>
        <v>0</v>
      </c>
    </row>
    <row r="1144" spans="1:6" x14ac:dyDescent="0.2">
      <c r="A1144" s="1">
        <v>42941</v>
      </c>
      <c r="B1144" s="60">
        <v>2477.1298830000001</v>
      </c>
      <c r="C1144" s="3">
        <f t="shared" si="68"/>
        <v>2.9189076398735176E-3</v>
      </c>
      <c r="D1144" s="2">
        <f t="shared" si="69"/>
        <v>-3.5400792592818538E-2</v>
      </c>
      <c r="E1144" s="2">
        <f t="shared" si="70"/>
        <v>1.5248081454309053E-3</v>
      </c>
      <c r="F1144">
        <f t="shared" si="71"/>
        <v>0</v>
      </c>
    </row>
    <row r="1145" spans="1:6" x14ac:dyDescent="0.2">
      <c r="A1145" s="1">
        <v>42942</v>
      </c>
      <c r="B1145" s="60">
        <v>2477.830078</v>
      </c>
      <c r="C1145" s="3">
        <f t="shared" si="68"/>
        <v>2.8262387997962017E-4</v>
      </c>
      <c r="D1145" s="2">
        <f t="shared" si="69"/>
        <v>-3.5401938095022824E-2</v>
      </c>
      <c r="E1145" s="2">
        <f t="shared" si="70"/>
        <v>-1.175167870340774E-3</v>
      </c>
      <c r="F1145">
        <f t="shared" si="71"/>
        <v>0</v>
      </c>
    </row>
    <row r="1146" spans="1:6" x14ac:dyDescent="0.2">
      <c r="A1146" s="1">
        <v>42943</v>
      </c>
      <c r="B1146" s="60">
        <v>2475.419922</v>
      </c>
      <c r="C1146" s="3">
        <f t="shared" si="68"/>
        <v>-9.7316153644986159E-4</v>
      </c>
      <c r="D1146" s="2">
        <f t="shared" si="69"/>
        <v>-3.2288429132599869E-2</v>
      </c>
      <c r="E1146" s="2">
        <f t="shared" si="70"/>
        <v>-5.6568098764101589E-4</v>
      </c>
      <c r="F1146">
        <f t="shared" si="71"/>
        <v>0</v>
      </c>
    </row>
    <row r="1147" spans="1:6" x14ac:dyDescent="0.2">
      <c r="A1147" s="1">
        <v>42944</v>
      </c>
      <c r="B1147" s="60">
        <v>2472.1000979999999</v>
      </c>
      <c r="C1147" s="3">
        <f t="shared" si="68"/>
        <v>-1.3420155895607954E-3</v>
      </c>
      <c r="D1147" s="2">
        <f t="shared" si="69"/>
        <v>-2.9762617896498672E-2</v>
      </c>
      <c r="E1147" s="2">
        <f t="shared" si="70"/>
        <v>-1.3803883962657113E-2</v>
      </c>
      <c r="F1147">
        <f t="shared" si="71"/>
        <v>0</v>
      </c>
    </row>
    <row r="1148" spans="1:6" x14ac:dyDescent="0.2">
      <c r="A1148" s="1">
        <v>42947</v>
      </c>
      <c r="B1148" s="60">
        <v>2470.3000489999999</v>
      </c>
      <c r="C1148" s="3">
        <f t="shared" si="68"/>
        <v>-7.2841090403496719E-4</v>
      </c>
      <c r="D1148" s="2">
        <f t="shared" si="69"/>
        <v>-2.5519776237929701E-2</v>
      </c>
      <c r="E1148" s="2">
        <f t="shared" si="70"/>
        <v>-1.1800716103473783E-2</v>
      </c>
      <c r="F1148">
        <f t="shared" si="71"/>
        <v>0</v>
      </c>
    </row>
    <row r="1149" spans="1:6" x14ac:dyDescent="0.2">
      <c r="A1149" s="1">
        <v>42948</v>
      </c>
      <c r="B1149" s="60">
        <v>2476.3500979999999</v>
      </c>
      <c r="C1149" s="3">
        <f t="shared" si="68"/>
        <v>2.4461208441749348E-3</v>
      </c>
      <c r="D1149" s="2">
        <f t="shared" si="69"/>
        <v>-2.5614756549102828E-2</v>
      </c>
      <c r="E1149" s="2">
        <f t="shared" si="70"/>
        <v>-4.2531855100379342E-3</v>
      </c>
      <c r="F1149">
        <f t="shared" si="71"/>
        <v>0</v>
      </c>
    </row>
    <row r="1150" spans="1:6" x14ac:dyDescent="0.2">
      <c r="A1150" s="1">
        <v>42949</v>
      </c>
      <c r="B1150" s="60">
        <v>2477.570068</v>
      </c>
      <c r="C1150" s="3">
        <f t="shared" si="68"/>
        <v>4.9252712348291973E-4</v>
      </c>
      <c r="D1150" s="2">
        <f t="shared" si="69"/>
        <v>-2.5535125351531778E-2</v>
      </c>
      <c r="E1150" s="2">
        <f t="shared" si="70"/>
        <v>-5.2446451759336644E-3</v>
      </c>
      <c r="F1150">
        <f t="shared" si="71"/>
        <v>0</v>
      </c>
    </row>
    <row r="1151" spans="1:6" x14ac:dyDescent="0.2">
      <c r="A1151" s="1">
        <v>42950</v>
      </c>
      <c r="B1151" s="60">
        <v>2472.1599120000001</v>
      </c>
      <c r="C1151" s="3">
        <f t="shared" si="68"/>
        <v>-2.1860417341370017E-3</v>
      </c>
      <c r="D1151" s="2">
        <f t="shared" si="69"/>
        <v>-2.6002326759832318E-2</v>
      </c>
      <c r="E1151" s="2">
        <f t="shared" si="70"/>
        <v>-1.6395079182216787E-3</v>
      </c>
      <c r="F1151">
        <f t="shared" si="71"/>
        <v>0</v>
      </c>
    </row>
    <row r="1152" spans="1:6" x14ac:dyDescent="0.2">
      <c r="A1152" s="1">
        <v>42951</v>
      </c>
      <c r="B1152" s="60">
        <v>2476.830078</v>
      </c>
      <c r="C1152" s="3">
        <f t="shared" si="68"/>
        <v>1.8873214113143176E-3</v>
      </c>
      <c r="D1152" s="2">
        <f t="shared" si="69"/>
        <v>-1.9557516783979219E-2</v>
      </c>
      <c r="E1152" s="2">
        <f t="shared" si="70"/>
        <v>-1.9084171549346815E-2</v>
      </c>
      <c r="F1152">
        <f t="shared" si="71"/>
        <v>0</v>
      </c>
    </row>
    <row r="1153" spans="1:6" x14ac:dyDescent="0.2">
      <c r="A1153" s="1">
        <v>42954</v>
      </c>
      <c r="B1153" s="60">
        <v>2480.9099120000001</v>
      </c>
      <c r="C1153" s="3">
        <f t="shared" si="68"/>
        <v>1.6458446506615104E-3</v>
      </c>
      <c r="D1153" s="2">
        <f t="shared" si="69"/>
        <v>-1.7612910790919069E-2</v>
      </c>
      <c r="E1153" s="2">
        <f t="shared" si="70"/>
        <v>-2.2567069886950439E-2</v>
      </c>
      <c r="F1153">
        <f t="shared" si="71"/>
        <v>1</v>
      </c>
    </row>
    <row r="1154" spans="1:6" x14ac:dyDescent="0.2">
      <c r="A1154" s="1">
        <v>42955</v>
      </c>
      <c r="B1154" s="60">
        <v>2474.919922</v>
      </c>
      <c r="C1154" s="3">
        <f t="shared" si="68"/>
        <v>-2.4173521357919855E-3</v>
      </c>
      <c r="D1154" s="2">
        <f t="shared" si="69"/>
        <v>-1.8488969293929385E-2</v>
      </c>
      <c r="E1154" s="2">
        <f t="shared" si="70"/>
        <v>-1.8987742184664657E-2</v>
      </c>
      <c r="F1154">
        <f t="shared" si="71"/>
        <v>1</v>
      </c>
    </row>
    <row r="1155" spans="1:6" x14ac:dyDescent="0.2">
      <c r="A1155" s="1">
        <v>42956</v>
      </c>
      <c r="B1155" s="60">
        <v>2474.0200199999999</v>
      </c>
      <c r="C1155" s="3">
        <f t="shared" si="68"/>
        <v>-3.6367465375007732E-4</v>
      </c>
      <c r="D1155" s="2">
        <f t="shared" si="69"/>
        <v>-1.8396320505523797E-2</v>
      </c>
      <c r="E1155" s="2">
        <f t="shared" si="70"/>
        <v>-8.7323720975117109E-3</v>
      </c>
      <c r="F1155">
        <f t="shared" si="71"/>
        <v>0</v>
      </c>
    </row>
    <row r="1156" spans="1:6" x14ac:dyDescent="0.2">
      <c r="A1156" s="1">
        <v>42957</v>
      </c>
      <c r="B1156" s="60">
        <v>2438.209961</v>
      </c>
      <c r="C1156" s="3">
        <f t="shared" si="68"/>
        <v>-1.4580218564576908E-2</v>
      </c>
      <c r="D1156" s="2">
        <f t="shared" si="69"/>
        <v>-2.8639596797882923E-2</v>
      </c>
      <c r="E1156" s="2">
        <f t="shared" si="70"/>
        <v>2.3882762132885005E-3</v>
      </c>
      <c r="F1156">
        <f t="shared" si="71"/>
        <v>0</v>
      </c>
    </row>
    <row r="1157" spans="1:6" x14ac:dyDescent="0.2">
      <c r="A1157" s="1">
        <v>42958</v>
      </c>
      <c r="B1157" s="60">
        <v>2441.320068</v>
      </c>
      <c r="C1157" s="3">
        <f t="shared" si="68"/>
        <v>1.2747569551484817E-3</v>
      </c>
      <c r="D1157" s="2">
        <f t="shared" si="69"/>
        <v>-2.8544145432752462E-2</v>
      </c>
      <c r="E1157" s="2">
        <f t="shared" si="70"/>
        <v>-9.6309734170453142E-4</v>
      </c>
      <c r="F1157">
        <f t="shared" si="71"/>
        <v>0</v>
      </c>
    </row>
    <row r="1158" spans="1:6" x14ac:dyDescent="0.2">
      <c r="A1158" s="1">
        <v>42961</v>
      </c>
      <c r="B1158" s="60">
        <v>2465.8400879999999</v>
      </c>
      <c r="C1158" s="3">
        <f t="shared" si="68"/>
        <v>9.9936514376108582E-3</v>
      </c>
      <c r="D1158" s="2">
        <f t="shared" si="69"/>
        <v>-3.2034182129092405E-2</v>
      </c>
      <c r="E1158" s="2">
        <f t="shared" si="70"/>
        <v>-9.285277161746602E-3</v>
      </c>
      <c r="F1158">
        <f t="shared" si="71"/>
        <v>0</v>
      </c>
    </row>
    <row r="1159" spans="1:6" x14ac:dyDescent="0.2">
      <c r="A1159" s="1">
        <v>42962</v>
      </c>
      <c r="B1159" s="60">
        <v>2464.610107</v>
      </c>
      <c r="C1159" s="3">
        <f t="shared" si="68"/>
        <v>-4.9893254241267825E-4</v>
      </c>
      <c r="D1159" s="2">
        <f t="shared" si="69"/>
        <v>-3.20489607190627E-2</v>
      </c>
      <c r="E1159" s="2">
        <f t="shared" si="70"/>
        <v>-8.2993913122790443E-3</v>
      </c>
      <c r="F1159">
        <f t="shared" si="71"/>
        <v>0</v>
      </c>
    </row>
    <row r="1160" spans="1:6" x14ac:dyDescent="0.2">
      <c r="A1160" s="1">
        <v>42963</v>
      </c>
      <c r="B1160" s="60">
        <v>2468.110107</v>
      </c>
      <c r="C1160" s="3">
        <f t="shared" si="68"/>
        <v>1.4190955235749438E-3</v>
      </c>
      <c r="D1160" s="2">
        <f t="shared" si="69"/>
        <v>-3.2110143039281051E-2</v>
      </c>
      <c r="E1160" s="2">
        <f t="shared" si="70"/>
        <v>-8.8760199076964898E-3</v>
      </c>
      <c r="F1160">
        <f t="shared" si="71"/>
        <v>0</v>
      </c>
    </row>
    <row r="1161" spans="1:6" x14ac:dyDescent="0.2">
      <c r="A1161" s="1">
        <v>42964</v>
      </c>
      <c r="B1161" s="60">
        <v>2430.01001</v>
      </c>
      <c r="C1161" s="3">
        <f t="shared" si="68"/>
        <v>-1.5557342219810788E-2</v>
      </c>
      <c r="D1161" s="2">
        <f t="shared" si="69"/>
        <v>-3.9602135104222599E-2</v>
      </c>
      <c r="E1161" s="2">
        <f t="shared" si="70"/>
        <v>1.1285854074421169E-2</v>
      </c>
      <c r="F1161">
        <f t="shared" si="71"/>
        <v>0</v>
      </c>
    </row>
    <row r="1162" spans="1:6" x14ac:dyDescent="0.2">
      <c r="A1162" s="1">
        <v>42965</v>
      </c>
      <c r="B1162" s="60">
        <v>2425.5500489999999</v>
      </c>
      <c r="C1162" s="3">
        <f t="shared" si="68"/>
        <v>-1.8370536869419727E-3</v>
      </c>
      <c r="D1162" s="2">
        <f t="shared" si="69"/>
        <v>-3.9614121433591741E-2</v>
      </c>
      <c r="E1162" s="2">
        <f t="shared" si="70"/>
        <v>1.8827581162494552E-2</v>
      </c>
      <c r="F1162">
        <f t="shared" si="71"/>
        <v>0</v>
      </c>
    </row>
    <row r="1163" spans="1:6" x14ac:dyDescent="0.2">
      <c r="A1163" s="1">
        <v>42968</v>
      </c>
      <c r="B1163" s="60">
        <v>2428.3701169999999</v>
      </c>
      <c r="C1163" s="3">
        <f t="shared" ref="C1163:C1226" si="72">LN(B1163/B1162)</f>
        <v>1.1619755664938251E-3</v>
      </c>
      <c r="D1163" s="2">
        <f t="shared" si="69"/>
        <v>-3.9748892663759527E-2</v>
      </c>
      <c r="E1163" s="2">
        <f t="shared" si="70"/>
        <v>1.9646183846814071E-2</v>
      </c>
      <c r="F1163">
        <f t="shared" si="71"/>
        <v>0</v>
      </c>
    </row>
    <row r="1164" spans="1:6" x14ac:dyDescent="0.2">
      <c r="A1164" s="1">
        <v>42969</v>
      </c>
      <c r="B1164" s="60">
        <v>2452.51001</v>
      </c>
      <c r="C1164" s="3">
        <f t="shared" si="72"/>
        <v>9.8916954334028386E-3</v>
      </c>
      <c r="D1164" s="2">
        <f t="shared" si="69"/>
        <v>-4.3325539506329364E-2</v>
      </c>
      <c r="E1164" s="2">
        <f t="shared" si="70"/>
        <v>2.17502993172339E-3</v>
      </c>
      <c r="F1164">
        <f t="shared" si="71"/>
        <v>0</v>
      </c>
    </row>
    <row r="1165" spans="1:6" x14ac:dyDescent="0.2">
      <c r="A1165" s="1">
        <v>42970</v>
      </c>
      <c r="B1165" s="60">
        <v>2444.040039</v>
      </c>
      <c r="C1165" s="3">
        <f t="shared" si="72"/>
        <v>-3.4595702537768024E-3</v>
      </c>
      <c r="D1165" s="2">
        <f t="shared" si="69"/>
        <v>-4.3238531115767399E-2</v>
      </c>
      <c r="E1165" s="2">
        <f t="shared" si="70"/>
        <v>8.7584425134368451E-3</v>
      </c>
      <c r="F1165">
        <f t="shared" si="71"/>
        <v>0</v>
      </c>
    </row>
    <row r="1166" spans="1:6" x14ac:dyDescent="0.2">
      <c r="A1166" s="1">
        <v>42971</v>
      </c>
      <c r="B1166" s="60">
        <v>2438.969971</v>
      </c>
      <c r="C1166" s="3">
        <f t="shared" si="72"/>
        <v>-2.0766165998444643E-3</v>
      </c>
      <c r="D1166" s="2">
        <f t="shared" si="69"/>
        <v>-4.3268114399027786E-2</v>
      </c>
      <c r="E1166" s="2">
        <f t="shared" si="70"/>
        <v>1.0656607233223848E-2</v>
      </c>
      <c r="F1166">
        <f t="shared" si="71"/>
        <v>0</v>
      </c>
    </row>
    <row r="1167" spans="1:6" x14ac:dyDescent="0.2">
      <c r="A1167" s="1">
        <v>42972</v>
      </c>
      <c r="B1167" s="60">
        <v>2443.0500489999999</v>
      </c>
      <c r="C1167" s="3">
        <f t="shared" si="72"/>
        <v>1.6714716175687365E-3</v>
      </c>
      <c r="D1167" s="2">
        <f t="shared" si="69"/>
        <v>-4.3439604680198196E-2</v>
      </c>
      <c r="E1167" s="2">
        <f t="shared" si="70"/>
        <v>7.4951754787533752E-3</v>
      </c>
      <c r="F1167">
        <f t="shared" si="71"/>
        <v>0</v>
      </c>
    </row>
    <row r="1168" spans="1:6" x14ac:dyDescent="0.2">
      <c r="A1168" s="1">
        <v>42975</v>
      </c>
      <c r="B1168" s="60">
        <v>2444.23999</v>
      </c>
      <c r="C1168" s="3">
        <f t="shared" si="72"/>
        <v>4.8695330705475671E-4</v>
      </c>
      <c r="D1168" s="2">
        <f t="shared" si="69"/>
        <v>-4.345734236071605E-2</v>
      </c>
      <c r="E1168" s="2">
        <f t="shared" si="70"/>
        <v>1.7789197053286566E-2</v>
      </c>
      <c r="F1168">
        <f t="shared" si="71"/>
        <v>0</v>
      </c>
    </row>
    <row r="1169" spans="1:6" x14ac:dyDescent="0.2">
      <c r="A1169" s="1">
        <v>42976</v>
      </c>
      <c r="B1169" s="60">
        <v>2446.3000489999999</v>
      </c>
      <c r="C1169" s="3">
        <f t="shared" si="72"/>
        <v>8.4246692815763099E-4</v>
      </c>
      <c r="D1169" s="2">
        <f t="shared" si="69"/>
        <v>-4.3512018048954458E-2</v>
      </c>
      <c r="E1169" s="2">
        <f t="shared" si="70"/>
        <v>2.030503270180448E-2</v>
      </c>
      <c r="F1169">
        <f t="shared" si="71"/>
        <v>0</v>
      </c>
    </row>
    <row r="1170" spans="1:6" x14ac:dyDescent="0.2">
      <c r="A1170" s="1">
        <v>42977</v>
      </c>
      <c r="B1170" s="60">
        <v>2457.5900879999999</v>
      </c>
      <c r="C1170" s="3">
        <f t="shared" si="72"/>
        <v>4.6045317623068212E-3</v>
      </c>
      <c r="D1170" s="2">
        <f t="shared" si="69"/>
        <v>-4.4037547927247442E-2</v>
      </c>
      <c r="E1170" s="2">
        <f t="shared" si="70"/>
        <v>1.6457335300295452E-2</v>
      </c>
      <c r="F1170">
        <f t="shared" si="71"/>
        <v>0</v>
      </c>
    </row>
    <row r="1171" spans="1:6" x14ac:dyDescent="0.2">
      <c r="A1171" s="1">
        <v>42978</v>
      </c>
      <c r="B1171" s="60">
        <v>2471.6499020000001</v>
      </c>
      <c r="C1171" s="3">
        <f t="shared" si="72"/>
        <v>5.7046734011315034E-3</v>
      </c>
      <c r="D1171" s="2">
        <f t="shared" si="69"/>
        <v>-4.5093498999757654E-2</v>
      </c>
      <c r="E1171" s="2">
        <f t="shared" si="70"/>
        <v>9.651338048253388E-3</v>
      </c>
      <c r="F1171">
        <f t="shared" si="71"/>
        <v>0</v>
      </c>
    </row>
    <row r="1172" spans="1:6" x14ac:dyDescent="0.2">
      <c r="A1172" s="1">
        <v>42979</v>
      </c>
      <c r="B1172" s="60">
        <v>2476.5500489999999</v>
      </c>
      <c r="C1172" s="3">
        <f t="shared" si="72"/>
        <v>1.9805782508132293E-3</v>
      </c>
      <c r="D1172" s="2">
        <f t="shared" si="69"/>
        <v>-4.5071487414774021E-2</v>
      </c>
      <c r="E1172" s="2">
        <f t="shared" si="70"/>
        <v>9.5162372312481962E-3</v>
      </c>
      <c r="F1172">
        <f t="shared" si="71"/>
        <v>0</v>
      </c>
    </row>
    <row r="1173" spans="1:6" x14ac:dyDescent="0.2">
      <c r="A1173" s="1">
        <v>42983</v>
      </c>
      <c r="B1173" s="60">
        <v>2457.8500979999999</v>
      </c>
      <c r="C1173" s="3">
        <f t="shared" si="72"/>
        <v>-7.5794584816878553E-3</v>
      </c>
      <c r="D1173" s="2">
        <f t="shared" si="69"/>
        <v>-4.6583611740847491E-2</v>
      </c>
      <c r="E1173" s="2">
        <f t="shared" si="70"/>
        <v>1.8550557754664083E-2</v>
      </c>
      <c r="F1173">
        <f t="shared" si="71"/>
        <v>0</v>
      </c>
    </row>
    <row r="1174" spans="1:6" x14ac:dyDescent="0.2">
      <c r="A1174" s="1">
        <v>42984</v>
      </c>
      <c r="B1174" s="60">
        <v>2465.540039</v>
      </c>
      <c r="C1174" s="3">
        <f t="shared" si="72"/>
        <v>3.123842327936699E-3</v>
      </c>
      <c r="D1174" s="2">
        <f t="shared" si="69"/>
        <v>-4.6816207077447235E-2</v>
      </c>
      <c r="E1174" s="2">
        <f t="shared" si="70"/>
        <v>1.6536294981207733E-2</v>
      </c>
      <c r="F1174">
        <f t="shared" si="71"/>
        <v>0</v>
      </c>
    </row>
    <row r="1175" spans="1:6" x14ac:dyDescent="0.2">
      <c r="A1175" s="1">
        <v>42985</v>
      </c>
      <c r="B1175" s="60">
        <v>2465.1000979999999</v>
      </c>
      <c r="C1175" s="3">
        <f t="shared" si="72"/>
        <v>-1.7845188005765874E-4</v>
      </c>
      <c r="D1175" s="2">
        <f t="shared" si="69"/>
        <v>-4.6679446770913985E-2</v>
      </c>
      <c r="E1175" s="2">
        <f t="shared" si="70"/>
        <v>1.7348893607267997E-2</v>
      </c>
      <c r="F1175">
        <f t="shared" si="71"/>
        <v>0</v>
      </c>
    </row>
    <row r="1176" spans="1:6" x14ac:dyDescent="0.2">
      <c r="A1176" s="1">
        <v>42986</v>
      </c>
      <c r="B1176" s="60">
        <v>2461.429932</v>
      </c>
      <c r="C1176" s="3">
        <f t="shared" si="72"/>
        <v>-1.4899601369018473E-3</v>
      </c>
      <c r="D1176" s="2">
        <f t="shared" si="69"/>
        <v>-4.6725823903575284E-2</v>
      </c>
      <c r="E1176" s="2">
        <f t="shared" si="70"/>
        <v>1.5788288028164021E-2</v>
      </c>
      <c r="F1176">
        <f t="shared" si="71"/>
        <v>0</v>
      </c>
    </row>
    <row r="1177" spans="1:6" x14ac:dyDescent="0.2">
      <c r="A1177" s="1">
        <v>42989</v>
      </c>
      <c r="B1177" s="60">
        <v>2488.110107</v>
      </c>
      <c r="C1177" s="3">
        <f t="shared" si="72"/>
        <v>1.0780974881588173E-2</v>
      </c>
      <c r="D1177" s="2">
        <f t="shared" si="69"/>
        <v>-4.3278662781155545E-2</v>
      </c>
      <c r="E1177" s="2">
        <f t="shared" si="70"/>
        <v>5.654897122920585E-3</v>
      </c>
      <c r="F1177">
        <f t="shared" si="71"/>
        <v>0</v>
      </c>
    </row>
    <row r="1178" spans="1:6" x14ac:dyDescent="0.2">
      <c r="A1178" s="1">
        <v>42990</v>
      </c>
      <c r="B1178" s="60">
        <v>2496.4799800000001</v>
      </c>
      <c r="C1178" s="3">
        <f t="shared" si="72"/>
        <v>3.3583025766751994E-3</v>
      </c>
      <c r="D1178" s="2">
        <f t="shared" si="69"/>
        <v>-4.3447970002766415E-2</v>
      </c>
      <c r="E1178" s="2">
        <f t="shared" si="70"/>
        <v>7.2071683938194661E-5</v>
      </c>
      <c r="F1178">
        <f t="shared" si="71"/>
        <v>0</v>
      </c>
    </row>
    <row r="1179" spans="1:6" x14ac:dyDescent="0.2">
      <c r="A1179" s="1">
        <v>42991</v>
      </c>
      <c r="B1179" s="60">
        <v>2498.3701169999999</v>
      </c>
      <c r="C1179" s="3">
        <f t="shared" si="72"/>
        <v>7.5683436079784804E-4</v>
      </c>
      <c r="D1179" s="2">
        <f t="shared" si="69"/>
        <v>-4.0758020654582283E-2</v>
      </c>
      <c r="E1179" s="2">
        <f t="shared" si="70"/>
        <v>-6.1259846335079014E-4</v>
      </c>
      <c r="F1179">
        <f t="shared" si="71"/>
        <v>0</v>
      </c>
    </row>
    <row r="1180" spans="1:6" x14ac:dyDescent="0.2">
      <c r="A1180" s="1">
        <v>42992</v>
      </c>
      <c r="B1180" s="60">
        <v>2495.6201169999999</v>
      </c>
      <c r="C1180" s="3">
        <f t="shared" si="72"/>
        <v>-1.101323850910665E-3</v>
      </c>
      <c r="D1180" s="2">
        <f t="shared" si="69"/>
        <v>-4.081436721079712E-2</v>
      </c>
      <c r="E1180" s="2">
        <f t="shared" si="70"/>
        <v>4.5655477208125005E-3</v>
      </c>
      <c r="F1180">
        <f t="shared" si="71"/>
        <v>0</v>
      </c>
    </row>
    <row r="1181" spans="1:6" x14ac:dyDescent="0.2">
      <c r="A1181" s="1">
        <v>42993</v>
      </c>
      <c r="B1181" s="60">
        <v>2500.2299800000001</v>
      </c>
      <c r="C1181" s="3">
        <f t="shared" si="72"/>
        <v>1.8454774338082527E-3</v>
      </c>
      <c r="D1181" s="2">
        <f t="shared" si="69"/>
        <v>-4.0843380999719604E-2</v>
      </c>
      <c r="E1181" s="2">
        <f t="shared" si="70"/>
        <v>3.9239611027208484E-3</v>
      </c>
      <c r="F1181">
        <f t="shared" si="71"/>
        <v>0</v>
      </c>
    </row>
    <row r="1182" spans="1:6" x14ac:dyDescent="0.2">
      <c r="A1182" s="1">
        <v>42996</v>
      </c>
      <c r="B1182" s="60">
        <v>2503.8701169999999</v>
      </c>
      <c r="C1182" s="3">
        <f t="shared" si="72"/>
        <v>1.4548620417280834E-3</v>
      </c>
      <c r="D1182" s="2">
        <f t="shared" ref="D1182:D1245" si="73">_xlfn.STDEV.S(C1162:C1182)*SQRT(10)*Factor_VaR</f>
        <v>-3.0413914490731862E-2</v>
      </c>
      <c r="E1182" s="2">
        <f t="shared" si="70"/>
        <v>6.1673618001895896E-3</v>
      </c>
      <c r="F1182">
        <f t="shared" si="71"/>
        <v>0</v>
      </c>
    </row>
    <row r="1183" spans="1:6" x14ac:dyDescent="0.2">
      <c r="A1183" s="1">
        <v>42997</v>
      </c>
      <c r="B1183" s="60">
        <v>2506.6499020000001</v>
      </c>
      <c r="C1183" s="3">
        <f t="shared" si="72"/>
        <v>1.1095795544803473E-3</v>
      </c>
      <c r="D1183" s="2">
        <f t="shared" si="73"/>
        <v>-2.9922392557317344E-2</v>
      </c>
      <c r="E1183" s="2">
        <f t="shared" ref="E1183:E1246" si="74">LN(B1192/B1183)</f>
        <v>8.9243011687384424E-3</v>
      </c>
      <c r="F1183">
        <f t="shared" ref="F1183:F1246" si="75">IF(E1183&lt;D1183, 1, 0)</f>
        <v>0</v>
      </c>
    </row>
    <row r="1184" spans="1:6" x14ac:dyDescent="0.2">
      <c r="A1184" s="1">
        <v>42998</v>
      </c>
      <c r="B1184" s="60">
        <v>2508.23999</v>
      </c>
      <c r="C1184" s="3">
        <f t="shared" si="72"/>
        <v>6.3414674600274703E-4</v>
      </c>
      <c r="D1184" s="2">
        <f t="shared" si="73"/>
        <v>-2.9953665324764383E-2</v>
      </c>
      <c r="E1184" s="2">
        <f t="shared" si="74"/>
        <v>1.0446665632215253E-2</v>
      </c>
      <c r="F1184">
        <f t="shared" si="75"/>
        <v>0</v>
      </c>
    </row>
    <row r="1185" spans="1:6" x14ac:dyDescent="0.2">
      <c r="A1185" s="1">
        <v>42999</v>
      </c>
      <c r="B1185" s="60">
        <v>2500.6000979999999</v>
      </c>
      <c r="C1185" s="3">
        <f t="shared" si="72"/>
        <v>-3.0505657160058717E-3</v>
      </c>
      <c r="D1185" s="2">
        <f t="shared" si="73"/>
        <v>-2.7276178398612853E-2</v>
      </c>
      <c r="E1185" s="2">
        <f t="shared" si="74"/>
        <v>1.4743174966296804E-2</v>
      </c>
      <c r="F1185">
        <f t="shared" si="75"/>
        <v>0</v>
      </c>
    </row>
    <row r="1186" spans="1:6" x14ac:dyDescent="0.2">
      <c r="A1186" s="1">
        <v>43000</v>
      </c>
      <c r="B1186" s="60">
        <v>2502.219971</v>
      </c>
      <c r="C1186" s="3">
        <f t="shared" si="72"/>
        <v>6.4758397634472411E-4</v>
      </c>
      <c r="D1186" s="2">
        <f t="shared" si="73"/>
        <v>-2.6268056604628217E-2</v>
      </c>
      <c r="E1186" s="2">
        <f t="shared" si="74"/>
        <v>1.9726494972783507E-2</v>
      </c>
      <c r="F1186">
        <f t="shared" si="75"/>
        <v>0</v>
      </c>
    </row>
    <row r="1187" spans="1:6" x14ac:dyDescent="0.2">
      <c r="A1187" s="1">
        <v>43003</v>
      </c>
      <c r="B1187" s="60">
        <v>2496.6599120000001</v>
      </c>
      <c r="C1187" s="3">
        <f t="shared" si="72"/>
        <v>-2.2245228623069533E-3</v>
      </c>
      <c r="D1187" s="2">
        <f t="shared" si="73"/>
        <v>-2.6317791349566081E-2</v>
      </c>
      <c r="E1187" s="2">
        <f t="shared" si="74"/>
        <v>2.0876806761635332E-2</v>
      </c>
      <c r="F1187">
        <f t="shared" si="75"/>
        <v>0</v>
      </c>
    </row>
    <row r="1188" spans="1:6" x14ac:dyDescent="0.2">
      <c r="A1188" s="1">
        <v>43004</v>
      </c>
      <c r="B1188" s="60">
        <v>2496.8400879999999</v>
      </c>
      <c r="C1188" s="3">
        <f t="shared" si="72"/>
        <v>7.2164213508689904E-5</v>
      </c>
      <c r="D1188" s="2">
        <f t="shared" si="73"/>
        <v>-2.6351207136952607E-2</v>
      </c>
      <c r="E1188" s="2">
        <f t="shared" si="74"/>
        <v>1.8998578544941202E-2</v>
      </c>
      <c r="F1188">
        <f t="shared" si="75"/>
        <v>0</v>
      </c>
    </row>
    <row r="1189" spans="1:6" x14ac:dyDescent="0.2">
      <c r="A1189" s="1">
        <v>43005</v>
      </c>
      <c r="B1189" s="60">
        <v>2507.040039</v>
      </c>
      <c r="C1189" s="3">
        <f t="shared" si="72"/>
        <v>4.0768223332528133E-3</v>
      </c>
      <c r="D1189" s="2">
        <f t="shared" si="73"/>
        <v>-2.677516864250205E-2</v>
      </c>
      <c r="E1189" s="2">
        <f t="shared" si="74"/>
        <v>1.7241476191770511E-2</v>
      </c>
      <c r="F1189">
        <f t="shared" si="75"/>
        <v>0</v>
      </c>
    </row>
    <row r="1190" spans="1:6" x14ac:dyDescent="0.2">
      <c r="A1190" s="1">
        <v>43006</v>
      </c>
      <c r="B1190" s="60">
        <v>2510.0600589999999</v>
      </c>
      <c r="C1190" s="3">
        <f t="shared" si="72"/>
        <v>1.2038908157165553E-3</v>
      </c>
      <c r="D1190" s="2">
        <f t="shared" si="73"/>
        <v>-2.6768101614729971E-2</v>
      </c>
      <c r="E1190" s="2">
        <f t="shared" si="74"/>
        <v>1.7839468048594521E-2</v>
      </c>
      <c r="F1190">
        <f t="shared" si="75"/>
        <v>0</v>
      </c>
    </row>
    <row r="1191" spans="1:6" x14ac:dyDescent="0.2">
      <c r="A1191" s="1">
        <v>43007</v>
      </c>
      <c r="B1191" s="60">
        <v>2519.360107</v>
      </c>
      <c r="C1191" s="3">
        <f t="shared" si="72"/>
        <v>3.6982627391968716E-3</v>
      </c>
      <c r="D1191" s="2">
        <f t="shared" si="73"/>
        <v>-2.6496673259202335E-2</v>
      </c>
      <c r="E1191" s="2">
        <f t="shared" si="74"/>
        <v>1.2453028421649583E-2</v>
      </c>
      <c r="F1191">
        <f t="shared" si="75"/>
        <v>0</v>
      </c>
    </row>
    <row r="1192" spans="1:6" x14ac:dyDescent="0.2">
      <c r="A1192" s="1">
        <v>43010</v>
      </c>
      <c r="B1192" s="60">
        <v>2529.1201169999999</v>
      </c>
      <c r="C1192" s="3">
        <f t="shared" si="72"/>
        <v>3.8665189230292019E-3</v>
      </c>
      <c r="D1192" s="2">
        <f t="shared" si="73"/>
        <v>-2.5802924690662459E-2</v>
      </c>
      <c r="E1192" s="2">
        <f t="shared" si="74"/>
        <v>9.4642314115455355E-3</v>
      </c>
      <c r="F1192">
        <f t="shared" si="75"/>
        <v>0</v>
      </c>
    </row>
    <row r="1193" spans="1:6" x14ac:dyDescent="0.2">
      <c r="A1193" s="1">
        <v>43011</v>
      </c>
      <c r="B1193" s="60">
        <v>2534.580078</v>
      </c>
      <c r="C1193" s="3">
        <f t="shared" si="72"/>
        <v>2.1565112094796657E-3</v>
      </c>
      <c r="D1193" s="2">
        <f t="shared" si="73"/>
        <v>-2.58208114520703E-2</v>
      </c>
      <c r="E1193" s="2">
        <f t="shared" si="74"/>
        <v>9.0569428503598746E-3</v>
      </c>
      <c r="F1193">
        <f t="shared" si="75"/>
        <v>0</v>
      </c>
    </row>
    <row r="1194" spans="1:6" x14ac:dyDescent="0.2">
      <c r="A1194" s="1">
        <v>43012</v>
      </c>
      <c r="B1194" s="60">
        <v>2537.73999</v>
      </c>
      <c r="C1194" s="3">
        <f t="shared" si="72"/>
        <v>1.2459436180757644E-3</v>
      </c>
      <c r="D1194" s="2">
        <f t="shared" si="73"/>
        <v>-2.127789394462248E-2</v>
      </c>
      <c r="E1194" s="2">
        <f t="shared" si="74"/>
        <v>8.4833518079351564E-3</v>
      </c>
      <c r="F1194">
        <f t="shared" si="75"/>
        <v>0</v>
      </c>
    </row>
    <row r="1195" spans="1:6" x14ac:dyDescent="0.2">
      <c r="A1195" s="1">
        <v>43013</v>
      </c>
      <c r="B1195" s="60">
        <v>2552.070068</v>
      </c>
      <c r="C1195" s="3">
        <f t="shared" si="72"/>
        <v>5.6309039828313749E-3</v>
      </c>
      <c r="D1195" s="2">
        <f t="shared" si="73"/>
        <v>-2.2150944869882987E-2</v>
      </c>
      <c r="E1195" s="2">
        <f t="shared" si="74"/>
        <v>3.5945075927772052E-3</v>
      </c>
      <c r="F1195">
        <f t="shared" si="75"/>
        <v>0</v>
      </c>
    </row>
    <row r="1196" spans="1:6" x14ac:dyDescent="0.2">
      <c r="A1196" s="1">
        <v>43014</v>
      </c>
      <c r="B1196" s="60">
        <v>2549.330078</v>
      </c>
      <c r="C1196" s="3">
        <f t="shared" si="72"/>
        <v>-1.0742110734551899E-3</v>
      </c>
      <c r="D1196" s="2">
        <f t="shared" si="73"/>
        <v>-2.2395536181047438E-2</v>
      </c>
      <c r="E1196" s="2">
        <f t="shared" si="74"/>
        <v>4.9966628239023385E-3</v>
      </c>
      <c r="F1196">
        <f t="shared" si="75"/>
        <v>0</v>
      </c>
    </row>
    <row r="1197" spans="1:6" x14ac:dyDescent="0.2">
      <c r="A1197" s="1">
        <v>43017</v>
      </c>
      <c r="B1197" s="60">
        <v>2544.7299800000001</v>
      </c>
      <c r="C1197" s="3">
        <f t="shared" si="72"/>
        <v>-1.8060640031853121E-3</v>
      </c>
      <c r="D1197" s="2">
        <f t="shared" si="73"/>
        <v>-2.2518957794421143E-2</v>
      </c>
      <c r="E1197" s="2">
        <f t="shared" si="74"/>
        <v>1.1906522902220639E-2</v>
      </c>
      <c r="F1197">
        <f t="shared" si="75"/>
        <v>0</v>
      </c>
    </row>
    <row r="1198" spans="1:6" x14ac:dyDescent="0.2">
      <c r="A1198" s="1">
        <v>43018</v>
      </c>
      <c r="B1198" s="60">
        <v>2550.639893</v>
      </c>
      <c r="C1198" s="3">
        <f t="shared" si="72"/>
        <v>2.3197199800818369E-3</v>
      </c>
      <c r="D1198" s="2">
        <f t="shared" si="73"/>
        <v>-1.6446937393947873E-2</v>
      </c>
      <c r="E1198" s="2">
        <f t="shared" si="74"/>
        <v>5.6064074021216709E-3</v>
      </c>
      <c r="F1198">
        <f t="shared" si="75"/>
        <v>0</v>
      </c>
    </row>
    <row r="1199" spans="1:6" x14ac:dyDescent="0.2">
      <c r="A1199" s="1">
        <v>43019</v>
      </c>
      <c r="B1199" s="60">
        <v>2555.23999</v>
      </c>
      <c r="C1199" s="3">
        <f t="shared" si="72"/>
        <v>1.8018826725406682E-3</v>
      </c>
      <c r="D1199" s="2">
        <f t="shared" si="73"/>
        <v>-1.6075221741630692E-2</v>
      </c>
      <c r="E1199" s="2">
        <f t="shared" si="74"/>
        <v>5.4211258598710621E-3</v>
      </c>
      <c r="F1199">
        <f t="shared" si="75"/>
        <v>0</v>
      </c>
    </row>
    <row r="1200" spans="1:6" x14ac:dyDescent="0.2">
      <c r="A1200" s="1">
        <v>43020</v>
      </c>
      <c r="B1200" s="60">
        <v>2550.929932</v>
      </c>
      <c r="C1200" s="3">
        <f t="shared" si="72"/>
        <v>-1.688176887748127E-3</v>
      </c>
      <c r="D1200" s="2">
        <f t="shared" si="73"/>
        <v>-1.668721774230731E-2</v>
      </c>
      <c r="E1200" s="2">
        <f t="shared" si="74"/>
        <v>2.4353468529503155E-3</v>
      </c>
      <c r="F1200">
        <f t="shared" si="75"/>
        <v>0</v>
      </c>
    </row>
    <row r="1201" spans="1:6" x14ac:dyDescent="0.2">
      <c r="A1201" s="1">
        <v>43021</v>
      </c>
      <c r="B1201" s="60">
        <v>2553.169922</v>
      </c>
      <c r="C1201" s="3">
        <f t="shared" si="72"/>
        <v>8.7772191292505937E-4</v>
      </c>
      <c r="D1201" s="2">
        <f t="shared" si="73"/>
        <v>-1.6313885161578549E-2</v>
      </c>
      <c r="E1201" s="2">
        <f t="shared" si="74"/>
        <v>2.8277641907982578E-3</v>
      </c>
      <c r="F1201">
        <f t="shared" si="75"/>
        <v>0</v>
      </c>
    </row>
    <row r="1202" spans="1:6" x14ac:dyDescent="0.2">
      <c r="A1202" s="1">
        <v>43024</v>
      </c>
      <c r="B1202" s="60">
        <v>2557.639893</v>
      </c>
      <c r="C1202" s="3">
        <f t="shared" si="72"/>
        <v>1.7492226482939653E-3</v>
      </c>
      <c r="D1202" s="2">
        <f t="shared" si="73"/>
        <v>-1.6302481743511524E-2</v>
      </c>
      <c r="E1202" s="2">
        <f t="shared" si="74"/>
        <v>9.1191515172527916E-3</v>
      </c>
      <c r="F1202">
        <f t="shared" si="75"/>
        <v>0</v>
      </c>
    </row>
    <row r="1203" spans="1:6" x14ac:dyDescent="0.2">
      <c r="A1203" s="1">
        <v>43025</v>
      </c>
      <c r="B1203" s="60">
        <v>2559.360107</v>
      </c>
      <c r="C1203" s="3">
        <f t="shared" si="72"/>
        <v>6.7235257565088588E-4</v>
      </c>
      <c r="D1203" s="2">
        <f t="shared" si="73"/>
        <v>-1.6302328285680553E-2</v>
      </c>
      <c r="E1203" s="2">
        <f t="shared" si="74"/>
        <v>5.2492216555113189E-3</v>
      </c>
      <c r="F1203">
        <f t="shared" si="75"/>
        <v>0</v>
      </c>
    </row>
    <row r="1204" spans="1:6" x14ac:dyDescent="0.2">
      <c r="A1204" s="1">
        <v>43026</v>
      </c>
      <c r="B1204" s="60">
        <v>2561.26001</v>
      </c>
      <c r="C1204" s="3">
        <f t="shared" si="72"/>
        <v>7.4205976767338102E-4</v>
      </c>
      <c r="D1204" s="2">
        <f t="shared" si="73"/>
        <v>-1.6308989935029633E-2</v>
      </c>
      <c r="E1204" s="2">
        <f t="shared" si="74"/>
        <v>5.4511749641122202E-3</v>
      </c>
      <c r="F1204">
        <f t="shared" si="75"/>
        <v>0</v>
      </c>
    </row>
    <row r="1205" spans="1:6" x14ac:dyDescent="0.2">
      <c r="A1205" s="1">
        <v>43027</v>
      </c>
      <c r="B1205" s="60">
        <v>2562.1000979999999</v>
      </c>
      <c r="C1205" s="3">
        <f t="shared" si="72"/>
        <v>3.2794415766991368E-4</v>
      </c>
      <c r="D1205" s="2">
        <f t="shared" si="73"/>
        <v>-1.6336297677977792E-2</v>
      </c>
      <c r="E1205" s="2">
        <f t="shared" si="74"/>
        <v>6.7140746597778925E-3</v>
      </c>
      <c r="F1205">
        <f t="shared" si="75"/>
        <v>0</v>
      </c>
    </row>
    <row r="1206" spans="1:6" x14ac:dyDescent="0.2">
      <c r="A1206" s="1">
        <v>43028</v>
      </c>
      <c r="B1206" s="60">
        <v>2575.209961</v>
      </c>
      <c r="C1206" s="3">
        <f t="shared" si="72"/>
        <v>5.1037960751330715E-3</v>
      </c>
      <c r="D1206" s="2">
        <f t="shared" si="73"/>
        <v>-1.6092366814993625E-2</v>
      </c>
      <c r="E1206" s="2">
        <f t="shared" si="74"/>
        <v>1.8002266511139412E-3</v>
      </c>
      <c r="F1206">
        <f t="shared" si="75"/>
        <v>0</v>
      </c>
    </row>
    <row r="1207" spans="1:6" x14ac:dyDescent="0.2">
      <c r="A1207" s="1">
        <v>43031</v>
      </c>
      <c r="B1207" s="60">
        <v>2564.9799800000001</v>
      </c>
      <c r="C1207" s="3">
        <f t="shared" si="72"/>
        <v>-3.9803955200169707E-3</v>
      </c>
      <c r="D1207" s="2">
        <f t="shared" si="73"/>
        <v>-1.8248464137584727E-2</v>
      </c>
      <c r="E1207" s="2">
        <f t="shared" si="74"/>
        <v>8.8729114064660282E-3</v>
      </c>
      <c r="F1207">
        <f t="shared" si="75"/>
        <v>0</v>
      </c>
    </row>
    <row r="1208" spans="1:6" x14ac:dyDescent="0.2">
      <c r="A1208" s="1">
        <v>43032</v>
      </c>
      <c r="B1208" s="60">
        <v>2569.1298830000001</v>
      </c>
      <c r="C1208" s="3">
        <f t="shared" si="72"/>
        <v>1.6166011302900614E-3</v>
      </c>
      <c r="D1208" s="2">
        <f t="shared" si="73"/>
        <v>-1.7328146143716503E-2</v>
      </c>
      <c r="E1208" s="2">
        <f t="shared" si="74"/>
        <v>8.5267541910496805E-3</v>
      </c>
      <c r="F1208">
        <f t="shared" si="75"/>
        <v>0</v>
      </c>
    </row>
    <row r="1209" spans="1:6" x14ac:dyDescent="0.2">
      <c r="A1209" s="1">
        <v>43033</v>
      </c>
      <c r="B1209" s="60">
        <v>2557.1499020000001</v>
      </c>
      <c r="C1209" s="3">
        <f t="shared" si="72"/>
        <v>-4.673955894668895E-3</v>
      </c>
      <c r="D1209" s="2">
        <f t="shared" si="73"/>
        <v>-1.9785334446413432E-2</v>
      </c>
      <c r="E1209" s="2">
        <f t="shared" si="74"/>
        <v>1.301158937112031E-2</v>
      </c>
      <c r="F1209">
        <f t="shared" si="75"/>
        <v>0</v>
      </c>
    </row>
    <row r="1210" spans="1:6" x14ac:dyDescent="0.2">
      <c r="A1210" s="1">
        <v>43034</v>
      </c>
      <c r="B1210" s="60">
        <v>2560.3999020000001</v>
      </c>
      <c r="C1210" s="3">
        <f t="shared" si="72"/>
        <v>1.270139250772935E-3</v>
      </c>
      <c r="D1210" s="2">
        <f t="shared" si="73"/>
        <v>-1.9159830343759912E-2</v>
      </c>
      <c r="E1210" s="2">
        <f t="shared" si="74"/>
        <v>1.3184063961833692E-2</v>
      </c>
      <c r="F1210">
        <f t="shared" si="75"/>
        <v>0</v>
      </c>
    </row>
    <row r="1211" spans="1:6" x14ac:dyDescent="0.2">
      <c r="A1211" s="1">
        <v>43035</v>
      </c>
      <c r="B1211" s="60">
        <v>2581.070068</v>
      </c>
      <c r="C1211" s="3">
        <f t="shared" si="72"/>
        <v>8.040609974748418E-3</v>
      </c>
      <c r="D1211" s="2">
        <f t="shared" si="73"/>
        <v>-2.2248399346739837E-2</v>
      </c>
      <c r="E1211" s="2">
        <f t="shared" si="74"/>
        <v>1.3744725028988275E-3</v>
      </c>
      <c r="F1211">
        <f t="shared" si="75"/>
        <v>0</v>
      </c>
    </row>
    <row r="1212" spans="1:6" x14ac:dyDescent="0.2">
      <c r="A1212" s="1">
        <v>43038</v>
      </c>
      <c r="B1212" s="60">
        <v>2572.830078</v>
      </c>
      <c r="C1212" s="3">
        <f t="shared" si="72"/>
        <v>-3.1975772860904912E-3</v>
      </c>
      <c r="D1212" s="2">
        <f t="shared" si="73"/>
        <v>-2.3002136319019706E-2</v>
      </c>
      <c r="E1212" s="2">
        <f t="shared" si="74"/>
        <v>3.6740029520389056E-3</v>
      </c>
      <c r="F1212">
        <f t="shared" si="75"/>
        <v>0</v>
      </c>
    </row>
    <row r="1213" spans="1:6" x14ac:dyDescent="0.2">
      <c r="A1213" s="1">
        <v>43039</v>
      </c>
      <c r="B1213" s="60">
        <v>2575.26001</v>
      </c>
      <c r="C1213" s="3">
        <f t="shared" si="72"/>
        <v>9.4401307627437045E-4</v>
      </c>
      <c r="D1213" s="2">
        <f t="shared" si="73"/>
        <v>-2.2489392810349975E-2</v>
      </c>
      <c r="E1213" s="2">
        <f t="shared" si="74"/>
        <v>3.7131407628128972E-3</v>
      </c>
      <c r="F1213">
        <f t="shared" si="75"/>
        <v>0</v>
      </c>
    </row>
    <row r="1214" spans="1:6" x14ac:dyDescent="0.2">
      <c r="A1214" s="1">
        <v>43040</v>
      </c>
      <c r="B1214" s="60">
        <v>2579.360107</v>
      </c>
      <c r="C1214" s="3">
        <f t="shared" si="72"/>
        <v>1.5908438533357942E-3</v>
      </c>
      <c r="D1214" s="2">
        <f t="shared" si="73"/>
        <v>-2.2419436443822622E-2</v>
      </c>
      <c r="E1214" s="2">
        <f t="shared" si="74"/>
        <v>-1.8998376582496232E-4</v>
      </c>
      <c r="F1214">
        <f t="shared" si="75"/>
        <v>0</v>
      </c>
    </row>
    <row r="1215" spans="1:6" x14ac:dyDescent="0.2">
      <c r="A1215" s="1">
        <v>43041</v>
      </c>
      <c r="B1215" s="60">
        <v>2579.8500979999999</v>
      </c>
      <c r="C1215" s="3">
        <f t="shared" si="72"/>
        <v>1.8994806646887061E-4</v>
      </c>
      <c r="D1215" s="2">
        <f t="shared" si="73"/>
        <v>-2.2431016762785423E-2</v>
      </c>
      <c r="E1215" s="2">
        <f t="shared" si="74"/>
        <v>-5.9209305748214773E-3</v>
      </c>
      <c r="F1215">
        <f t="shared" si="75"/>
        <v>0</v>
      </c>
    </row>
    <row r="1216" spans="1:6" x14ac:dyDescent="0.2">
      <c r="A1216" s="1">
        <v>43042</v>
      </c>
      <c r="B1216" s="60">
        <v>2587.8400879999999</v>
      </c>
      <c r="C1216" s="3">
        <f t="shared" si="72"/>
        <v>3.0922892353351652E-3</v>
      </c>
      <c r="D1216" s="2">
        <f t="shared" si="73"/>
        <v>-2.1287653435169342E-2</v>
      </c>
      <c r="E1216" s="2">
        <f t="shared" si="74"/>
        <v>-8.5056679091333133E-4</v>
      </c>
      <c r="F1216">
        <f t="shared" si="75"/>
        <v>0</v>
      </c>
    </row>
    <row r="1217" spans="1:6" x14ac:dyDescent="0.2">
      <c r="A1217" s="1">
        <v>43045</v>
      </c>
      <c r="B1217" s="60">
        <v>2591.1298830000001</v>
      </c>
      <c r="C1217" s="3">
        <f t="shared" si="72"/>
        <v>1.2704439148736187E-3</v>
      </c>
      <c r="D1217" s="2">
        <f t="shared" si="73"/>
        <v>-2.1101908921943965E-2</v>
      </c>
      <c r="E1217" s="2">
        <f t="shared" si="74"/>
        <v>-4.7504277145492824E-3</v>
      </c>
      <c r="F1217">
        <f t="shared" si="75"/>
        <v>0</v>
      </c>
    </row>
    <row r="1218" spans="1:6" x14ac:dyDescent="0.2">
      <c r="A1218" s="1">
        <v>43046</v>
      </c>
      <c r="B1218" s="60">
        <v>2590.639893</v>
      </c>
      <c r="C1218" s="3">
        <f t="shared" si="72"/>
        <v>-1.8912071459828347E-4</v>
      </c>
      <c r="D1218" s="2">
        <f t="shared" si="73"/>
        <v>-2.0723103634072877E-2</v>
      </c>
      <c r="E1218" s="2">
        <f t="shared" si="74"/>
        <v>-3.2864370810747993E-3</v>
      </c>
      <c r="F1218">
        <f t="shared" si="75"/>
        <v>0</v>
      </c>
    </row>
    <row r="1219" spans="1:6" x14ac:dyDescent="0.2">
      <c r="A1219" s="1">
        <v>43047</v>
      </c>
      <c r="B1219" s="60">
        <v>2594.3798830000001</v>
      </c>
      <c r="C1219" s="3">
        <f t="shared" si="72"/>
        <v>1.4426138414861736E-3</v>
      </c>
      <c r="D1219" s="2">
        <f t="shared" si="73"/>
        <v>-2.0602427242447454E-2</v>
      </c>
      <c r="E1219" s="2">
        <f t="shared" si="74"/>
        <v>1.7907876795844678E-3</v>
      </c>
      <c r="F1219">
        <f t="shared" si="75"/>
        <v>0</v>
      </c>
    </row>
    <row r="1220" spans="1:6" x14ac:dyDescent="0.2">
      <c r="A1220" s="1">
        <v>43048</v>
      </c>
      <c r="B1220" s="60">
        <v>2584.6201169999999</v>
      </c>
      <c r="C1220" s="3">
        <f t="shared" si="72"/>
        <v>-3.7689814841862911E-3</v>
      </c>
      <c r="D1220" s="2">
        <f t="shared" si="73"/>
        <v>-2.1783594207301672E-2</v>
      </c>
      <c r="E1220" s="2">
        <f t="shared" si="74"/>
        <v>4.8092265265355285E-3</v>
      </c>
      <c r="F1220">
        <f t="shared" si="75"/>
        <v>0</v>
      </c>
    </row>
    <row r="1221" spans="1:6" x14ac:dyDescent="0.2">
      <c r="A1221" s="1">
        <v>43049</v>
      </c>
      <c r="B1221" s="60">
        <v>2582.3000489999999</v>
      </c>
      <c r="C1221" s="3">
        <f t="shared" si="72"/>
        <v>-8.9804683695034952E-4</v>
      </c>
      <c r="D1221" s="2">
        <f t="shared" si="73"/>
        <v>-2.1600628425507414E-2</v>
      </c>
      <c r="E1221" s="2">
        <f t="shared" si="74"/>
        <v>7.7612577378809878E-3</v>
      </c>
      <c r="F1221">
        <f t="shared" si="75"/>
        <v>0</v>
      </c>
    </row>
    <row r="1222" spans="1:6" x14ac:dyDescent="0.2">
      <c r="A1222" s="1">
        <v>43052</v>
      </c>
      <c r="B1222" s="60">
        <v>2584.8400879999999</v>
      </c>
      <c r="C1222" s="3">
        <f t="shared" si="72"/>
        <v>9.831508870482928E-4</v>
      </c>
      <c r="D1222" s="2">
        <f t="shared" si="73"/>
        <v>-2.1605196353435122E-2</v>
      </c>
      <c r="E1222" s="2">
        <f t="shared" si="74"/>
        <v>6.3937752640479519E-3</v>
      </c>
      <c r="F1222">
        <f t="shared" si="75"/>
        <v>0</v>
      </c>
    </row>
    <row r="1223" spans="1:6" x14ac:dyDescent="0.2">
      <c r="A1223" s="1">
        <v>43053</v>
      </c>
      <c r="B1223" s="60">
        <v>2578.8701169999999</v>
      </c>
      <c r="C1223" s="3">
        <f t="shared" si="72"/>
        <v>-2.3122806753022251E-3</v>
      </c>
      <c r="D1223" s="2">
        <f t="shared" si="73"/>
        <v>-2.1994330677656361E-2</v>
      </c>
      <c r="E1223" s="2">
        <f t="shared" si="74"/>
        <v>1.8506388064302087E-2</v>
      </c>
      <c r="F1223">
        <f t="shared" si="75"/>
        <v>0</v>
      </c>
    </row>
    <row r="1224" spans="1:6" x14ac:dyDescent="0.2">
      <c r="A1224" s="1">
        <v>43054</v>
      </c>
      <c r="B1224" s="60">
        <v>2564.6201169999999</v>
      </c>
      <c r="C1224" s="3">
        <f t="shared" si="72"/>
        <v>-5.5409987425276332E-3</v>
      </c>
      <c r="D1224" s="2">
        <f t="shared" si="73"/>
        <v>-2.395556630038357E-2</v>
      </c>
      <c r="E1224" s="2">
        <f t="shared" si="74"/>
        <v>2.3678092810981165E-2</v>
      </c>
      <c r="F1224">
        <f t="shared" si="75"/>
        <v>0</v>
      </c>
    </row>
    <row r="1225" spans="1:6" x14ac:dyDescent="0.2">
      <c r="A1225" s="1">
        <v>43055</v>
      </c>
      <c r="B1225" s="60">
        <v>2585.639893</v>
      </c>
      <c r="C1225" s="3">
        <f t="shared" si="72"/>
        <v>8.1626530192433662E-3</v>
      </c>
      <c r="D1225" s="2">
        <f t="shared" si="73"/>
        <v>-2.7233284074963983E-2</v>
      </c>
      <c r="E1225" s="2">
        <f t="shared" si="74"/>
        <v>2.3673026544184839E-2</v>
      </c>
      <c r="F1225">
        <f t="shared" si="75"/>
        <v>0</v>
      </c>
    </row>
    <row r="1226" spans="1:6" x14ac:dyDescent="0.2">
      <c r="A1226" s="1">
        <v>43056</v>
      </c>
      <c r="B1226" s="60">
        <v>2578.8500979999999</v>
      </c>
      <c r="C1226" s="3">
        <f t="shared" si="72"/>
        <v>-2.6294170087623257E-3</v>
      </c>
      <c r="D1226" s="2">
        <f t="shared" si="73"/>
        <v>-2.7679640968288295E-2</v>
      </c>
      <c r="E1226" s="2">
        <f t="shared" si="74"/>
        <v>2.4275860776713048E-2</v>
      </c>
      <c r="F1226">
        <f t="shared" si="75"/>
        <v>0</v>
      </c>
    </row>
    <row r="1227" spans="1:6" x14ac:dyDescent="0.2">
      <c r="A1227" s="1">
        <v>43059</v>
      </c>
      <c r="B1227" s="60">
        <v>2582.139893</v>
      </c>
      <c r="C1227" s="3">
        <f t="shared" ref="C1227:C1258" si="76">LN(B1227/B1226)</f>
        <v>1.2748699188762996E-3</v>
      </c>
      <c r="D1227" s="2">
        <f t="shared" si="73"/>
        <v>-2.654458270294709E-2</v>
      </c>
      <c r="E1227" s="2">
        <f t="shared" si="74"/>
        <v>2.1948280042276946E-2</v>
      </c>
      <c r="F1227">
        <f t="shared" si="75"/>
        <v>0</v>
      </c>
    </row>
    <row r="1228" spans="1:6" x14ac:dyDescent="0.2">
      <c r="A1228" s="1">
        <v>43060</v>
      </c>
      <c r="B1228" s="60">
        <v>2599.030029</v>
      </c>
      <c r="C1228" s="3">
        <f t="shared" si="76"/>
        <v>6.5198386021454125E-3</v>
      </c>
      <c r="D1228" s="2">
        <f t="shared" si="73"/>
        <v>-2.748252684845225E-2</v>
      </c>
      <c r="E1228" s="2">
        <f t="shared" si="74"/>
        <v>1.1682050931424531E-2</v>
      </c>
      <c r="F1228">
        <f t="shared" si="75"/>
        <v>0</v>
      </c>
    </row>
    <row r="1229" spans="1:6" x14ac:dyDescent="0.2">
      <c r="A1229" s="1">
        <v>43061</v>
      </c>
      <c r="B1229" s="60">
        <v>2597.080078</v>
      </c>
      <c r="C1229" s="3">
        <f t="shared" si="76"/>
        <v>-7.5054263723523104E-4</v>
      </c>
      <c r="D1229" s="2">
        <f t="shared" si="73"/>
        <v>-2.7514809793831023E-2</v>
      </c>
      <c r="E1229" s="2">
        <f t="shared" si="74"/>
        <v>1.2318481713077711E-2</v>
      </c>
      <c r="F1229">
        <f t="shared" si="75"/>
        <v>0</v>
      </c>
    </row>
    <row r="1230" spans="1:6" x14ac:dyDescent="0.2">
      <c r="A1230" s="1">
        <v>43063</v>
      </c>
      <c r="B1230" s="60">
        <v>2602.419922</v>
      </c>
      <c r="C1230" s="3">
        <f t="shared" si="76"/>
        <v>2.0539843743953862E-3</v>
      </c>
      <c r="D1230" s="2">
        <f t="shared" si="73"/>
        <v>-2.6168172051073291E-2</v>
      </c>
      <c r="E1230" s="2">
        <f t="shared" si="74"/>
        <v>1.3192563992750258E-2</v>
      </c>
      <c r="F1230">
        <f t="shared" si="75"/>
        <v>0</v>
      </c>
    </row>
    <row r="1231" spans="1:6" x14ac:dyDescent="0.2">
      <c r="A1231" s="1">
        <v>43066</v>
      </c>
      <c r="B1231" s="60">
        <v>2601.419922</v>
      </c>
      <c r="C1231" s="3">
        <f t="shared" si="76"/>
        <v>-3.8433158678481715E-4</v>
      </c>
      <c r="D1231" s="2">
        <f t="shared" si="73"/>
        <v>-2.6228553229389773E-2</v>
      </c>
      <c r="E1231" s="2">
        <f t="shared" si="74"/>
        <v>1.9068097792813172E-2</v>
      </c>
      <c r="F1231">
        <f t="shared" si="75"/>
        <v>0</v>
      </c>
    </row>
    <row r="1232" spans="1:6" x14ac:dyDescent="0.2">
      <c r="A1232" s="1">
        <v>43067</v>
      </c>
      <c r="B1232" s="60">
        <v>2627.040039</v>
      </c>
      <c r="C1232" s="3">
        <f t="shared" si="76"/>
        <v>9.8003321249518788E-3</v>
      </c>
      <c r="D1232" s="2">
        <f t="shared" si="73"/>
        <v>-2.7663760002219134E-2</v>
      </c>
      <c r="E1232" s="2">
        <f t="shared" si="74"/>
        <v>1.2464607701445979E-2</v>
      </c>
      <c r="F1232">
        <f t="shared" si="75"/>
        <v>0</v>
      </c>
    </row>
    <row r="1233" spans="1:6" x14ac:dyDescent="0.2">
      <c r="A1233" s="1">
        <v>43068</v>
      </c>
      <c r="B1233" s="60">
        <v>2626.070068</v>
      </c>
      <c r="C1233" s="3">
        <f t="shared" si="76"/>
        <v>-3.6929399584867401E-4</v>
      </c>
      <c r="D1233" s="2">
        <f t="shared" si="73"/>
        <v>-2.6908876476942682E-2</v>
      </c>
      <c r="E1233" s="2">
        <f t="shared" si="74"/>
        <v>1.4381625349140554E-2</v>
      </c>
      <c r="F1233">
        <f t="shared" si="75"/>
        <v>0</v>
      </c>
    </row>
    <row r="1234" spans="1:6" x14ac:dyDescent="0.2">
      <c r="A1234" s="1">
        <v>43069</v>
      </c>
      <c r="B1234" s="60">
        <v>2647.580078</v>
      </c>
      <c r="C1234" s="3">
        <f t="shared" si="76"/>
        <v>8.1575867524471251E-3</v>
      </c>
      <c r="D1234" s="2">
        <f t="shared" si="73"/>
        <v>-2.9273975728635025E-2</v>
      </c>
      <c r="E1234" s="2">
        <f t="shared" si="74"/>
        <v>5.7509699139890961E-3</v>
      </c>
      <c r="F1234">
        <f t="shared" si="75"/>
        <v>0</v>
      </c>
    </row>
    <row r="1235" spans="1:6" x14ac:dyDescent="0.2">
      <c r="A1235" s="1">
        <v>43070</v>
      </c>
      <c r="B1235" s="60">
        <v>2642.219971</v>
      </c>
      <c r="C1235" s="3">
        <f t="shared" si="76"/>
        <v>-2.0265827762343275E-3</v>
      </c>
      <c r="D1235" s="2">
        <f t="shared" si="73"/>
        <v>-2.9755062801579982E-2</v>
      </c>
      <c r="E1235" s="2">
        <f t="shared" si="74"/>
        <v>3.6983849187459884E-3</v>
      </c>
      <c r="F1235">
        <f t="shared" si="75"/>
        <v>0</v>
      </c>
    </row>
    <row r="1236" spans="1:6" x14ac:dyDescent="0.2">
      <c r="A1236" s="1">
        <v>43073</v>
      </c>
      <c r="B1236" s="60">
        <v>2639.4399410000001</v>
      </c>
      <c r="C1236" s="3">
        <f t="shared" si="76"/>
        <v>-1.052710815559842E-3</v>
      </c>
      <c r="D1236" s="2">
        <f t="shared" si="73"/>
        <v>-2.9929530114920951E-2</v>
      </c>
      <c r="E1236" s="2">
        <f t="shared" si="74"/>
        <v>1.3685409207895528E-2</v>
      </c>
      <c r="F1236">
        <f t="shared" si="75"/>
        <v>0</v>
      </c>
    </row>
    <row r="1237" spans="1:6" x14ac:dyDescent="0.2">
      <c r="A1237" s="1">
        <v>43074</v>
      </c>
      <c r="B1237" s="60">
        <v>2629.570068</v>
      </c>
      <c r="C1237" s="3">
        <f t="shared" si="76"/>
        <v>-3.7463905087070002E-3</v>
      </c>
      <c r="D1237" s="2">
        <f t="shared" si="73"/>
        <v>-3.0693643894272191E-2</v>
      </c>
      <c r="E1237" s="2">
        <f t="shared" si="74"/>
        <v>2.2780278103719513E-2</v>
      </c>
      <c r="F1237">
        <f t="shared" si="75"/>
        <v>0</v>
      </c>
    </row>
    <row r="1238" spans="1:6" x14ac:dyDescent="0.2">
      <c r="A1238" s="1">
        <v>43075</v>
      </c>
      <c r="B1238" s="60">
        <v>2629.2700199999999</v>
      </c>
      <c r="C1238" s="3">
        <f t="shared" si="76"/>
        <v>-1.1411185558209418E-4</v>
      </c>
      <c r="D1238" s="2">
        <f t="shared" si="73"/>
        <v>-3.071202335407977E-2</v>
      </c>
      <c r="E1238" s="2">
        <f t="shared" si="74"/>
        <v>1.9658892067553949E-2</v>
      </c>
      <c r="F1238">
        <f t="shared" si="75"/>
        <v>0</v>
      </c>
    </row>
    <row r="1239" spans="1:6" x14ac:dyDescent="0.2">
      <c r="A1239" s="1">
        <v>43076</v>
      </c>
      <c r="B1239" s="60">
        <v>2636.9799800000001</v>
      </c>
      <c r="C1239" s="3">
        <f t="shared" si="76"/>
        <v>2.9280666540677323E-3</v>
      </c>
      <c r="D1239" s="2">
        <f t="shared" si="73"/>
        <v>-3.0876216856590508E-2</v>
      </c>
      <c r="E1239" s="2">
        <f t="shared" si="74"/>
        <v>1.5902589229200122E-2</v>
      </c>
      <c r="F1239">
        <f t="shared" si="75"/>
        <v>0</v>
      </c>
    </row>
    <row r="1240" spans="1:6" x14ac:dyDescent="0.2">
      <c r="A1240" s="1">
        <v>43077</v>
      </c>
      <c r="B1240" s="60">
        <v>2651.5</v>
      </c>
      <c r="C1240" s="3">
        <f t="shared" si="76"/>
        <v>5.4912022132783626E-3</v>
      </c>
      <c r="D1240" s="2">
        <f t="shared" si="73"/>
        <v>-3.1759917714586396E-2</v>
      </c>
      <c r="E1240" s="2">
        <f t="shared" si="74"/>
        <v>1.2395073894713116E-2</v>
      </c>
      <c r="F1240">
        <f t="shared" si="75"/>
        <v>0</v>
      </c>
    </row>
    <row r="1241" spans="1:6" x14ac:dyDescent="0.2">
      <c r="A1241" s="1">
        <v>43080</v>
      </c>
      <c r="B1241" s="60">
        <v>2659.98999</v>
      </c>
      <c r="C1241" s="3">
        <f t="shared" si="76"/>
        <v>3.1968420335846677E-3</v>
      </c>
      <c r="D1241" s="2">
        <f t="shared" si="73"/>
        <v>-3.0863582591009107E-2</v>
      </c>
      <c r="E1241" s="2">
        <f t="shared" si="74"/>
        <v>8.739960397642417E-3</v>
      </c>
      <c r="F1241">
        <f t="shared" si="75"/>
        <v>0</v>
      </c>
    </row>
    <row r="1242" spans="1:6" x14ac:dyDescent="0.2">
      <c r="A1242" s="1">
        <v>43081</v>
      </c>
      <c r="B1242" s="60">
        <v>2664.110107</v>
      </c>
      <c r="C1242" s="3">
        <f t="shared" si="76"/>
        <v>1.5477236518457054E-3</v>
      </c>
      <c r="D1242" s="2">
        <f t="shared" si="73"/>
        <v>-3.0626335537209049E-2</v>
      </c>
      <c r="E1242" s="2">
        <f t="shared" si="74"/>
        <v>6.1332610049773025E-3</v>
      </c>
      <c r="F1242">
        <f t="shared" si="75"/>
        <v>0</v>
      </c>
    </row>
    <row r="1243" spans="1:6" x14ac:dyDescent="0.2">
      <c r="A1243" s="1">
        <v>43082</v>
      </c>
      <c r="B1243" s="60">
        <v>2662.8500979999999</v>
      </c>
      <c r="C1243" s="3">
        <f t="shared" si="76"/>
        <v>-4.7306868270428188E-4</v>
      </c>
      <c r="D1243" s="2">
        <f t="shared" si="73"/>
        <v>-3.077976764124318E-2</v>
      </c>
      <c r="E1243" s="2">
        <f t="shared" si="74"/>
        <v>7.3969579280294467E-3</v>
      </c>
      <c r="F1243">
        <f t="shared" si="75"/>
        <v>0</v>
      </c>
    </row>
    <row r="1244" spans="1:6" x14ac:dyDescent="0.2">
      <c r="A1244" s="1">
        <v>43083</v>
      </c>
      <c r="B1244" s="60">
        <v>2652.01001</v>
      </c>
      <c r="C1244" s="3">
        <f t="shared" si="76"/>
        <v>-4.0791677714772118E-3</v>
      </c>
      <c r="D1244" s="2">
        <f t="shared" si="73"/>
        <v>-3.1481564249475263E-2</v>
      </c>
      <c r="E1244" s="2">
        <f t="shared" si="74"/>
        <v>1.3308444749065304E-2</v>
      </c>
      <c r="F1244">
        <f t="shared" si="75"/>
        <v>0</v>
      </c>
    </row>
    <row r="1245" spans="1:6" x14ac:dyDescent="0.2">
      <c r="A1245" s="1">
        <v>43084</v>
      </c>
      <c r="B1245" s="60">
        <v>2675.8100589999999</v>
      </c>
      <c r="C1245" s="3">
        <f t="shared" si="76"/>
        <v>8.934313473589495E-3</v>
      </c>
      <c r="D1245" s="2">
        <f t="shared" si="73"/>
        <v>-3.1506773873588877E-2</v>
      </c>
      <c r="E1245" s="2">
        <f t="shared" si="74"/>
        <v>-8.2250115180942994E-4</v>
      </c>
      <c r="F1245">
        <f t="shared" si="75"/>
        <v>0</v>
      </c>
    </row>
    <row r="1246" spans="1:6" x14ac:dyDescent="0.2">
      <c r="A1246" s="1">
        <v>43087</v>
      </c>
      <c r="B1246" s="60">
        <v>2690.1599120000001</v>
      </c>
      <c r="C1246" s="3">
        <f t="shared" si="76"/>
        <v>5.3484783871170635E-3</v>
      </c>
      <c r="D1246" s="2">
        <f t="shared" ref="D1246:D1258" si="77">_xlfn.STDEV.S(C1226:C1246)*SQRT(10)*Factor_VaR</f>
        <v>-3.0324072792302627E-2</v>
      </c>
      <c r="E1246" s="2">
        <f t="shared" si="74"/>
        <v>2.0980989879608564E-3</v>
      </c>
      <c r="F1246">
        <f t="shared" si="75"/>
        <v>0</v>
      </c>
    </row>
    <row r="1247" spans="1:6" x14ac:dyDescent="0.2">
      <c r="A1247" s="1">
        <v>43088</v>
      </c>
      <c r="B1247" s="60">
        <v>2681.469971</v>
      </c>
      <c r="C1247" s="3">
        <f t="shared" si="76"/>
        <v>-3.2354978917475585E-3</v>
      </c>
      <c r="D1247" s="2">
        <f t="shared" si="77"/>
        <v>-3.0582841527557601E-2</v>
      </c>
      <c r="E1247" s="2">
        <f t="shared" ref="E1247:E1258" si="78">LN(B1256/B1247)</f>
        <v>1.1712030122686274E-2</v>
      </c>
      <c r="F1247">
        <f t="shared" ref="F1247:F1258" si="79">IF(E1247&lt;D1247, 1, 0)</f>
        <v>0</v>
      </c>
    </row>
    <row r="1248" spans="1:6" x14ac:dyDescent="0.2">
      <c r="A1248" s="1">
        <v>43089</v>
      </c>
      <c r="B1248" s="60">
        <v>2679.25</v>
      </c>
      <c r="C1248" s="3">
        <f t="shared" si="76"/>
        <v>-8.2823618428607023E-4</v>
      </c>
      <c r="D1248" s="2">
        <f t="shared" si="77"/>
        <v>-3.0876330747296704E-2</v>
      </c>
      <c r="E1248" s="2">
        <f t="shared" si="78"/>
        <v>1.6560808926519784E-2</v>
      </c>
      <c r="F1248">
        <f t="shared" si="79"/>
        <v>0</v>
      </c>
    </row>
    <row r="1249" spans="1:6" x14ac:dyDescent="0.2">
      <c r="A1249" s="1">
        <v>43090</v>
      </c>
      <c r="B1249" s="60">
        <v>2684.570068</v>
      </c>
      <c r="C1249" s="3">
        <f t="shared" si="76"/>
        <v>1.9836868787915067E-3</v>
      </c>
      <c r="D1249" s="2">
        <f t="shared" si="77"/>
        <v>-2.9824102529618934E-2</v>
      </c>
      <c r="E1249" s="2">
        <f t="shared" si="78"/>
        <v>2.1586267897042571E-2</v>
      </c>
      <c r="F1249">
        <f t="shared" si="79"/>
        <v>0</v>
      </c>
    </row>
    <row r="1250" spans="1:6" x14ac:dyDescent="0.2">
      <c r="A1250" s="1">
        <v>43091</v>
      </c>
      <c r="B1250" s="60">
        <v>2683.3400879999999</v>
      </c>
      <c r="C1250" s="3">
        <f t="shared" si="76"/>
        <v>-4.5827146348614839E-4</v>
      </c>
      <c r="D1250" s="2">
        <f t="shared" si="77"/>
        <v>-2.9766944820072434E-2</v>
      </c>
      <c r="E1250" s="2" t="e">
        <f t="shared" si="78"/>
        <v>#NUM!</v>
      </c>
      <c r="F1250" t="e">
        <f t="shared" si="79"/>
        <v>#NUM!</v>
      </c>
    </row>
    <row r="1251" spans="1:6" x14ac:dyDescent="0.2">
      <c r="A1251" s="1">
        <v>43095</v>
      </c>
      <c r="B1251" s="60">
        <v>2680.5</v>
      </c>
      <c r="C1251" s="3">
        <f t="shared" si="76"/>
        <v>-1.0589757408193626E-3</v>
      </c>
      <c r="D1251" s="2">
        <f t="shared" si="77"/>
        <v>-3.0044195173135085E-2</v>
      </c>
      <c r="E1251" s="2" t="e">
        <f t="shared" si="78"/>
        <v>#NUM!</v>
      </c>
      <c r="F1251" t="e">
        <f t="shared" si="79"/>
        <v>#NUM!</v>
      </c>
    </row>
    <row r="1252" spans="1:6" x14ac:dyDescent="0.2">
      <c r="A1252" s="1">
        <v>43096</v>
      </c>
      <c r="B1252" s="60">
        <v>2682.6201169999999</v>
      </c>
      <c r="C1252" s="3">
        <f t="shared" si="76"/>
        <v>7.9062824034794189E-4</v>
      </c>
      <c r="D1252" s="2">
        <f t="shared" si="77"/>
        <v>-2.9913481158649564E-2</v>
      </c>
      <c r="E1252" s="2" t="e">
        <f t="shared" si="78"/>
        <v>#NUM!</v>
      </c>
      <c r="F1252" t="e">
        <f t="shared" si="79"/>
        <v>#NUM!</v>
      </c>
    </row>
    <row r="1253" spans="1:6" x14ac:dyDescent="0.2">
      <c r="A1253" s="1">
        <v>43097</v>
      </c>
      <c r="B1253" s="60">
        <v>2687.540039</v>
      </c>
      <c r="C1253" s="3">
        <f t="shared" si="76"/>
        <v>1.832319049558422E-3</v>
      </c>
      <c r="D1253" s="2">
        <f t="shared" si="77"/>
        <v>-2.6437454466480763E-2</v>
      </c>
      <c r="E1253" s="2" t="e">
        <f t="shared" si="78"/>
        <v>#NUM!</v>
      </c>
      <c r="F1253" t="e">
        <f t="shared" si="79"/>
        <v>#NUM!</v>
      </c>
    </row>
    <row r="1254" spans="1:6" x14ac:dyDescent="0.2">
      <c r="A1254" s="1">
        <v>43098</v>
      </c>
      <c r="B1254" s="60">
        <v>2673.610107</v>
      </c>
      <c r="C1254" s="3">
        <f t="shared" si="76"/>
        <v>-5.1966324272850065E-3</v>
      </c>
      <c r="D1254" s="2">
        <f t="shared" si="77"/>
        <v>-2.8230595338607372E-2</v>
      </c>
      <c r="E1254" s="2" t="e">
        <f t="shared" si="78"/>
        <v>#NUM!</v>
      </c>
      <c r="F1254" t="e">
        <f t="shared" si="79"/>
        <v>#NUM!</v>
      </c>
    </row>
    <row r="1255" spans="1:6" x14ac:dyDescent="0.2">
      <c r="A1255" s="1">
        <v>43102</v>
      </c>
      <c r="B1255" s="60">
        <v>2695.8100589999999</v>
      </c>
      <c r="C1255" s="3">
        <f t="shared" si="76"/>
        <v>8.2690785268871494E-3</v>
      </c>
      <c r="D1255" s="2">
        <f t="shared" si="77"/>
        <v>-2.8309100856138605E-2</v>
      </c>
      <c r="E1255" s="2" t="e">
        <f t="shared" si="78"/>
        <v>#NUM!</v>
      </c>
      <c r="F1255" t="e">
        <f t="shared" si="79"/>
        <v>#NUM!</v>
      </c>
    </row>
    <row r="1256" spans="1:6" x14ac:dyDescent="0.2">
      <c r="A1256" s="1">
        <v>43103</v>
      </c>
      <c r="B1256" s="60">
        <v>2713.0600589999999</v>
      </c>
      <c r="C1256" s="3">
        <f t="shared" si="76"/>
        <v>6.3784332429780467E-3</v>
      </c>
      <c r="D1256" s="2">
        <f t="shared" si="77"/>
        <v>-2.919204932031309E-2</v>
      </c>
      <c r="E1256" s="2" t="e">
        <f t="shared" si="78"/>
        <v>#NUM!</v>
      </c>
      <c r="F1256" t="e">
        <f t="shared" si="79"/>
        <v>#NUM!</v>
      </c>
    </row>
    <row r="1257" spans="1:6" x14ac:dyDescent="0.2">
      <c r="A1257" s="1">
        <v>43104</v>
      </c>
      <c r="B1257" s="60">
        <v>2723.98999</v>
      </c>
      <c r="C1257" s="3">
        <f t="shared" si="76"/>
        <v>4.0205426195473347E-3</v>
      </c>
      <c r="D1257" s="2">
        <f t="shared" si="77"/>
        <v>-2.9240555851440621E-2</v>
      </c>
      <c r="E1257" s="2" t="e">
        <f t="shared" si="78"/>
        <v>#NUM!</v>
      </c>
      <c r="F1257" t="e">
        <f t="shared" si="79"/>
        <v>#NUM!</v>
      </c>
    </row>
    <row r="1258" spans="1:6" x14ac:dyDescent="0.2">
      <c r="A1258" s="1">
        <v>43105</v>
      </c>
      <c r="B1258" s="60">
        <v>2743.1499020000001</v>
      </c>
      <c r="C1258" s="3">
        <f t="shared" si="76"/>
        <v>7.0091458493143173E-3</v>
      </c>
      <c r="D1258" s="2">
        <f t="shared" si="77"/>
        <v>-2.9114693690069453E-2</v>
      </c>
      <c r="E1258" s="2" t="e">
        <f t="shared" si="78"/>
        <v>#NUM!</v>
      </c>
      <c r="F1258" t="e">
        <f t="shared" si="79"/>
        <v>#NUM!</v>
      </c>
    </row>
  </sheetData>
  <mergeCells count="2">
    <mergeCell ref="E11:J20"/>
    <mergeCell ref="B2:E2"/>
  </mergeCells>
  <conditionalFormatting sqref="F30:F1258">
    <cfRule type="cellIs" dxfId="0" priority="1" operator="equal">
      <formula>1</formula>
    </cfRule>
  </conditionalFormatting>
  <pageMargins left="0.7" right="0.7" top="0.75" bottom="0.75" header="0.3" footer="0.3"/>
  <pageSetup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C6923-C90F-8C43-A0BB-3411FBC67F58}">
  <dimension ref="A2:M550"/>
  <sheetViews>
    <sheetView defaultGridColor="0" colorId="22" zoomScale="130" zoomScaleNormal="130" workbookViewId="0">
      <selection activeCell="D10" sqref="D10"/>
    </sheetView>
  </sheetViews>
  <sheetFormatPr baseColWidth="10" defaultColWidth="10.6640625" defaultRowHeight="15" customHeight="1" x14ac:dyDescent="0.2"/>
  <cols>
    <col min="1" max="1" width="10.6640625" style="16" customWidth="1"/>
    <col min="2" max="2" width="10.6640625" style="32" customWidth="1"/>
    <col min="3" max="16384" width="10.6640625" style="16"/>
  </cols>
  <sheetData>
    <row r="2" spans="1:13" ht="22" customHeight="1" x14ac:dyDescent="0.2">
      <c r="B2" s="103" t="s">
        <v>39</v>
      </c>
      <c r="C2" s="103"/>
      <c r="D2" s="103"/>
    </row>
    <row r="4" spans="1:13" ht="15" customHeight="1" x14ac:dyDescent="0.2">
      <c r="A4" s="31"/>
      <c r="B4" s="32" t="s">
        <v>65</v>
      </c>
      <c r="C4" s="57">
        <v>252</v>
      </c>
    </row>
    <row r="5" spans="1:13" ht="15" customHeight="1" x14ac:dyDescent="0.2">
      <c r="A5" s="31"/>
      <c r="B5" s="32" t="s">
        <v>29</v>
      </c>
      <c r="C5" s="56">
        <v>0.99</v>
      </c>
    </row>
    <row r="6" spans="1:13" ht="15" customHeight="1" x14ac:dyDescent="0.2">
      <c r="B6" s="16" t="s">
        <v>33</v>
      </c>
      <c r="C6" s="55">
        <f>1-C5</f>
        <v>1.0000000000000009E-2</v>
      </c>
    </row>
    <row r="7" spans="1:13" ht="15" customHeight="1" x14ac:dyDescent="0.2">
      <c r="B7" s="16"/>
    </row>
    <row r="8" spans="1:13" ht="15" customHeight="1" x14ac:dyDescent="0.2">
      <c r="A8" s="78" t="s">
        <v>10</v>
      </c>
      <c r="B8" s="32">
        <v>0</v>
      </c>
      <c r="C8" s="33">
        <f t="shared" ref="C8:C38" si="0">BINOMDIST(B8,Days,Prob,FALSE)</f>
        <v>7.9445451690553864E-2</v>
      </c>
      <c r="D8" s="79" t="s">
        <v>66</v>
      </c>
    </row>
    <row r="9" spans="1:13" ht="15" customHeight="1" x14ac:dyDescent="0.2">
      <c r="A9" s="34"/>
      <c r="B9" s="32">
        <v>1</v>
      </c>
      <c r="C9" s="33">
        <f t="shared" si="0"/>
        <v>0.20222478612141004</v>
      </c>
      <c r="D9" s="33"/>
    </row>
    <row r="10" spans="1:13" ht="15" customHeight="1" x14ac:dyDescent="0.2">
      <c r="A10" s="34"/>
      <c r="B10" s="32">
        <v>2</v>
      </c>
      <c r="C10" s="33">
        <f t="shared" si="0"/>
        <v>0.25635566321451503</v>
      </c>
      <c r="D10" s="33"/>
      <c r="E10" s="34"/>
      <c r="F10" s="34"/>
    </row>
    <row r="11" spans="1:13" ht="15" customHeight="1" x14ac:dyDescent="0.2">
      <c r="A11" s="35"/>
      <c r="B11" s="32">
        <v>3</v>
      </c>
      <c r="C11" s="33">
        <f t="shared" si="0"/>
        <v>0.21578759529841351</v>
      </c>
      <c r="D11" s="33"/>
      <c r="E11" s="36"/>
      <c r="F11" s="36"/>
      <c r="G11" s="36"/>
      <c r="H11" s="36"/>
      <c r="I11" s="36"/>
      <c r="J11" s="36"/>
      <c r="K11" s="36"/>
      <c r="L11" s="36"/>
    </row>
    <row r="12" spans="1:13" ht="15" customHeight="1" x14ac:dyDescent="0.2">
      <c r="A12" s="35"/>
      <c r="B12" s="32">
        <v>4</v>
      </c>
      <c r="C12" s="33">
        <f t="shared" si="0"/>
        <v>0.13568462431642678</v>
      </c>
      <c r="D12" s="33"/>
      <c r="F12" s="37"/>
      <c r="G12" s="37"/>
      <c r="H12" s="37"/>
      <c r="I12" s="37"/>
      <c r="J12" s="37"/>
      <c r="K12" s="37"/>
      <c r="L12" s="38"/>
      <c r="M12" s="39"/>
    </row>
    <row r="13" spans="1:13" ht="15" customHeight="1" x14ac:dyDescent="0.2">
      <c r="A13" s="35"/>
      <c r="B13" s="32">
        <v>5</v>
      </c>
      <c r="C13" s="33">
        <f t="shared" si="0"/>
        <v>6.7979367334290608E-2</v>
      </c>
      <c r="D13" s="33"/>
      <c r="F13" s="37"/>
      <c r="G13" s="37"/>
      <c r="H13" s="37"/>
      <c r="I13" s="37"/>
      <c r="J13" s="37"/>
      <c r="K13" s="37"/>
      <c r="L13" s="38"/>
      <c r="M13" s="39"/>
    </row>
    <row r="14" spans="1:13" ht="15" customHeight="1" x14ac:dyDescent="0.2">
      <c r="A14" s="35"/>
      <c r="B14" s="32">
        <v>6</v>
      </c>
      <c r="C14" s="33">
        <f t="shared" si="0"/>
        <v>2.8267514699612462E-2</v>
      </c>
      <c r="D14" s="33"/>
      <c r="F14" s="37"/>
      <c r="G14" s="37"/>
      <c r="H14" s="37"/>
      <c r="I14" s="37"/>
      <c r="J14" s="37"/>
      <c r="K14" s="37"/>
      <c r="L14" s="38"/>
      <c r="M14" s="39"/>
    </row>
    <row r="15" spans="1:13" ht="15" customHeight="1" x14ac:dyDescent="0.2">
      <c r="A15" s="35"/>
      <c r="B15" s="32">
        <v>7</v>
      </c>
      <c r="C15" s="33">
        <f t="shared" si="0"/>
        <v>1.0034355867394902E-2</v>
      </c>
      <c r="D15" s="33"/>
      <c r="E15" s="40"/>
    </row>
    <row r="16" spans="1:13" ht="15" customHeight="1" x14ac:dyDescent="0.2">
      <c r="A16" s="35"/>
      <c r="B16" s="32">
        <v>8</v>
      </c>
      <c r="C16" s="33">
        <f t="shared" si="0"/>
        <v>3.1040621054441355E-3</v>
      </c>
      <c r="D16" s="33"/>
      <c r="E16" s="40"/>
    </row>
    <row r="17" spans="1:11" ht="15" customHeight="1" x14ac:dyDescent="0.2">
      <c r="A17" s="35"/>
      <c r="B17" s="32">
        <v>9</v>
      </c>
      <c r="C17" s="33">
        <f t="shared" si="0"/>
        <v>8.5004618824732975E-4</v>
      </c>
      <c r="D17" s="33"/>
      <c r="E17" s="37"/>
      <c r="F17" s="37"/>
      <c r="G17" s="37"/>
      <c r="H17" s="37"/>
      <c r="I17" s="37"/>
      <c r="J17" s="38"/>
      <c r="K17" s="39"/>
    </row>
    <row r="18" spans="1:11" ht="15" customHeight="1" x14ac:dyDescent="0.2">
      <c r="A18" s="35"/>
      <c r="B18" s="32">
        <v>10</v>
      </c>
      <c r="C18" s="33">
        <f t="shared" si="0"/>
        <v>2.0864770075161741E-4</v>
      </c>
      <c r="D18" s="33"/>
    </row>
    <row r="19" spans="1:11" ht="15" customHeight="1" x14ac:dyDescent="0.2">
      <c r="A19" s="35"/>
      <c r="B19" s="32">
        <v>11</v>
      </c>
      <c r="C19" s="33">
        <f t="shared" si="0"/>
        <v>4.636615572258152E-5</v>
      </c>
      <c r="D19" s="33"/>
    </row>
    <row r="20" spans="1:11" ht="15" customHeight="1" x14ac:dyDescent="0.2">
      <c r="A20" s="35"/>
      <c r="B20" s="32">
        <v>12</v>
      </c>
      <c r="C20" s="33">
        <f t="shared" si="0"/>
        <v>9.4059288965843365E-6</v>
      </c>
      <c r="D20" s="33"/>
      <c r="E20" s="37"/>
      <c r="F20" s="77"/>
      <c r="G20" s="77"/>
      <c r="H20" s="77"/>
      <c r="I20" s="77"/>
      <c r="J20" s="41"/>
    </row>
    <row r="21" spans="1:11" ht="15" customHeight="1" x14ac:dyDescent="0.2">
      <c r="A21" s="35"/>
      <c r="B21" s="32">
        <v>13</v>
      </c>
      <c r="C21" s="33">
        <f t="shared" si="0"/>
        <v>1.7540193746544188E-6</v>
      </c>
      <c r="D21" s="33"/>
    </row>
    <row r="22" spans="1:11" ht="15" customHeight="1" x14ac:dyDescent="0.2">
      <c r="A22" s="35"/>
      <c r="B22" s="32">
        <v>14</v>
      </c>
      <c r="C22" s="33">
        <f t="shared" si="0"/>
        <v>3.0246077239712009E-7</v>
      </c>
      <c r="D22" s="33"/>
    </row>
    <row r="23" spans="1:11" ht="15" customHeight="1" x14ac:dyDescent="0.2">
      <c r="A23" s="35"/>
      <c r="B23" s="32">
        <v>15</v>
      </c>
      <c r="C23" s="33">
        <f t="shared" si="0"/>
        <v>4.8475194498662899E-8</v>
      </c>
      <c r="D23" s="33"/>
    </row>
    <row r="24" spans="1:11" ht="15" customHeight="1" x14ac:dyDescent="0.2">
      <c r="A24" s="35"/>
      <c r="B24" s="32">
        <v>16</v>
      </c>
      <c r="C24" s="33">
        <f t="shared" si="0"/>
        <v>7.2529173587014543E-9</v>
      </c>
      <c r="D24" s="33"/>
    </row>
    <row r="25" spans="1:11" ht="15" customHeight="1" x14ac:dyDescent="0.2">
      <c r="A25" s="35"/>
      <c r="B25" s="32">
        <v>17</v>
      </c>
      <c r="C25" s="33">
        <f t="shared" si="0"/>
        <v>1.0170460467341347E-9</v>
      </c>
      <c r="D25" s="33"/>
    </row>
    <row r="26" spans="1:11" ht="15" customHeight="1" x14ac:dyDescent="0.2">
      <c r="A26" s="35"/>
      <c r="B26" s="32">
        <v>18</v>
      </c>
      <c r="C26" s="33">
        <f t="shared" si="0"/>
        <v>1.3412223399692587E-10</v>
      </c>
      <c r="D26" s="33"/>
    </row>
    <row r="27" spans="1:11" ht="15" customHeight="1" x14ac:dyDescent="0.2">
      <c r="A27" s="35"/>
      <c r="B27" s="32">
        <v>19</v>
      </c>
      <c r="C27" s="33">
        <f t="shared" si="0"/>
        <v>1.6685062602488307E-11</v>
      </c>
      <c r="D27" s="33"/>
    </row>
    <row r="28" spans="1:11" ht="15" customHeight="1" x14ac:dyDescent="0.2">
      <c r="A28" s="35"/>
      <c r="B28" s="32">
        <v>20</v>
      </c>
      <c r="C28" s="33">
        <f t="shared" si="0"/>
        <v>1.9634442355453447E-12</v>
      </c>
      <c r="D28" s="33"/>
    </row>
    <row r="29" spans="1:11" ht="15" customHeight="1" x14ac:dyDescent="0.2">
      <c r="A29" s="35"/>
      <c r="B29" s="32">
        <v>21</v>
      </c>
      <c r="C29" s="33">
        <f t="shared" si="0"/>
        <v>2.1910488823786514E-13</v>
      </c>
      <c r="D29" s="33"/>
    </row>
    <row r="30" spans="1:11" ht="15" customHeight="1" x14ac:dyDescent="0.2">
      <c r="A30" s="35"/>
      <c r="B30" s="32">
        <v>22</v>
      </c>
      <c r="C30" s="33">
        <f t="shared" si="0"/>
        <v>2.3238397237349344E-14</v>
      </c>
      <c r="D30" s="33"/>
    </row>
    <row r="31" spans="1:11" ht="15" customHeight="1" x14ac:dyDescent="0.2">
      <c r="A31" s="35"/>
      <c r="B31" s="32">
        <v>23</v>
      </c>
      <c r="C31" s="33">
        <f t="shared" si="0"/>
        <v>2.3473128522575225E-15</v>
      </c>
      <c r="D31" s="33"/>
      <c r="E31" s="42"/>
      <c r="F31" s="42"/>
    </row>
    <row r="32" spans="1:11" ht="15" customHeight="1" x14ac:dyDescent="0.2">
      <c r="A32" s="35"/>
      <c r="B32" s="32">
        <v>24</v>
      </c>
      <c r="C32" s="33">
        <f t="shared" si="0"/>
        <v>2.2623511917801748E-16</v>
      </c>
      <c r="D32" s="33"/>
      <c r="E32" s="42"/>
      <c r="F32" s="42"/>
    </row>
    <row r="33" spans="1:6" ht="15" customHeight="1" x14ac:dyDescent="0.2">
      <c r="A33" s="35"/>
      <c r="B33" s="32">
        <v>25</v>
      </c>
      <c r="C33" s="33">
        <f t="shared" si="0"/>
        <v>2.0841053403065976E-17</v>
      </c>
      <c r="D33" s="33"/>
      <c r="E33" s="42"/>
      <c r="F33" s="42"/>
    </row>
    <row r="34" spans="1:6" ht="15" customHeight="1" x14ac:dyDescent="0.2">
      <c r="A34" s="35"/>
      <c r="B34" s="32">
        <v>26</v>
      </c>
      <c r="C34" s="33">
        <f t="shared" si="0"/>
        <v>1.8379639170536054E-18</v>
      </c>
      <c r="D34" s="33"/>
      <c r="E34" s="42"/>
      <c r="F34" s="42"/>
    </row>
    <row r="35" spans="1:6" ht="15" customHeight="1" x14ac:dyDescent="0.2">
      <c r="A35" s="35"/>
      <c r="B35" s="32">
        <v>27</v>
      </c>
      <c r="C35" s="33">
        <f t="shared" si="0"/>
        <v>1.5539837083955E-19</v>
      </c>
      <c r="D35" s="33"/>
      <c r="E35" s="42"/>
      <c r="F35" s="42"/>
    </row>
    <row r="36" spans="1:6" ht="15" customHeight="1" x14ac:dyDescent="0.2">
      <c r="A36" s="35"/>
      <c r="B36" s="32">
        <v>28</v>
      </c>
      <c r="C36" s="33">
        <f t="shared" si="0"/>
        <v>1.2613504126586704E-20</v>
      </c>
      <c r="D36" s="33"/>
      <c r="E36" s="42"/>
      <c r="F36" s="42"/>
    </row>
    <row r="37" spans="1:6" ht="15" customHeight="1" x14ac:dyDescent="0.2">
      <c r="A37" s="35"/>
      <c r="B37" s="32">
        <v>29</v>
      </c>
      <c r="C37" s="33">
        <f t="shared" si="0"/>
        <v>9.8412571381240967E-22</v>
      </c>
      <c r="D37" s="33"/>
      <c r="E37" s="42"/>
      <c r="F37" s="42"/>
    </row>
    <row r="38" spans="1:6" ht="15" customHeight="1" x14ac:dyDescent="0.2">
      <c r="A38" s="35"/>
      <c r="B38" s="32">
        <v>30</v>
      </c>
      <c r="C38" s="33">
        <f t="shared" si="0"/>
        <v>7.3892267400729701E-23</v>
      </c>
      <c r="D38" s="33"/>
      <c r="E38" s="42"/>
      <c r="F38" s="42"/>
    </row>
    <row r="39" spans="1:6" ht="15" customHeight="1" x14ac:dyDescent="0.2">
      <c r="A39" s="35"/>
      <c r="B39" s="43"/>
      <c r="C39" s="33"/>
      <c r="D39" s="42"/>
      <c r="E39" s="42"/>
      <c r="F39" s="42"/>
    </row>
    <row r="40" spans="1:6" ht="15" customHeight="1" x14ac:dyDescent="0.2">
      <c r="A40" s="35"/>
      <c r="B40" s="43"/>
      <c r="C40" s="33"/>
      <c r="D40" s="42"/>
      <c r="E40" s="42"/>
      <c r="F40" s="42"/>
    </row>
    <row r="41" spans="1:6" ht="15" customHeight="1" x14ac:dyDescent="0.2">
      <c r="A41" s="35"/>
      <c r="B41" s="43"/>
      <c r="C41" s="33"/>
      <c r="D41" s="42"/>
      <c r="E41" s="42"/>
      <c r="F41" s="42"/>
    </row>
    <row r="42" spans="1:6" ht="15" customHeight="1" x14ac:dyDescent="0.2">
      <c r="A42" s="35"/>
      <c r="B42" s="43"/>
      <c r="C42" s="33"/>
      <c r="D42" s="42"/>
      <c r="E42" s="42"/>
      <c r="F42" s="42"/>
    </row>
    <row r="43" spans="1:6" ht="15" customHeight="1" x14ac:dyDescent="0.2">
      <c r="A43" s="35"/>
      <c r="B43" s="43"/>
      <c r="C43" s="33"/>
      <c r="D43" s="42"/>
      <c r="E43" s="42"/>
      <c r="F43" s="42"/>
    </row>
    <row r="44" spans="1:6" ht="15" customHeight="1" x14ac:dyDescent="0.2">
      <c r="A44" s="35"/>
      <c r="B44" s="43"/>
      <c r="C44" s="33"/>
      <c r="D44" s="42"/>
      <c r="E44" s="42"/>
      <c r="F44" s="42"/>
    </row>
    <row r="45" spans="1:6" ht="15" customHeight="1" x14ac:dyDescent="0.2">
      <c r="A45" s="35"/>
      <c r="B45" s="43"/>
      <c r="C45" s="33"/>
      <c r="D45" s="42"/>
      <c r="E45" s="42"/>
      <c r="F45" s="42"/>
    </row>
    <row r="46" spans="1:6" ht="15" customHeight="1" x14ac:dyDescent="0.2">
      <c r="A46" s="35"/>
      <c r="B46" s="43"/>
      <c r="C46" s="33"/>
      <c r="D46" s="42"/>
      <c r="E46" s="42"/>
      <c r="F46" s="42"/>
    </row>
    <row r="47" spans="1:6" ht="15" customHeight="1" x14ac:dyDescent="0.2">
      <c r="A47" s="35"/>
      <c r="B47" s="43"/>
      <c r="C47" s="33"/>
      <c r="D47" s="42"/>
      <c r="E47" s="42"/>
      <c r="F47" s="42"/>
    </row>
    <row r="48" spans="1:6" ht="15" customHeight="1" x14ac:dyDescent="0.2">
      <c r="A48" s="35"/>
      <c r="B48" s="43"/>
      <c r="C48" s="33"/>
      <c r="D48" s="42"/>
      <c r="E48" s="42"/>
      <c r="F48" s="42"/>
    </row>
    <row r="49" spans="1:12" ht="15" customHeight="1" x14ac:dyDescent="0.2">
      <c r="A49" s="35"/>
      <c r="B49" s="43"/>
      <c r="C49" s="33"/>
      <c r="D49" s="42"/>
      <c r="E49" s="42"/>
      <c r="F49" s="42"/>
    </row>
    <row r="50" spans="1:12" ht="15" customHeight="1" x14ac:dyDescent="0.2">
      <c r="A50" s="35"/>
      <c r="B50" s="43"/>
      <c r="C50" s="33"/>
      <c r="D50" s="42"/>
      <c r="E50" s="42"/>
      <c r="F50" s="42"/>
    </row>
    <row r="51" spans="1:12" ht="15" customHeight="1" x14ac:dyDescent="0.2">
      <c r="A51" s="35"/>
      <c r="B51" s="43"/>
      <c r="C51" s="33"/>
      <c r="D51" s="42"/>
      <c r="E51" s="42"/>
      <c r="F51" s="42"/>
    </row>
    <row r="52" spans="1:12" ht="15" customHeight="1" x14ac:dyDescent="0.2">
      <c r="A52" s="35"/>
      <c r="B52" s="43"/>
      <c r="C52" s="33"/>
      <c r="D52" s="42"/>
      <c r="E52" s="42"/>
      <c r="F52" s="42"/>
      <c r="H52" s="41"/>
      <c r="I52" s="41"/>
      <c r="J52" s="41"/>
      <c r="K52" s="41"/>
      <c r="L52" s="41"/>
    </row>
    <row r="53" spans="1:12" ht="15" customHeight="1" x14ac:dyDescent="0.2">
      <c r="A53" s="35"/>
      <c r="B53" s="43"/>
      <c r="C53" s="33"/>
      <c r="D53" s="42"/>
      <c r="E53" s="42"/>
      <c r="F53" s="42"/>
    </row>
    <row r="54" spans="1:12" ht="15" customHeight="1" x14ac:dyDescent="0.2">
      <c r="A54" s="35"/>
      <c r="B54" s="43"/>
      <c r="C54" s="33"/>
      <c r="D54" s="42"/>
      <c r="E54" s="42"/>
      <c r="F54" s="42"/>
    </row>
    <row r="55" spans="1:12" ht="15" customHeight="1" x14ac:dyDescent="0.2">
      <c r="A55" s="35"/>
      <c r="B55" s="43"/>
      <c r="C55" s="33"/>
      <c r="D55" s="42"/>
      <c r="E55" s="42"/>
      <c r="F55" s="42"/>
    </row>
    <row r="56" spans="1:12" ht="15" customHeight="1" x14ac:dyDescent="0.2">
      <c r="A56" s="35"/>
      <c r="B56" s="43"/>
      <c r="C56" s="33"/>
      <c r="D56" s="42"/>
      <c r="E56" s="42"/>
      <c r="F56" s="42"/>
    </row>
    <row r="57" spans="1:12" ht="15" customHeight="1" x14ac:dyDescent="0.2">
      <c r="A57" s="35"/>
      <c r="B57" s="43"/>
      <c r="C57" s="33"/>
      <c r="D57" s="42"/>
      <c r="E57" s="42"/>
      <c r="F57" s="42"/>
    </row>
    <row r="58" spans="1:12" ht="15" customHeight="1" x14ac:dyDescent="0.2">
      <c r="A58" s="35"/>
      <c r="B58" s="43"/>
      <c r="C58" s="33"/>
      <c r="D58" s="42"/>
      <c r="E58" s="42"/>
      <c r="F58" s="42"/>
    </row>
    <row r="59" spans="1:12" ht="15" customHeight="1" x14ac:dyDescent="0.2">
      <c r="A59" s="35"/>
      <c r="B59" s="43"/>
      <c r="C59" s="33"/>
      <c r="D59" s="42"/>
      <c r="E59" s="42"/>
      <c r="F59" s="42"/>
    </row>
    <row r="60" spans="1:12" ht="15" customHeight="1" x14ac:dyDescent="0.2">
      <c r="A60" s="35"/>
      <c r="B60" s="43"/>
      <c r="C60" s="33"/>
      <c r="D60" s="42"/>
      <c r="E60" s="42"/>
      <c r="F60" s="42"/>
    </row>
    <row r="61" spans="1:12" ht="15" customHeight="1" x14ac:dyDescent="0.2">
      <c r="A61" s="35"/>
      <c r="B61" s="43"/>
      <c r="C61" s="33"/>
      <c r="D61" s="42"/>
      <c r="E61" s="42"/>
      <c r="F61" s="42"/>
    </row>
    <row r="62" spans="1:12" ht="15" customHeight="1" x14ac:dyDescent="0.2">
      <c r="A62" s="35"/>
      <c r="B62" s="43"/>
      <c r="C62" s="33"/>
      <c r="D62" s="42"/>
      <c r="E62" s="42"/>
      <c r="F62" s="42"/>
    </row>
    <row r="63" spans="1:12" ht="15" customHeight="1" x14ac:dyDescent="0.2">
      <c r="A63" s="35"/>
      <c r="B63" s="43"/>
      <c r="C63" s="33"/>
      <c r="D63" s="42"/>
      <c r="E63" s="42"/>
      <c r="F63" s="42"/>
    </row>
    <row r="64" spans="1:12" ht="15" customHeight="1" x14ac:dyDescent="0.2">
      <c r="A64" s="35"/>
      <c r="B64" s="43"/>
      <c r="C64" s="33"/>
      <c r="D64" s="42"/>
      <c r="E64" s="42"/>
      <c r="F64" s="42"/>
    </row>
    <row r="65" spans="1:6" ht="15" customHeight="1" x14ac:dyDescent="0.2">
      <c r="A65" s="35"/>
      <c r="B65" s="43"/>
      <c r="C65" s="33"/>
      <c r="D65" s="42"/>
      <c r="E65" s="42"/>
      <c r="F65" s="42"/>
    </row>
    <row r="66" spans="1:6" ht="15" customHeight="1" x14ac:dyDescent="0.2">
      <c r="A66" s="35"/>
      <c r="B66" s="43"/>
      <c r="C66" s="33"/>
      <c r="D66" s="42"/>
      <c r="E66" s="42"/>
      <c r="F66" s="42"/>
    </row>
    <row r="67" spans="1:6" ht="15" customHeight="1" x14ac:dyDescent="0.2">
      <c r="A67" s="35"/>
      <c r="B67" s="43"/>
      <c r="C67" s="33"/>
      <c r="D67" s="42"/>
      <c r="E67" s="42"/>
      <c r="F67" s="42"/>
    </row>
    <row r="68" spans="1:6" ht="15" customHeight="1" x14ac:dyDescent="0.2">
      <c r="A68" s="35"/>
      <c r="B68" s="43"/>
      <c r="C68" s="33"/>
      <c r="D68" s="42"/>
      <c r="E68" s="42"/>
      <c r="F68" s="42"/>
    </row>
    <row r="69" spans="1:6" ht="15" customHeight="1" x14ac:dyDescent="0.2">
      <c r="A69" s="35"/>
      <c r="B69" s="43"/>
      <c r="C69" s="33"/>
      <c r="D69" s="42"/>
      <c r="E69" s="42"/>
      <c r="F69" s="42"/>
    </row>
    <row r="70" spans="1:6" ht="15" customHeight="1" x14ac:dyDescent="0.2">
      <c r="A70" s="35"/>
      <c r="B70" s="43"/>
      <c r="C70" s="33"/>
      <c r="D70" s="42"/>
      <c r="E70" s="42"/>
      <c r="F70" s="42"/>
    </row>
    <row r="71" spans="1:6" ht="15" customHeight="1" x14ac:dyDescent="0.2">
      <c r="A71" s="35"/>
      <c r="B71" s="43"/>
      <c r="C71" s="33"/>
      <c r="D71" s="42"/>
      <c r="E71" s="42"/>
      <c r="F71" s="42"/>
    </row>
    <row r="72" spans="1:6" ht="15" customHeight="1" x14ac:dyDescent="0.2">
      <c r="A72" s="35"/>
      <c r="B72" s="43"/>
      <c r="C72" s="33"/>
      <c r="D72" s="42"/>
      <c r="E72" s="42"/>
      <c r="F72" s="42"/>
    </row>
    <row r="73" spans="1:6" ht="15" customHeight="1" x14ac:dyDescent="0.2">
      <c r="A73" s="35"/>
      <c r="B73" s="43"/>
      <c r="C73" s="33"/>
      <c r="D73" s="42"/>
      <c r="E73" s="42"/>
      <c r="F73" s="42"/>
    </row>
    <row r="74" spans="1:6" ht="15" customHeight="1" x14ac:dyDescent="0.2">
      <c r="A74" s="35"/>
      <c r="B74" s="43"/>
      <c r="C74" s="33"/>
      <c r="D74" s="42"/>
      <c r="E74" s="42"/>
      <c r="F74" s="42"/>
    </row>
    <row r="75" spans="1:6" ht="15" customHeight="1" x14ac:dyDescent="0.2">
      <c r="A75" s="35"/>
      <c r="B75" s="43"/>
      <c r="C75" s="33"/>
      <c r="D75" s="42"/>
      <c r="E75" s="42"/>
      <c r="F75" s="42"/>
    </row>
    <row r="76" spans="1:6" ht="15" customHeight="1" x14ac:dyDescent="0.2">
      <c r="A76" s="35"/>
      <c r="B76" s="43"/>
      <c r="C76" s="33"/>
      <c r="D76" s="42"/>
      <c r="E76" s="42"/>
      <c r="F76" s="42"/>
    </row>
    <row r="77" spans="1:6" ht="15" customHeight="1" x14ac:dyDescent="0.2">
      <c r="A77" s="35"/>
      <c r="B77" s="43"/>
      <c r="C77" s="33"/>
      <c r="D77" s="42"/>
      <c r="E77" s="42"/>
      <c r="F77" s="42"/>
    </row>
    <row r="78" spans="1:6" ht="15" customHeight="1" x14ac:dyDescent="0.2">
      <c r="A78" s="35"/>
      <c r="B78" s="43"/>
      <c r="C78" s="33"/>
      <c r="D78" s="42"/>
      <c r="E78" s="42"/>
      <c r="F78" s="42"/>
    </row>
    <row r="79" spans="1:6" ht="15" customHeight="1" x14ac:dyDescent="0.2">
      <c r="A79" s="35"/>
      <c r="B79" s="43"/>
      <c r="C79" s="33"/>
      <c r="D79" s="42"/>
      <c r="E79" s="42"/>
      <c r="F79" s="42"/>
    </row>
    <row r="80" spans="1:6" ht="15" customHeight="1" x14ac:dyDescent="0.2">
      <c r="A80" s="35"/>
      <c r="B80" s="43"/>
      <c r="C80" s="33"/>
      <c r="D80" s="42"/>
      <c r="E80" s="42"/>
      <c r="F80" s="42"/>
    </row>
    <row r="81" spans="1:6" ht="15" customHeight="1" x14ac:dyDescent="0.2">
      <c r="A81" s="35"/>
      <c r="B81" s="43"/>
      <c r="C81" s="33"/>
      <c r="D81" s="42"/>
      <c r="E81" s="42"/>
      <c r="F81" s="42"/>
    </row>
    <row r="82" spans="1:6" ht="15" customHeight="1" x14ac:dyDescent="0.2">
      <c r="A82" s="35"/>
      <c r="B82" s="43"/>
      <c r="C82" s="33"/>
      <c r="D82" s="42"/>
      <c r="E82" s="42"/>
      <c r="F82" s="42"/>
    </row>
    <row r="83" spans="1:6" ht="15" customHeight="1" x14ac:dyDescent="0.2">
      <c r="A83" s="35"/>
      <c r="B83" s="43"/>
      <c r="C83" s="33"/>
      <c r="D83" s="42"/>
      <c r="E83" s="42"/>
      <c r="F83" s="42"/>
    </row>
    <row r="84" spans="1:6" ht="15" customHeight="1" x14ac:dyDescent="0.2">
      <c r="A84" s="35"/>
      <c r="B84" s="43"/>
      <c r="C84" s="33"/>
      <c r="D84" s="42"/>
      <c r="E84" s="42"/>
      <c r="F84" s="42"/>
    </row>
    <row r="85" spans="1:6" ht="15" customHeight="1" x14ac:dyDescent="0.2">
      <c r="A85" s="35"/>
      <c r="B85" s="43"/>
      <c r="C85" s="33"/>
      <c r="D85" s="42"/>
      <c r="E85" s="42"/>
      <c r="F85" s="42"/>
    </row>
    <row r="86" spans="1:6" ht="15" customHeight="1" x14ac:dyDescent="0.2">
      <c r="A86" s="35"/>
      <c r="B86" s="43"/>
      <c r="C86" s="33"/>
      <c r="D86" s="42"/>
      <c r="E86" s="42"/>
      <c r="F86" s="42"/>
    </row>
    <row r="87" spans="1:6" ht="15" customHeight="1" x14ac:dyDescent="0.2">
      <c r="A87" s="35"/>
      <c r="B87" s="43"/>
      <c r="C87" s="33"/>
      <c r="D87" s="42"/>
      <c r="E87" s="42"/>
      <c r="F87" s="42"/>
    </row>
    <row r="88" spans="1:6" ht="15" customHeight="1" x14ac:dyDescent="0.2">
      <c r="A88" s="35"/>
      <c r="B88" s="43"/>
      <c r="C88" s="33"/>
      <c r="D88" s="42"/>
      <c r="E88" s="42"/>
      <c r="F88" s="42"/>
    </row>
    <row r="89" spans="1:6" ht="15" customHeight="1" x14ac:dyDescent="0.2">
      <c r="A89" s="35"/>
      <c r="B89" s="43"/>
      <c r="C89" s="33"/>
      <c r="D89" s="42"/>
      <c r="E89" s="42"/>
      <c r="F89" s="42"/>
    </row>
    <row r="90" spans="1:6" ht="15" customHeight="1" x14ac:dyDescent="0.2">
      <c r="A90" s="35"/>
      <c r="B90" s="43"/>
      <c r="C90" s="33"/>
      <c r="D90" s="42"/>
      <c r="E90" s="42"/>
      <c r="F90" s="42"/>
    </row>
    <row r="91" spans="1:6" ht="15" customHeight="1" x14ac:dyDescent="0.2">
      <c r="A91" s="35"/>
      <c r="B91" s="43"/>
      <c r="C91" s="33"/>
      <c r="D91" s="42"/>
      <c r="E91" s="42"/>
      <c r="F91" s="42"/>
    </row>
    <row r="92" spans="1:6" ht="15" customHeight="1" x14ac:dyDescent="0.2">
      <c r="A92" s="35"/>
      <c r="B92" s="43"/>
      <c r="C92" s="33"/>
      <c r="D92" s="42"/>
      <c r="E92" s="42"/>
      <c r="F92" s="42"/>
    </row>
    <row r="93" spans="1:6" ht="15" customHeight="1" x14ac:dyDescent="0.2">
      <c r="A93" s="35"/>
      <c r="B93" s="43"/>
      <c r="C93" s="33"/>
      <c r="D93" s="42"/>
      <c r="E93" s="42"/>
      <c r="F93" s="42"/>
    </row>
    <row r="94" spans="1:6" ht="15" customHeight="1" x14ac:dyDescent="0.2">
      <c r="A94" s="35"/>
      <c r="B94" s="43"/>
      <c r="C94" s="33"/>
      <c r="D94" s="42"/>
      <c r="E94" s="42"/>
      <c r="F94" s="42"/>
    </row>
    <row r="95" spans="1:6" ht="15" customHeight="1" x14ac:dyDescent="0.2">
      <c r="A95" s="35"/>
      <c r="B95" s="43"/>
      <c r="C95" s="33"/>
      <c r="D95" s="42"/>
      <c r="E95" s="42"/>
      <c r="F95" s="42"/>
    </row>
    <row r="96" spans="1:6" ht="15" customHeight="1" x14ac:dyDescent="0.2">
      <c r="A96" s="35"/>
      <c r="B96" s="43"/>
      <c r="C96" s="33"/>
      <c r="D96" s="42"/>
      <c r="E96" s="42"/>
      <c r="F96" s="42"/>
    </row>
    <row r="97" spans="1:6" ht="15" customHeight="1" x14ac:dyDescent="0.2">
      <c r="A97" s="35"/>
      <c r="B97" s="43"/>
      <c r="C97" s="33"/>
      <c r="D97" s="42"/>
      <c r="E97" s="42"/>
      <c r="F97" s="42"/>
    </row>
    <row r="98" spans="1:6" ht="15" customHeight="1" x14ac:dyDescent="0.2">
      <c r="A98" s="35"/>
      <c r="B98" s="43"/>
      <c r="C98" s="33"/>
      <c r="D98" s="42"/>
      <c r="E98" s="42"/>
      <c r="F98" s="42"/>
    </row>
    <row r="99" spans="1:6" ht="15" customHeight="1" x14ac:dyDescent="0.2">
      <c r="A99" s="35"/>
      <c r="B99" s="43"/>
      <c r="C99" s="33"/>
      <c r="D99" s="42"/>
      <c r="E99" s="42"/>
      <c r="F99" s="42"/>
    </row>
    <row r="100" spans="1:6" ht="15" customHeight="1" x14ac:dyDescent="0.2">
      <c r="A100" s="35"/>
      <c r="B100" s="43"/>
      <c r="C100" s="33"/>
      <c r="D100" s="42"/>
      <c r="E100" s="42"/>
      <c r="F100" s="42"/>
    </row>
    <row r="101" spans="1:6" ht="15" customHeight="1" x14ac:dyDescent="0.2">
      <c r="A101" s="35"/>
      <c r="B101" s="43"/>
      <c r="C101" s="33"/>
      <c r="D101" s="42"/>
      <c r="E101" s="42"/>
      <c r="F101" s="42"/>
    </row>
    <row r="102" spans="1:6" ht="15" customHeight="1" x14ac:dyDescent="0.2">
      <c r="A102" s="35"/>
      <c r="B102" s="43"/>
      <c r="C102" s="33"/>
      <c r="D102" s="42"/>
      <c r="E102" s="42"/>
      <c r="F102" s="42"/>
    </row>
    <row r="103" spans="1:6" ht="15" customHeight="1" x14ac:dyDescent="0.2">
      <c r="A103" s="35"/>
      <c r="B103" s="43"/>
      <c r="C103" s="33"/>
      <c r="D103" s="42"/>
      <c r="E103" s="42"/>
      <c r="F103" s="42"/>
    </row>
    <row r="104" spans="1:6" ht="15" customHeight="1" x14ac:dyDescent="0.2">
      <c r="A104" s="35"/>
      <c r="B104" s="43"/>
      <c r="C104" s="33"/>
      <c r="D104" s="42"/>
      <c r="E104" s="42"/>
      <c r="F104" s="42"/>
    </row>
    <row r="105" spans="1:6" ht="15" customHeight="1" x14ac:dyDescent="0.2">
      <c r="A105" s="35"/>
      <c r="B105" s="43"/>
      <c r="C105" s="33"/>
      <c r="D105" s="42"/>
      <c r="E105" s="42"/>
      <c r="F105" s="42"/>
    </row>
    <row r="106" spans="1:6" ht="15" customHeight="1" x14ac:dyDescent="0.2">
      <c r="A106" s="35"/>
      <c r="B106" s="43"/>
      <c r="C106" s="33"/>
      <c r="D106" s="42"/>
      <c r="E106" s="42"/>
      <c r="F106" s="42"/>
    </row>
    <row r="107" spans="1:6" ht="15" customHeight="1" x14ac:dyDescent="0.2">
      <c r="A107" s="35"/>
      <c r="B107" s="43"/>
      <c r="C107" s="33"/>
      <c r="D107" s="42"/>
      <c r="E107" s="42"/>
      <c r="F107" s="42"/>
    </row>
    <row r="108" spans="1:6" ht="15" customHeight="1" x14ac:dyDescent="0.2">
      <c r="A108" s="35"/>
      <c r="B108" s="43"/>
      <c r="C108" s="33"/>
      <c r="D108" s="42"/>
      <c r="E108" s="42"/>
      <c r="F108" s="42"/>
    </row>
    <row r="109" spans="1:6" ht="15" customHeight="1" x14ac:dyDescent="0.2">
      <c r="A109" s="35"/>
      <c r="B109" s="43"/>
      <c r="C109" s="33"/>
      <c r="D109" s="42"/>
      <c r="E109" s="42"/>
      <c r="F109" s="42"/>
    </row>
    <row r="110" spans="1:6" ht="15" customHeight="1" x14ac:dyDescent="0.2">
      <c r="A110" s="35"/>
      <c r="B110" s="43"/>
      <c r="C110" s="33"/>
      <c r="D110" s="42"/>
      <c r="E110" s="42"/>
      <c r="F110" s="42"/>
    </row>
    <row r="111" spans="1:6" ht="15" customHeight="1" x14ac:dyDescent="0.2">
      <c r="A111" s="35"/>
      <c r="B111" s="43"/>
      <c r="C111" s="33"/>
      <c r="D111" s="42"/>
      <c r="E111" s="42"/>
      <c r="F111" s="42"/>
    </row>
    <row r="112" spans="1:6" ht="15" customHeight="1" x14ac:dyDescent="0.2">
      <c r="A112" s="35"/>
      <c r="B112" s="43"/>
      <c r="C112" s="33"/>
      <c r="D112" s="42"/>
      <c r="E112" s="42"/>
      <c r="F112" s="42"/>
    </row>
    <row r="113" spans="1:6" ht="15" customHeight="1" x14ac:dyDescent="0.2">
      <c r="A113" s="35"/>
      <c r="B113" s="43"/>
      <c r="C113" s="33"/>
      <c r="D113" s="42"/>
      <c r="E113" s="42"/>
      <c r="F113" s="42"/>
    </row>
    <row r="114" spans="1:6" ht="15" customHeight="1" x14ac:dyDescent="0.2">
      <c r="A114" s="35"/>
      <c r="B114" s="43"/>
      <c r="C114" s="33"/>
      <c r="D114" s="42"/>
      <c r="E114" s="42"/>
      <c r="F114" s="42"/>
    </row>
    <row r="115" spans="1:6" ht="15" customHeight="1" x14ac:dyDescent="0.2">
      <c r="A115" s="35"/>
      <c r="B115" s="43"/>
      <c r="C115" s="33"/>
      <c r="D115" s="42"/>
      <c r="E115" s="42"/>
      <c r="F115" s="42"/>
    </row>
    <row r="116" spans="1:6" ht="15" customHeight="1" x14ac:dyDescent="0.2">
      <c r="A116" s="35"/>
      <c r="B116" s="43"/>
      <c r="C116" s="33"/>
      <c r="D116" s="42"/>
      <c r="E116" s="42"/>
      <c r="F116" s="42"/>
    </row>
    <row r="117" spans="1:6" ht="15" customHeight="1" x14ac:dyDescent="0.2">
      <c r="A117" s="35"/>
      <c r="B117" s="43"/>
      <c r="C117" s="33"/>
      <c r="D117" s="42"/>
      <c r="E117" s="42"/>
      <c r="F117" s="42"/>
    </row>
    <row r="118" spans="1:6" ht="15" customHeight="1" x14ac:dyDescent="0.2">
      <c r="A118" s="35"/>
      <c r="B118" s="43"/>
      <c r="C118" s="33"/>
      <c r="D118" s="42"/>
      <c r="E118" s="42"/>
      <c r="F118" s="42"/>
    </row>
    <row r="119" spans="1:6" ht="15" customHeight="1" x14ac:dyDescent="0.2">
      <c r="A119" s="35"/>
      <c r="B119" s="43"/>
      <c r="C119" s="33"/>
      <c r="D119" s="42"/>
      <c r="E119" s="42"/>
      <c r="F119" s="42"/>
    </row>
    <row r="120" spans="1:6" ht="15" customHeight="1" x14ac:dyDescent="0.2">
      <c r="A120" s="35"/>
      <c r="B120" s="43"/>
      <c r="C120" s="33"/>
      <c r="D120" s="42"/>
      <c r="E120" s="42"/>
      <c r="F120" s="42"/>
    </row>
    <row r="121" spans="1:6" ht="15" customHeight="1" x14ac:dyDescent="0.2">
      <c r="A121" s="35"/>
      <c r="B121" s="43"/>
      <c r="C121" s="33"/>
      <c r="D121" s="42"/>
      <c r="E121" s="42"/>
      <c r="F121" s="42"/>
    </row>
    <row r="122" spans="1:6" ht="15" customHeight="1" x14ac:dyDescent="0.2">
      <c r="A122" s="35"/>
      <c r="B122" s="43"/>
      <c r="C122" s="33"/>
      <c r="D122" s="42"/>
      <c r="E122" s="42"/>
      <c r="F122" s="42"/>
    </row>
    <row r="123" spans="1:6" ht="15" customHeight="1" x14ac:dyDescent="0.2">
      <c r="A123" s="35"/>
      <c r="B123" s="43"/>
      <c r="C123" s="33"/>
      <c r="D123" s="42"/>
      <c r="E123" s="42"/>
      <c r="F123" s="42"/>
    </row>
    <row r="124" spans="1:6" ht="15" customHeight="1" x14ac:dyDescent="0.2">
      <c r="A124" s="35"/>
      <c r="B124" s="43"/>
      <c r="C124" s="33"/>
      <c r="D124" s="42"/>
      <c r="E124" s="42"/>
      <c r="F124" s="42"/>
    </row>
    <row r="125" spans="1:6" ht="15" customHeight="1" x14ac:dyDescent="0.2">
      <c r="A125" s="35"/>
      <c r="B125" s="43"/>
      <c r="C125" s="33"/>
      <c r="D125" s="42"/>
      <c r="E125" s="42"/>
      <c r="F125" s="42"/>
    </row>
    <row r="126" spans="1:6" ht="15" customHeight="1" x14ac:dyDescent="0.2">
      <c r="A126" s="35"/>
      <c r="B126" s="43"/>
      <c r="C126" s="33"/>
      <c r="D126" s="42"/>
      <c r="E126" s="42"/>
      <c r="F126" s="42"/>
    </row>
    <row r="127" spans="1:6" ht="15" customHeight="1" x14ac:dyDescent="0.2">
      <c r="A127" s="35"/>
      <c r="B127" s="43"/>
      <c r="C127" s="33"/>
      <c r="D127" s="42"/>
      <c r="E127" s="42"/>
      <c r="F127" s="42"/>
    </row>
    <row r="128" spans="1:6" ht="15" customHeight="1" x14ac:dyDescent="0.2">
      <c r="A128" s="35"/>
      <c r="B128" s="43"/>
      <c r="C128" s="33"/>
      <c r="D128" s="42"/>
      <c r="E128" s="42"/>
      <c r="F128" s="42"/>
    </row>
    <row r="129" spans="1:6" ht="15" customHeight="1" x14ac:dyDescent="0.2">
      <c r="A129" s="35"/>
      <c r="B129" s="43"/>
      <c r="C129" s="33"/>
      <c r="D129" s="42"/>
      <c r="E129" s="42"/>
      <c r="F129" s="42"/>
    </row>
    <row r="130" spans="1:6" ht="15" customHeight="1" x14ac:dyDescent="0.2">
      <c r="A130" s="35"/>
      <c r="B130" s="43"/>
      <c r="C130" s="33"/>
      <c r="D130" s="42"/>
      <c r="E130" s="42"/>
      <c r="F130" s="42"/>
    </row>
    <row r="131" spans="1:6" ht="15" customHeight="1" x14ac:dyDescent="0.2">
      <c r="A131" s="35"/>
      <c r="B131" s="43"/>
      <c r="C131" s="33"/>
      <c r="D131" s="42"/>
      <c r="E131" s="42"/>
      <c r="F131" s="42"/>
    </row>
    <row r="132" spans="1:6" ht="15" customHeight="1" x14ac:dyDescent="0.2">
      <c r="A132" s="35"/>
      <c r="B132" s="43"/>
      <c r="C132" s="33"/>
      <c r="D132" s="42"/>
      <c r="E132" s="42"/>
      <c r="F132" s="42"/>
    </row>
    <row r="133" spans="1:6" ht="15" customHeight="1" x14ac:dyDescent="0.2">
      <c r="A133" s="35"/>
      <c r="B133" s="43"/>
      <c r="C133" s="33"/>
      <c r="D133" s="42"/>
      <c r="E133" s="42"/>
      <c r="F133" s="42"/>
    </row>
    <row r="134" spans="1:6" ht="15" customHeight="1" x14ac:dyDescent="0.2">
      <c r="A134" s="35"/>
      <c r="B134" s="43"/>
      <c r="C134" s="33"/>
      <c r="D134" s="42"/>
      <c r="E134" s="42"/>
      <c r="F134" s="42"/>
    </row>
    <row r="135" spans="1:6" ht="15" customHeight="1" x14ac:dyDescent="0.2">
      <c r="A135" s="35"/>
      <c r="B135" s="43"/>
      <c r="C135" s="33"/>
      <c r="D135" s="42"/>
      <c r="E135" s="42"/>
      <c r="F135" s="42"/>
    </row>
    <row r="136" spans="1:6" ht="15" customHeight="1" x14ac:dyDescent="0.2">
      <c r="A136" s="35"/>
      <c r="B136" s="43"/>
      <c r="C136" s="33"/>
      <c r="D136" s="42"/>
      <c r="E136" s="42"/>
      <c r="F136" s="42"/>
    </row>
    <row r="137" spans="1:6" ht="15" customHeight="1" x14ac:dyDescent="0.2">
      <c r="A137" s="35"/>
      <c r="B137" s="43"/>
      <c r="C137" s="33"/>
      <c r="D137" s="42"/>
      <c r="E137" s="42"/>
      <c r="F137" s="42"/>
    </row>
    <row r="138" spans="1:6" ht="15" customHeight="1" x14ac:dyDescent="0.2">
      <c r="A138" s="35"/>
      <c r="B138" s="43"/>
      <c r="C138" s="33"/>
      <c r="D138" s="42"/>
      <c r="E138" s="42"/>
      <c r="F138" s="42"/>
    </row>
    <row r="139" spans="1:6" ht="15" customHeight="1" x14ac:dyDescent="0.2">
      <c r="A139" s="35"/>
      <c r="B139" s="43"/>
      <c r="C139" s="33"/>
      <c r="D139" s="42"/>
      <c r="E139" s="42"/>
      <c r="F139" s="42"/>
    </row>
    <row r="140" spans="1:6" ht="15" customHeight="1" x14ac:dyDescent="0.2">
      <c r="A140" s="35"/>
      <c r="B140" s="43"/>
      <c r="C140" s="33"/>
      <c r="D140" s="42"/>
      <c r="E140" s="42"/>
      <c r="F140" s="42"/>
    </row>
    <row r="141" spans="1:6" ht="15" customHeight="1" x14ac:dyDescent="0.2">
      <c r="A141" s="35"/>
      <c r="B141" s="43"/>
      <c r="C141" s="33"/>
      <c r="D141" s="42"/>
      <c r="E141" s="42"/>
      <c r="F141" s="42"/>
    </row>
    <row r="142" spans="1:6" ht="15" customHeight="1" x14ac:dyDescent="0.2">
      <c r="A142" s="35"/>
      <c r="B142" s="43"/>
      <c r="C142" s="33"/>
      <c r="D142" s="42"/>
      <c r="E142" s="42"/>
      <c r="F142" s="42"/>
    </row>
    <row r="143" spans="1:6" ht="15" customHeight="1" x14ac:dyDescent="0.2">
      <c r="A143" s="35"/>
      <c r="B143" s="43"/>
      <c r="C143" s="33"/>
      <c r="D143" s="42"/>
      <c r="E143" s="42"/>
      <c r="F143" s="42"/>
    </row>
    <row r="144" spans="1:6" ht="15" customHeight="1" x14ac:dyDescent="0.2">
      <c r="A144" s="35"/>
      <c r="B144" s="43"/>
      <c r="C144" s="33"/>
      <c r="D144" s="42"/>
      <c r="E144" s="42"/>
      <c r="F144" s="42"/>
    </row>
    <row r="145" spans="1:6" ht="15" customHeight="1" x14ac:dyDescent="0.2">
      <c r="A145" s="35"/>
      <c r="B145" s="43"/>
      <c r="C145" s="33"/>
      <c r="D145" s="42"/>
      <c r="E145" s="42"/>
      <c r="F145" s="42"/>
    </row>
    <row r="146" spans="1:6" ht="15" customHeight="1" x14ac:dyDescent="0.2">
      <c r="A146" s="35"/>
      <c r="B146" s="43"/>
      <c r="C146" s="33"/>
      <c r="D146" s="42"/>
      <c r="E146" s="42"/>
      <c r="F146" s="42"/>
    </row>
    <row r="147" spans="1:6" ht="15" customHeight="1" x14ac:dyDescent="0.2">
      <c r="A147" s="35"/>
      <c r="B147" s="43"/>
      <c r="C147" s="33"/>
      <c r="D147" s="42"/>
      <c r="E147" s="42"/>
      <c r="F147" s="42"/>
    </row>
    <row r="148" spans="1:6" ht="15" customHeight="1" x14ac:dyDescent="0.2">
      <c r="A148" s="35"/>
      <c r="B148" s="43"/>
      <c r="C148" s="33"/>
      <c r="D148" s="42"/>
      <c r="E148" s="42"/>
      <c r="F148" s="42"/>
    </row>
    <row r="149" spans="1:6" ht="15" customHeight="1" x14ac:dyDescent="0.2">
      <c r="A149" s="35"/>
      <c r="B149" s="43"/>
      <c r="C149" s="33"/>
      <c r="D149" s="42"/>
      <c r="E149" s="42"/>
      <c r="F149" s="42"/>
    </row>
    <row r="150" spans="1:6" ht="15" customHeight="1" x14ac:dyDescent="0.2">
      <c r="A150" s="35"/>
      <c r="B150" s="43"/>
      <c r="C150" s="33"/>
      <c r="D150" s="42"/>
      <c r="E150" s="42"/>
      <c r="F150" s="42"/>
    </row>
    <row r="151" spans="1:6" ht="15" customHeight="1" x14ac:dyDescent="0.2">
      <c r="A151" s="35"/>
      <c r="B151" s="43"/>
      <c r="C151" s="33"/>
      <c r="D151" s="42"/>
      <c r="E151" s="42"/>
      <c r="F151" s="42"/>
    </row>
    <row r="152" spans="1:6" ht="15" customHeight="1" x14ac:dyDescent="0.2">
      <c r="A152" s="35"/>
      <c r="B152" s="43"/>
      <c r="C152" s="33"/>
      <c r="D152" s="42"/>
      <c r="E152" s="42"/>
      <c r="F152" s="42"/>
    </row>
    <row r="153" spans="1:6" ht="15" customHeight="1" x14ac:dyDescent="0.2">
      <c r="A153" s="35"/>
      <c r="B153" s="43"/>
      <c r="C153" s="33"/>
      <c r="D153" s="42"/>
      <c r="E153" s="42"/>
      <c r="F153" s="42"/>
    </row>
    <row r="154" spans="1:6" ht="15" customHeight="1" x14ac:dyDescent="0.2">
      <c r="A154" s="35"/>
      <c r="B154" s="43"/>
      <c r="C154" s="33"/>
      <c r="D154" s="42"/>
      <c r="E154" s="42"/>
      <c r="F154" s="42"/>
    </row>
    <row r="155" spans="1:6" ht="15" customHeight="1" x14ac:dyDescent="0.2">
      <c r="A155" s="35"/>
      <c r="B155" s="43"/>
      <c r="C155" s="33"/>
      <c r="D155" s="42"/>
      <c r="E155" s="42"/>
      <c r="F155" s="42"/>
    </row>
    <row r="156" spans="1:6" ht="15" customHeight="1" x14ac:dyDescent="0.2">
      <c r="A156" s="35"/>
      <c r="B156" s="43"/>
      <c r="C156" s="33"/>
      <c r="D156" s="42"/>
      <c r="E156" s="42"/>
      <c r="F156" s="42"/>
    </row>
    <row r="157" spans="1:6" ht="15" customHeight="1" x14ac:dyDescent="0.2">
      <c r="A157" s="35"/>
      <c r="B157" s="43"/>
      <c r="C157" s="33"/>
      <c r="D157" s="42"/>
      <c r="E157" s="42"/>
      <c r="F157" s="42"/>
    </row>
    <row r="158" spans="1:6" ht="15" customHeight="1" x14ac:dyDescent="0.2">
      <c r="A158" s="35"/>
      <c r="B158" s="43"/>
      <c r="C158" s="33"/>
      <c r="D158" s="42"/>
      <c r="E158" s="42"/>
      <c r="F158" s="42"/>
    </row>
    <row r="159" spans="1:6" ht="15" customHeight="1" x14ac:dyDescent="0.2">
      <c r="A159" s="35"/>
      <c r="B159" s="43"/>
      <c r="C159" s="33"/>
      <c r="D159" s="42"/>
      <c r="E159" s="42"/>
      <c r="F159" s="42"/>
    </row>
    <row r="160" spans="1:6" ht="15" customHeight="1" x14ac:dyDescent="0.2">
      <c r="A160" s="35"/>
      <c r="B160" s="43"/>
      <c r="C160" s="33"/>
      <c r="D160" s="42"/>
      <c r="E160" s="42"/>
      <c r="F160" s="42"/>
    </row>
    <row r="161" spans="1:6" ht="15" customHeight="1" x14ac:dyDescent="0.2">
      <c r="A161" s="35"/>
      <c r="B161" s="43"/>
      <c r="C161" s="33"/>
      <c r="D161" s="42"/>
      <c r="E161" s="42"/>
      <c r="F161" s="42"/>
    </row>
    <row r="162" spans="1:6" ht="15" customHeight="1" x14ac:dyDescent="0.2">
      <c r="A162" s="35"/>
      <c r="B162" s="43"/>
      <c r="C162" s="33"/>
      <c r="D162" s="42"/>
      <c r="E162" s="42"/>
      <c r="F162" s="42"/>
    </row>
    <row r="163" spans="1:6" ht="15" customHeight="1" x14ac:dyDescent="0.2">
      <c r="A163" s="35"/>
      <c r="B163" s="43"/>
      <c r="C163" s="33"/>
      <c r="D163" s="42"/>
      <c r="E163" s="42"/>
      <c r="F163" s="42"/>
    </row>
    <row r="164" spans="1:6" ht="15" customHeight="1" x14ac:dyDescent="0.2">
      <c r="A164" s="35"/>
      <c r="B164" s="43"/>
      <c r="C164" s="33"/>
      <c r="D164" s="42"/>
      <c r="E164" s="42"/>
      <c r="F164" s="42"/>
    </row>
    <row r="165" spans="1:6" ht="15" customHeight="1" x14ac:dyDescent="0.2">
      <c r="A165" s="35"/>
      <c r="B165" s="43"/>
      <c r="C165" s="33"/>
      <c r="D165" s="42"/>
      <c r="E165" s="42"/>
      <c r="F165" s="42"/>
    </row>
    <row r="166" spans="1:6" ht="15" customHeight="1" x14ac:dyDescent="0.2">
      <c r="A166" s="35"/>
      <c r="B166" s="43"/>
      <c r="C166" s="33"/>
      <c r="D166" s="42"/>
      <c r="E166" s="42"/>
      <c r="F166" s="42"/>
    </row>
    <row r="167" spans="1:6" ht="15" customHeight="1" x14ac:dyDescent="0.2">
      <c r="A167" s="35"/>
      <c r="B167" s="43"/>
      <c r="C167" s="33"/>
      <c r="D167" s="42"/>
      <c r="E167" s="42"/>
      <c r="F167" s="42"/>
    </row>
    <row r="168" spans="1:6" ht="15" customHeight="1" x14ac:dyDescent="0.2">
      <c r="A168" s="35"/>
      <c r="B168" s="43"/>
      <c r="C168" s="33"/>
      <c r="D168" s="42"/>
      <c r="E168" s="42"/>
      <c r="F168" s="42"/>
    </row>
    <row r="169" spans="1:6" ht="15" customHeight="1" x14ac:dyDescent="0.2">
      <c r="A169" s="35"/>
      <c r="B169" s="43"/>
      <c r="C169" s="33"/>
      <c r="D169" s="42"/>
      <c r="E169" s="42"/>
      <c r="F169" s="42"/>
    </row>
    <row r="170" spans="1:6" ht="15" customHeight="1" x14ac:dyDescent="0.2">
      <c r="A170" s="35"/>
      <c r="B170" s="43"/>
      <c r="C170" s="33"/>
      <c r="D170" s="42"/>
      <c r="E170" s="42"/>
      <c r="F170" s="42"/>
    </row>
    <row r="171" spans="1:6" ht="15" customHeight="1" x14ac:dyDescent="0.2">
      <c r="A171" s="35"/>
      <c r="B171" s="43"/>
      <c r="C171" s="33"/>
      <c r="D171" s="42"/>
      <c r="E171" s="42"/>
      <c r="F171" s="42"/>
    </row>
    <row r="172" spans="1:6" ht="15" customHeight="1" x14ac:dyDescent="0.2">
      <c r="A172" s="35"/>
      <c r="B172" s="43"/>
      <c r="C172" s="33"/>
      <c r="D172" s="42"/>
      <c r="E172" s="42"/>
      <c r="F172" s="42"/>
    </row>
    <row r="173" spans="1:6" ht="15" customHeight="1" x14ac:dyDescent="0.2">
      <c r="A173" s="35"/>
      <c r="B173" s="43"/>
      <c r="C173" s="33"/>
      <c r="D173" s="42"/>
      <c r="E173" s="42"/>
      <c r="F173" s="42"/>
    </row>
    <row r="174" spans="1:6" ht="15" customHeight="1" x14ac:dyDescent="0.2">
      <c r="A174" s="35"/>
      <c r="B174" s="43"/>
      <c r="C174" s="33"/>
      <c r="D174" s="42"/>
      <c r="E174" s="42"/>
      <c r="F174" s="42"/>
    </row>
    <row r="175" spans="1:6" ht="15" customHeight="1" x14ac:dyDescent="0.2">
      <c r="A175" s="35"/>
      <c r="B175" s="43"/>
      <c r="C175" s="33"/>
      <c r="D175" s="42"/>
      <c r="E175" s="42"/>
      <c r="F175" s="42"/>
    </row>
    <row r="176" spans="1:6" ht="15" customHeight="1" x14ac:dyDescent="0.2">
      <c r="A176" s="35"/>
      <c r="B176" s="43"/>
      <c r="C176" s="33"/>
      <c r="D176" s="42"/>
      <c r="E176" s="42"/>
      <c r="F176" s="42"/>
    </row>
    <row r="177" spans="1:6" ht="15" customHeight="1" x14ac:dyDescent="0.2">
      <c r="A177" s="35"/>
      <c r="B177" s="43"/>
      <c r="C177" s="33"/>
      <c r="D177" s="42"/>
      <c r="E177" s="42"/>
      <c r="F177" s="42"/>
    </row>
    <row r="178" spans="1:6" ht="15" customHeight="1" x14ac:dyDescent="0.2">
      <c r="A178" s="35"/>
      <c r="B178" s="43"/>
      <c r="C178" s="33"/>
      <c r="D178" s="42"/>
      <c r="E178" s="42"/>
      <c r="F178" s="42"/>
    </row>
    <row r="179" spans="1:6" ht="15" customHeight="1" x14ac:dyDescent="0.2">
      <c r="A179" s="35"/>
      <c r="B179" s="43"/>
      <c r="C179" s="33"/>
      <c r="D179" s="42"/>
      <c r="E179" s="42"/>
      <c r="F179" s="42"/>
    </row>
    <row r="180" spans="1:6" ht="15" customHeight="1" x14ac:dyDescent="0.2">
      <c r="A180" s="35"/>
      <c r="B180" s="43"/>
      <c r="C180" s="33"/>
      <c r="D180" s="42"/>
      <c r="E180" s="42"/>
      <c r="F180" s="42"/>
    </row>
    <row r="181" spans="1:6" ht="15" customHeight="1" x14ac:dyDescent="0.2">
      <c r="A181" s="35"/>
      <c r="B181" s="43"/>
      <c r="C181" s="33"/>
      <c r="D181" s="42"/>
      <c r="E181" s="42"/>
      <c r="F181" s="42"/>
    </row>
    <row r="182" spans="1:6" ht="15" customHeight="1" x14ac:dyDescent="0.2">
      <c r="A182" s="35"/>
      <c r="B182" s="43"/>
      <c r="C182" s="33"/>
      <c r="D182" s="42"/>
      <c r="E182" s="42"/>
      <c r="F182" s="42"/>
    </row>
    <row r="183" spans="1:6" ht="15" customHeight="1" x14ac:dyDescent="0.2">
      <c r="A183" s="35"/>
      <c r="B183" s="43"/>
      <c r="C183" s="33"/>
      <c r="D183" s="42"/>
      <c r="E183" s="42"/>
      <c r="F183" s="42"/>
    </row>
    <row r="184" spans="1:6" ht="15" customHeight="1" x14ac:dyDescent="0.2">
      <c r="A184" s="35"/>
      <c r="B184" s="43"/>
      <c r="C184" s="33"/>
      <c r="D184" s="42"/>
      <c r="E184" s="42"/>
      <c r="F184" s="42"/>
    </row>
    <row r="185" spans="1:6" ht="15" customHeight="1" x14ac:dyDescent="0.2">
      <c r="A185" s="35"/>
      <c r="B185" s="43"/>
      <c r="C185" s="33"/>
      <c r="D185" s="42"/>
      <c r="E185" s="42"/>
      <c r="F185" s="42"/>
    </row>
    <row r="186" spans="1:6" ht="15" customHeight="1" x14ac:dyDescent="0.2">
      <c r="A186" s="35"/>
      <c r="B186" s="43"/>
      <c r="C186" s="33"/>
      <c r="D186" s="42"/>
      <c r="E186" s="42"/>
      <c r="F186" s="42"/>
    </row>
    <row r="187" spans="1:6" ht="15" customHeight="1" x14ac:dyDescent="0.2">
      <c r="A187" s="35"/>
      <c r="B187" s="43"/>
      <c r="C187" s="33"/>
      <c r="D187" s="42"/>
      <c r="E187" s="42"/>
      <c r="F187" s="42"/>
    </row>
    <row r="188" spans="1:6" ht="15" customHeight="1" x14ac:dyDescent="0.2">
      <c r="A188" s="35"/>
      <c r="B188" s="43"/>
      <c r="C188" s="33"/>
      <c r="D188" s="42"/>
      <c r="E188" s="42"/>
      <c r="F188" s="42"/>
    </row>
    <row r="189" spans="1:6" ht="15" customHeight="1" x14ac:dyDescent="0.2">
      <c r="A189" s="35"/>
      <c r="B189" s="43"/>
      <c r="C189" s="33"/>
      <c r="D189" s="42"/>
      <c r="E189" s="42"/>
      <c r="F189" s="42"/>
    </row>
    <row r="190" spans="1:6" ht="15" customHeight="1" x14ac:dyDescent="0.2">
      <c r="A190" s="35"/>
      <c r="B190" s="43"/>
      <c r="C190" s="33"/>
      <c r="D190" s="42"/>
      <c r="E190" s="42"/>
      <c r="F190" s="42"/>
    </row>
    <row r="191" spans="1:6" ht="15" customHeight="1" x14ac:dyDescent="0.2">
      <c r="A191" s="35"/>
      <c r="B191" s="43"/>
      <c r="C191" s="33"/>
      <c r="D191" s="42"/>
      <c r="E191" s="42"/>
      <c r="F191" s="42"/>
    </row>
    <row r="192" spans="1:6" ht="15" customHeight="1" x14ac:dyDescent="0.2">
      <c r="A192" s="35"/>
      <c r="B192" s="43"/>
      <c r="C192" s="33"/>
      <c r="D192" s="42"/>
      <c r="E192" s="42"/>
      <c r="F192" s="42"/>
    </row>
    <row r="193" spans="1:6" ht="15" customHeight="1" x14ac:dyDescent="0.2">
      <c r="A193" s="35"/>
      <c r="B193" s="43"/>
      <c r="C193" s="33"/>
      <c r="D193" s="42"/>
      <c r="E193" s="42"/>
      <c r="F193" s="42"/>
    </row>
    <row r="194" spans="1:6" ht="15" customHeight="1" x14ac:dyDescent="0.2">
      <c r="A194" s="35"/>
      <c r="B194" s="43"/>
      <c r="C194" s="33"/>
      <c r="D194" s="42"/>
      <c r="E194" s="42"/>
      <c r="F194" s="42"/>
    </row>
    <row r="195" spans="1:6" ht="15" customHeight="1" x14ac:dyDescent="0.2">
      <c r="A195" s="35"/>
      <c r="B195" s="43"/>
      <c r="C195" s="33"/>
      <c r="D195" s="42"/>
      <c r="E195" s="42"/>
      <c r="F195" s="42"/>
    </row>
    <row r="196" spans="1:6" ht="15" customHeight="1" x14ac:dyDescent="0.2">
      <c r="A196" s="35"/>
      <c r="B196" s="43"/>
      <c r="C196" s="33"/>
      <c r="D196" s="42"/>
      <c r="E196" s="42"/>
      <c r="F196" s="42"/>
    </row>
    <row r="197" spans="1:6" ht="15" customHeight="1" x14ac:dyDescent="0.2">
      <c r="A197" s="35"/>
      <c r="B197" s="43"/>
      <c r="C197" s="33"/>
      <c r="D197" s="42"/>
      <c r="E197" s="42"/>
      <c r="F197" s="42"/>
    </row>
    <row r="198" spans="1:6" ht="15" customHeight="1" x14ac:dyDescent="0.2">
      <c r="A198" s="35"/>
      <c r="B198" s="43"/>
      <c r="C198" s="33"/>
      <c r="D198" s="42"/>
      <c r="E198" s="42"/>
      <c r="F198" s="42"/>
    </row>
    <row r="199" spans="1:6" ht="15" customHeight="1" x14ac:dyDescent="0.2">
      <c r="A199" s="35"/>
      <c r="B199" s="43"/>
      <c r="C199" s="33"/>
      <c r="D199" s="42"/>
      <c r="E199" s="42"/>
      <c r="F199" s="42"/>
    </row>
    <row r="200" spans="1:6" ht="15" customHeight="1" x14ac:dyDescent="0.2">
      <c r="A200" s="35"/>
      <c r="B200" s="43"/>
      <c r="C200" s="33"/>
      <c r="D200" s="42"/>
      <c r="E200" s="42"/>
      <c r="F200" s="42"/>
    </row>
    <row r="201" spans="1:6" ht="15" customHeight="1" x14ac:dyDescent="0.2">
      <c r="A201" s="35"/>
      <c r="B201" s="43"/>
      <c r="C201" s="33"/>
      <c r="D201" s="42"/>
      <c r="E201" s="42"/>
      <c r="F201" s="42"/>
    </row>
    <row r="202" spans="1:6" ht="15" customHeight="1" x14ac:dyDescent="0.2">
      <c r="A202" s="35"/>
      <c r="B202" s="43"/>
      <c r="C202" s="33"/>
      <c r="D202" s="42"/>
      <c r="E202" s="42"/>
      <c r="F202" s="42"/>
    </row>
    <row r="203" spans="1:6" ht="15" customHeight="1" x14ac:dyDescent="0.2">
      <c r="A203" s="35"/>
      <c r="B203" s="43"/>
      <c r="C203" s="33"/>
      <c r="D203" s="42"/>
      <c r="E203" s="42"/>
      <c r="F203" s="42"/>
    </row>
    <row r="204" spans="1:6" ht="15" customHeight="1" x14ac:dyDescent="0.2">
      <c r="A204" s="35"/>
      <c r="B204" s="43"/>
      <c r="C204" s="33"/>
      <c r="D204" s="42"/>
      <c r="E204" s="42"/>
      <c r="F204" s="42"/>
    </row>
    <row r="205" spans="1:6" ht="15" customHeight="1" x14ac:dyDescent="0.2">
      <c r="A205" s="35"/>
      <c r="B205" s="43"/>
      <c r="C205" s="33"/>
      <c r="D205" s="42"/>
      <c r="E205" s="42"/>
      <c r="F205" s="42"/>
    </row>
    <row r="206" spans="1:6" ht="15" customHeight="1" x14ac:dyDescent="0.2">
      <c r="A206" s="35"/>
      <c r="B206" s="43"/>
      <c r="C206" s="33"/>
      <c r="D206" s="42"/>
      <c r="E206" s="42"/>
      <c r="F206" s="42"/>
    </row>
    <row r="207" spans="1:6" ht="15" customHeight="1" x14ac:dyDescent="0.2">
      <c r="A207" s="35"/>
      <c r="B207" s="43"/>
      <c r="C207" s="33"/>
      <c r="D207" s="42"/>
      <c r="E207" s="42"/>
      <c r="F207" s="42"/>
    </row>
    <row r="208" spans="1:6" ht="15" customHeight="1" x14ac:dyDescent="0.2">
      <c r="A208" s="35"/>
      <c r="B208" s="43"/>
      <c r="C208" s="33"/>
      <c r="D208" s="42"/>
      <c r="E208" s="42"/>
      <c r="F208" s="42"/>
    </row>
    <row r="209" spans="1:6" ht="15" customHeight="1" x14ac:dyDescent="0.2">
      <c r="A209" s="35"/>
      <c r="B209" s="43"/>
      <c r="C209" s="33"/>
      <c r="D209" s="42"/>
      <c r="E209" s="42"/>
      <c r="F209" s="42"/>
    </row>
    <row r="210" spans="1:6" ht="15" customHeight="1" x14ac:dyDescent="0.2">
      <c r="A210" s="35"/>
      <c r="B210" s="43"/>
      <c r="C210" s="33"/>
      <c r="D210" s="42"/>
      <c r="E210" s="42"/>
      <c r="F210" s="42"/>
    </row>
    <row r="211" spans="1:6" ht="15" customHeight="1" x14ac:dyDescent="0.2">
      <c r="A211" s="35"/>
      <c r="B211" s="43"/>
      <c r="C211" s="33"/>
      <c r="D211" s="42"/>
      <c r="E211" s="42"/>
      <c r="F211" s="42"/>
    </row>
    <row r="212" spans="1:6" ht="15" customHeight="1" x14ac:dyDescent="0.2">
      <c r="A212" s="35"/>
      <c r="B212" s="43"/>
      <c r="C212" s="33"/>
      <c r="D212" s="42"/>
      <c r="E212" s="42"/>
      <c r="F212" s="42"/>
    </row>
    <row r="213" spans="1:6" ht="15" customHeight="1" x14ac:dyDescent="0.2">
      <c r="A213" s="35"/>
      <c r="B213" s="43"/>
      <c r="C213" s="33"/>
      <c r="D213" s="42"/>
      <c r="E213" s="42"/>
      <c r="F213" s="42"/>
    </row>
    <row r="214" spans="1:6" ht="15" customHeight="1" x14ac:dyDescent="0.2">
      <c r="A214" s="35"/>
      <c r="B214" s="43"/>
      <c r="C214" s="33"/>
      <c r="D214" s="42"/>
      <c r="E214" s="42"/>
      <c r="F214" s="42"/>
    </row>
    <row r="215" spans="1:6" ht="15" customHeight="1" x14ac:dyDescent="0.2">
      <c r="A215" s="35"/>
      <c r="B215" s="43"/>
      <c r="C215" s="33"/>
      <c r="D215" s="42"/>
      <c r="E215" s="42"/>
      <c r="F215" s="42"/>
    </row>
    <row r="216" spans="1:6" ht="15" customHeight="1" x14ac:dyDescent="0.2">
      <c r="A216" s="35"/>
      <c r="B216" s="43"/>
      <c r="C216" s="33"/>
      <c r="D216" s="42"/>
      <c r="E216" s="42"/>
      <c r="F216" s="42"/>
    </row>
    <row r="217" spans="1:6" ht="15" customHeight="1" x14ac:dyDescent="0.2">
      <c r="A217" s="35"/>
      <c r="B217" s="43"/>
      <c r="C217" s="33"/>
      <c r="D217" s="42"/>
      <c r="E217" s="42"/>
      <c r="F217" s="42"/>
    </row>
    <row r="218" spans="1:6" ht="15" customHeight="1" x14ac:dyDescent="0.2">
      <c r="A218" s="35"/>
      <c r="B218" s="43"/>
      <c r="C218" s="33"/>
      <c r="D218" s="42"/>
      <c r="E218" s="42"/>
      <c r="F218" s="42"/>
    </row>
    <row r="219" spans="1:6" ht="15" customHeight="1" x14ac:dyDescent="0.2">
      <c r="A219" s="35"/>
      <c r="B219" s="43"/>
      <c r="C219" s="33"/>
      <c r="D219" s="42"/>
      <c r="E219" s="42"/>
      <c r="F219" s="42"/>
    </row>
    <row r="220" spans="1:6" ht="15" customHeight="1" x14ac:dyDescent="0.2">
      <c r="A220" s="35"/>
      <c r="B220" s="43"/>
      <c r="C220" s="33"/>
      <c r="D220" s="42"/>
      <c r="E220" s="42"/>
      <c r="F220" s="42"/>
    </row>
    <row r="221" spans="1:6" ht="15" customHeight="1" x14ac:dyDescent="0.2">
      <c r="A221" s="35"/>
      <c r="B221" s="43"/>
      <c r="C221" s="33"/>
      <c r="D221" s="42"/>
      <c r="E221" s="42"/>
      <c r="F221" s="42"/>
    </row>
    <row r="222" spans="1:6" ht="15" customHeight="1" x14ac:dyDescent="0.2">
      <c r="A222" s="35"/>
      <c r="B222" s="43"/>
      <c r="C222" s="33"/>
      <c r="D222" s="42"/>
      <c r="E222" s="42"/>
      <c r="F222" s="42"/>
    </row>
    <row r="223" spans="1:6" ht="15" customHeight="1" x14ac:dyDescent="0.2">
      <c r="A223" s="35"/>
      <c r="B223" s="43"/>
      <c r="C223" s="33"/>
      <c r="D223" s="42"/>
      <c r="E223" s="42"/>
      <c r="F223" s="42"/>
    </row>
    <row r="224" spans="1:6" ht="15" customHeight="1" x14ac:dyDescent="0.2">
      <c r="A224" s="35"/>
      <c r="B224" s="43"/>
      <c r="C224" s="33"/>
      <c r="D224" s="42"/>
      <c r="E224" s="42"/>
      <c r="F224" s="42"/>
    </row>
    <row r="225" spans="1:6" ht="15" customHeight="1" x14ac:dyDescent="0.2">
      <c r="A225" s="35"/>
      <c r="B225" s="43"/>
      <c r="C225" s="33"/>
      <c r="D225" s="42"/>
      <c r="E225" s="42"/>
      <c r="F225" s="42"/>
    </row>
    <row r="226" spans="1:6" ht="15" customHeight="1" x14ac:dyDescent="0.2">
      <c r="A226" s="35"/>
      <c r="B226" s="43"/>
      <c r="C226" s="33"/>
      <c r="D226" s="42"/>
      <c r="E226" s="42"/>
      <c r="F226" s="42"/>
    </row>
    <row r="227" spans="1:6" ht="15" customHeight="1" x14ac:dyDescent="0.2">
      <c r="A227" s="35"/>
      <c r="B227" s="43"/>
      <c r="C227" s="33"/>
      <c r="D227" s="42"/>
      <c r="E227" s="42"/>
      <c r="F227" s="42"/>
    </row>
    <row r="228" spans="1:6" ht="15" customHeight="1" x14ac:dyDescent="0.2">
      <c r="A228" s="35"/>
      <c r="B228" s="43"/>
      <c r="C228" s="33"/>
      <c r="D228" s="42"/>
      <c r="E228" s="42"/>
      <c r="F228" s="42"/>
    </row>
    <row r="229" spans="1:6" ht="15" customHeight="1" x14ac:dyDescent="0.2">
      <c r="A229" s="35"/>
      <c r="B229" s="43"/>
      <c r="C229" s="33"/>
      <c r="D229" s="42"/>
      <c r="E229" s="42"/>
      <c r="F229" s="42"/>
    </row>
    <row r="230" spans="1:6" ht="15" customHeight="1" x14ac:dyDescent="0.2">
      <c r="A230" s="35"/>
      <c r="B230" s="43"/>
      <c r="C230" s="33"/>
      <c r="D230" s="42"/>
      <c r="E230" s="42"/>
      <c r="F230" s="42"/>
    </row>
    <row r="231" spans="1:6" ht="15" customHeight="1" x14ac:dyDescent="0.2">
      <c r="A231" s="35"/>
      <c r="B231" s="43"/>
      <c r="C231" s="33"/>
      <c r="D231" s="42"/>
      <c r="E231" s="42"/>
      <c r="F231" s="42"/>
    </row>
    <row r="232" spans="1:6" ht="15" customHeight="1" x14ac:dyDescent="0.2">
      <c r="A232" s="35"/>
      <c r="B232" s="43"/>
      <c r="C232" s="33"/>
      <c r="D232" s="42"/>
      <c r="E232" s="42"/>
      <c r="F232" s="42"/>
    </row>
    <row r="233" spans="1:6" ht="15" customHeight="1" x14ac:dyDescent="0.2">
      <c r="A233" s="35"/>
      <c r="B233" s="43"/>
      <c r="C233" s="33"/>
      <c r="D233" s="42"/>
      <c r="E233" s="42"/>
      <c r="F233" s="42"/>
    </row>
    <row r="234" spans="1:6" ht="15" customHeight="1" x14ac:dyDescent="0.2">
      <c r="A234" s="35"/>
      <c r="B234" s="43"/>
      <c r="C234" s="33"/>
      <c r="D234" s="42"/>
      <c r="E234" s="42"/>
      <c r="F234" s="42"/>
    </row>
    <row r="235" spans="1:6" ht="15" customHeight="1" x14ac:dyDescent="0.2">
      <c r="A235" s="35"/>
      <c r="B235" s="43"/>
      <c r="C235" s="33"/>
      <c r="D235" s="42"/>
      <c r="E235" s="42"/>
      <c r="F235" s="42"/>
    </row>
    <row r="236" spans="1:6" ht="15" customHeight="1" x14ac:dyDescent="0.2">
      <c r="A236" s="35"/>
      <c r="B236" s="43"/>
      <c r="C236" s="33"/>
      <c r="D236" s="42"/>
      <c r="E236" s="42"/>
      <c r="F236" s="42"/>
    </row>
    <row r="237" spans="1:6" ht="15" customHeight="1" x14ac:dyDescent="0.2">
      <c r="A237" s="35"/>
      <c r="B237" s="43"/>
      <c r="C237" s="33"/>
      <c r="D237" s="42"/>
      <c r="E237" s="42"/>
      <c r="F237" s="42"/>
    </row>
    <row r="238" spans="1:6" ht="15" customHeight="1" x14ac:dyDescent="0.2">
      <c r="A238" s="35"/>
      <c r="B238" s="43"/>
      <c r="C238" s="33"/>
      <c r="D238" s="42"/>
      <c r="E238" s="42"/>
      <c r="F238" s="42"/>
    </row>
    <row r="239" spans="1:6" ht="15" customHeight="1" x14ac:dyDescent="0.2">
      <c r="A239" s="35"/>
      <c r="B239" s="43"/>
      <c r="C239" s="33"/>
      <c r="D239" s="42"/>
      <c r="E239" s="42"/>
      <c r="F239" s="42"/>
    </row>
    <row r="240" spans="1:6" ht="15" customHeight="1" x14ac:dyDescent="0.2">
      <c r="A240" s="35"/>
      <c r="B240" s="43"/>
      <c r="C240" s="33"/>
      <c r="D240" s="42"/>
      <c r="E240" s="42"/>
      <c r="F240" s="42"/>
    </row>
    <row r="241" spans="1:6" ht="15" customHeight="1" x14ac:dyDescent="0.2">
      <c r="A241" s="35"/>
      <c r="B241" s="43"/>
      <c r="C241" s="33"/>
      <c r="D241" s="42"/>
      <c r="E241" s="42"/>
      <c r="F241" s="42"/>
    </row>
    <row r="242" spans="1:6" ht="15" customHeight="1" x14ac:dyDescent="0.2">
      <c r="A242" s="35"/>
      <c r="B242" s="43"/>
      <c r="C242" s="33"/>
      <c r="D242" s="42"/>
      <c r="E242" s="42"/>
      <c r="F242" s="42"/>
    </row>
    <row r="243" spans="1:6" ht="15" customHeight="1" x14ac:dyDescent="0.2">
      <c r="A243" s="35"/>
      <c r="B243" s="43"/>
      <c r="C243" s="33"/>
      <c r="D243" s="42"/>
      <c r="E243" s="42"/>
      <c r="F243" s="42"/>
    </row>
    <row r="244" spans="1:6" ht="15" customHeight="1" x14ac:dyDescent="0.2">
      <c r="A244" s="35"/>
      <c r="B244" s="43"/>
      <c r="C244" s="33"/>
      <c r="D244" s="42"/>
      <c r="E244" s="42"/>
      <c r="F244" s="42"/>
    </row>
    <row r="245" spans="1:6" ht="15" customHeight="1" x14ac:dyDescent="0.2">
      <c r="A245" s="35"/>
      <c r="B245" s="43"/>
      <c r="C245" s="33"/>
      <c r="D245" s="42"/>
      <c r="E245" s="42"/>
      <c r="F245" s="42"/>
    </row>
    <row r="246" spans="1:6" ht="15" customHeight="1" x14ac:dyDescent="0.2">
      <c r="A246" s="35"/>
      <c r="B246" s="43"/>
      <c r="C246" s="33"/>
      <c r="D246" s="42"/>
      <c r="E246" s="42"/>
      <c r="F246" s="42"/>
    </row>
    <row r="247" spans="1:6" ht="15" customHeight="1" x14ac:dyDescent="0.2">
      <c r="A247" s="35"/>
      <c r="B247" s="43"/>
      <c r="C247" s="33"/>
      <c r="D247" s="42"/>
      <c r="E247" s="42"/>
      <c r="F247" s="42"/>
    </row>
    <row r="248" spans="1:6" ht="15" customHeight="1" x14ac:dyDescent="0.2">
      <c r="A248" s="35"/>
      <c r="B248" s="43"/>
      <c r="C248" s="33"/>
      <c r="D248" s="42"/>
      <c r="E248" s="42"/>
      <c r="F248" s="42"/>
    </row>
    <row r="249" spans="1:6" ht="15" customHeight="1" x14ac:dyDescent="0.2">
      <c r="A249" s="35"/>
      <c r="B249" s="43"/>
      <c r="C249" s="33"/>
      <c r="D249" s="42"/>
      <c r="E249" s="42"/>
      <c r="F249" s="42"/>
    </row>
    <row r="250" spans="1:6" ht="15" customHeight="1" x14ac:dyDescent="0.2">
      <c r="A250" s="35"/>
      <c r="B250" s="43"/>
      <c r="C250" s="33"/>
      <c r="D250" s="42"/>
      <c r="E250" s="42"/>
      <c r="F250" s="42"/>
    </row>
    <row r="251" spans="1:6" ht="15" customHeight="1" x14ac:dyDescent="0.2">
      <c r="A251" s="35"/>
      <c r="B251" s="43"/>
      <c r="C251" s="33"/>
      <c r="D251" s="42"/>
      <c r="E251" s="42"/>
      <c r="F251" s="42"/>
    </row>
    <row r="252" spans="1:6" ht="15" customHeight="1" x14ac:dyDescent="0.2">
      <c r="A252" s="35"/>
      <c r="B252" s="43"/>
      <c r="C252" s="33"/>
      <c r="D252" s="42"/>
      <c r="E252" s="42"/>
      <c r="F252" s="42"/>
    </row>
    <row r="253" spans="1:6" ht="15" customHeight="1" x14ac:dyDescent="0.2">
      <c r="A253" s="35"/>
      <c r="B253" s="43"/>
      <c r="C253" s="33"/>
      <c r="D253" s="42"/>
      <c r="E253" s="42"/>
      <c r="F253" s="42"/>
    </row>
    <row r="254" spans="1:6" ht="15" customHeight="1" x14ac:dyDescent="0.2">
      <c r="A254" s="35"/>
      <c r="B254" s="43"/>
      <c r="C254" s="33"/>
      <c r="D254" s="42"/>
      <c r="E254" s="42"/>
      <c r="F254" s="42"/>
    </row>
    <row r="255" spans="1:6" ht="15" customHeight="1" x14ac:dyDescent="0.2">
      <c r="A255" s="35"/>
      <c r="B255" s="43"/>
      <c r="C255" s="33"/>
      <c r="D255" s="42"/>
      <c r="E255" s="42"/>
      <c r="F255" s="42"/>
    </row>
    <row r="256" spans="1:6" ht="15" customHeight="1" x14ac:dyDescent="0.2">
      <c r="A256" s="35"/>
      <c r="B256" s="43"/>
      <c r="C256" s="33"/>
      <c r="D256" s="42"/>
      <c r="E256" s="42"/>
      <c r="F256" s="42"/>
    </row>
    <row r="257" spans="1:6" ht="15" customHeight="1" x14ac:dyDescent="0.2">
      <c r="A257" s="35"/>
      <c r="B257" s="43"/>
      <c r="C257" s="33"/>
      <c r="D257" s="42"/>
      <c r="E257" s="42"/>
      <c r="F257" s="42"/>
    </row>
    <row r="258" spans="1:6" ht="15" customHeight="1" x14ac:dyDescent="0.2">
      <c r="A258" s="35"/>
      <c r="B258" s="43"/>
      <c r="C258" s="33"/>
      <c r="D258" s="42"/>
      <c r="E258" s="42"/>
      <c r="F258" s="42"/>
    </row>
    <row r="259" spans="1:6" ht="15" customHeight="1" x14ac:dyDescent="0.2">
      <c r="A259" s="35"/>
      <c r="B259" s="43"/>
      <c r="C259" s="33"/>
      <c r="D259" s="42"/>
      <c r="E259" s="42"/>
      <c r="F259" s="42"/>
    </row>
    <row r="260" spans="1:6" ht="15" customHeight="1" x14ac:dyDescent="0.2">
      <c r="A260" s="35"/>
      <c r="B260" s="43"/>
      <c r="C260" s="33"/>
      <c r="D260" s="42"/>
      <c r="E260" s="42"/>
      <c r="F260" s="42"/>
    </row>
    <row r="261" spans="1:6" ht="15" customHeight="1" x14ac:dyDescent="0.2">
      <c r="A261" s="35"/>
      <c r="B261" s="43"/>
      <c r="C261" s="33"/>
      <c r="D261" s="42"/>
      <c r="E261" s="42"/>
      <c r="F261" s="42"/>
    </row>
    <row r="262" spans="1:6" ht="15" customHeight="1" x14ac:dyDescent="0.2">
      <c r="A262" s="35"/>
      <c r="B262" s="43"/>
      <c r="C262" s="33"/>
      <c r="D262" s="42"/>
      <c r="E262" s="42"/>
      <c r="F262" s="42"/>
    </row>
    <row r="263" spans="1:6" ht="15" customHeight="1" x14ac:dyDescent="0.2">
      <c r="A263" s="35"/>
      <c r="B263" s="43"/>
      <c r="C263" s="33"/>
      <c r="D263" s="42"/>
      <c r="E263" s="42"/>
      <c r="F263" s="42"/>
    </row>
    <row r="264" spans="1:6" ht="15" customHeight="1" x14ac:dyDescent="0.2">
      <c r="A264" s="35"/>
      <c r="B264" s="43"/>
      <c r="C264" s="33"/>
      <c r="D264" s="42"/>
      <c r="E264" s="42"/>
      <c r="F264" s="42"/>
    </row>
    <row r="265" spans="1:6" ht="15" customHeight="1" x14ac:dyDescent="0.2">
      <c r="A265" s="35"/>
      <c r="B265" s="43"/>
      <c r="C265" s="33"/>
      <c r="D265" s="42"/>
      <c r="E265" s="42"/>
      <c r="F265" s="42"/>
    </row>
    <row r="266" spans="1:6" ht="15" customHeight="1" x14ac:dyDescent="0.2">
      <c r="A266" s="35"/>
      <c r="B266" s="43"/>
      <c r="C266" s="33"/>
      <c r="D266" s="42"/>
      <c r="E266" s="42"/>
      <c r="F266" s="42"/>
    </row>
    <row r="267" spans="1:6" ht="15" customHeight="1" x14ac:dyDescent="0.2">
      <c r="A267" s="35"/>
      <c r="B267" s="43"/>
      <c r="C267" s="33"/>
      <c r="D267" s="42"/>
      <c r="E267" s="42"/>
      <c r="F267" s="42"/>
    </row>
    <row r="268" spans="1:6" ht="15" customHeight="1" x14ac:dyDescent="0.2">
      <c r="A268" s="35"/>
      <c r="B268" s="43"/>
      <c r="C268" s="33"/>
      <c r="D268" s="42"/>
      <c r="E268" s="42"/>
      <c r="F268" s="42"/>
    </row>
    <row r="269" spans="1:6" ht="15" customHeight="1" x14ac:dyDescent="0.2">
      <c r="A269" s="35"/>
      <c r="B269" s="43"/>
      <c r="C269" s="33"/>
      <c r="D269" s="42"/>
      <c r="E269" s="42"/>
      <c r="F269" s="42"/>
    </row>
    <row r="270" spans="1:6" ht="15" customHeight="1" x14ac:dyDescent="0.2">
      <c r="A270" s="35"/>
      <c r="B270" s="43"/>
      <c r="C270" s="33"/>
      <c r="D270" s="42"/>
      <c r="E270" s="42"/>
      <c r="F270" s="42"/>
    </row>
    <row r="271" spans="1:6" ht="15" customHeight="1" x14ac:dyDescent="0.2">
      <c r="A271" s="35"/>
      <c r="B271" s="43"/>
      <c r="C271" s="33"/>
      <c r="D271" s="42"/>
      <c r="E271" s="42"/>
      <c r="F271" s="42"/>
    </row>
    <row r="272" spans="1:6" ht="15" customHeight="1" x14ac:dyDescent="0.2">
      <c r="A272" s="35"/>
      <c r="B272" s="43"/>
      <c r="C272" s="33"/>
      <c r="D272" s="42"/>
      <c r="E272" s="42"/>
      <c r="F272" s="42"/>
    </row>
    <row r="273" spans="1:6" ht="15" customHeight="1" x14ac:dyDescent="0.2">
      <c r="A273" s="35"/>
      <c r="B273" s="43"/>
      <c r="C273" s="33"/>
      <c r="D273" s="42"/>
      <c r="E273" s="42"/>
      <c r="F273" s="42"/>
    </row>
    <row r="274" spans="1:6" ht="15" customHeight="1" x14ac:dyDescent="0.2">
      <c r="A274" s="35"/>
      <c r="B274" s="43"/>
      <c r="C274" s="33"/>
      <c r="D274" s="42"/>
      <c r="E274" s="42"/>
      <c r="F274" s="42"/>
    </row>
    <row r="275" spans="1:6" ht="15" customHeight="1" x14ac:dyDescent="0.2">
      <c r="A275" s="35"/>
      <c r="B275" s="43"/>
      <c r="C275" s="33"/>
      <c r="D275" s="42"/>
      <c r="E275" s="42"/>
      <c r="F275" s="42"/>
    </row>
    <row r="276" spans="1:6" ht="15" customHeight="1" x14ac:dyDescent="0.2">
      <c r="A276" s="35"/>
      <c r="B276" s="43"/>
      <c r="C276" s="33"/>
      <c r="D276" s="42"/>
      <c r="E276" s="42"/>
      <c r="F276" s="42"/>
    </row>
    <row r="277" spans="1:6" ht="15" customHeight="1" x14ac:dyDescent="0.2">
      <c r="A277" s="35"/>
      <c r="B277" s="43"/>
      <c r="C277" s="33"/>
      <c r="D277" s="42"/>
      <c r="E277" s="42"/>
      <c r="F277" s="42"/>
    </row>
    <row r="278" spans="1:6" ht="15" customHeight="1" x14ac:dyDescent="0.2">
      <c r="A278" s="35"/>
      <c r="B278" s="43"/>
      <c r="C278" s="33"/>
      <c r="D278" s="42"/>
      <c r="E278" s="42"/>
      <c r="F278" s="42"/>
    </row>
    <row r="279" spans="1:6" ht="15" customHeight="1" x14ac:dyDescent="0.2">
      <c r="A279" s="35"/>
      <c r="B279" s="43"/>
      <c r="C279" s="33"/>
      <c r="D279" s="42"/>
      <c r="E279" s="42"/>
      <c r="F279" s="42"/>
    </row>
    <row r="280" spans="1:6" ht="15" customHeight="1" x14ac:dyDescent="0.2">
      <c r="A280" s="35"/>
      <c r="B280" s="43"/>
      <c r="C280" s="33"/>
      <c r="D280" s="42"/>
      <c r="E280" s="42"/>
      <c r="F280" s="42"/>
    </row>
    <row r="281" spans="1:6" ht="15" customHeight="1" x14ac:dyDescent="0.2">
      <c r="A281" s="35"/>
      <c r="B281" s="43"/>
      <c r="C281" s="33"/>
      <c r="D281" s="42"/>
      <c r="E281" s="42"/>
      <c r="F281" s="42"/>
    </row>
    <row r="282" spans="1:6" ht="15" customHeight="1" x14ac:dyDescent="0.2">
      <c r="A282" s="35"/>
      <c r="B282" s="43"/>
      <c r="C282" s="33"/>
      <c r="D282" s="42"/>
      <c r="E282" s="42"/>
      <c r="F282" s="42"/>
    </row>
    <row r="283" spans="1:6" ht="15" customHeight="1" x14ac:dyDescent="0.2">
      <c r="A283" s="35"/>
      <c r="B283" s="43"/>
      <c r="C283" s="33"/>
      <c r="D283" s="42"/>
      <c r="E283" s="42"/>
      <c r="F283" s="42"/>
    </row>
    <row r="284" spans="1:6" ht="15" customHeight="1" x14ac:dyDescent="0.2">
      <c r="A284" s="35"/>
      <c r="B284" s="43"/>
      <c r="C284" s="33"/>
      <c r="D284" s="42"/>
      <c r="E284" s="42"/>
      <c r="F284" s="42"/>
    </row>
    <row r="285" spans="1:6" ht="15" customHeight="1" x14ac:dyDescent="0.2">
      <c r="A285" s="35"/>
      <c r="B285" s="43"/>
      <c r="C285" s="33"/>
      <c r="D285" s="42"/>
      <c r="E285" s="42"/>
      <c r="F285" s="42"/>
    </row>
    <row r="286" spans="1:6" ht="15" customHeight="1" x14ac:dyDescent="0.2">
      <c r="A286" s="35"/>
      <c r="B286" s="43"/>
      <c r="C286" s="33"/>
      <c r="D286" s="42"/>
      <c r="E286" s="42"/>
      <c r="F286" s="42"/>
    </row>
    <row r="287" spans="1:6" ht="15" customHeight="1" x14ac:dyDescent="0.2">
      <c r="A287" s="35"/>
      <c r="B287" s="43"/>
      <c r="C287" s="33"/>
      <c r="D287" s="42"/>
      <c r="E287" s="42"/>
      <c r="F287" s="42"/>
    </row>
    <row r="288" spans="1:6" ht="15" customHeight="1" x14ac:dyDescent="0.2">
      <c r="A288" s="35"/>
      <c r="B288" s="43"/>
      <c r="C288" s="33"/>
      <c r="D288" s="42"/>
      <c r="E288" s="42"/>
      <c r="F288" s="42"/>
    </row>
    <row r="289" spans="1:6" ht="15" customHeight="1" x14ac:dyDescent="0.2">
      <c r="A289" s="35"/>
      <c r="B289" s="43"/>
      <c r="C289" s="33"/>
      <c r="D289" s="42"/>
      <c r="E289" s="42"/>
      <c r="F289" s="42"/>
    </row>
    <row r="290" spans="1:6" ht="15" customHeight="1" x14ac:dyDescent="0.2">
      <c r="A290" s="35"/>
      <c r="B290" s="43"/>
      <c r="C290" s="33"/>
      <c r="D290" s="42"/>
      <c r="E290" s="42"/>
      <c r="F290" s="42"/>
    </row>
    <row r="291" spans="1:6" ht="15" customHeight="1" x14ac:dyDescent="0.2">
      <c r="A291" s="35"/>
      <c r="B291" s="43"/>
      <c r="C291" s="33"/>
      <c r="D291" s="42"/>
      <c r="E291" s="42"/>
      <c r="F291" s="42"/>
    </row>
    <row r="292" spans="1:6" ht="15" customHeight="1" x14ac:dyDescent="0.2">
      <c r="A292" s="35"/>
      <c r="B292" s="43"/>
      <c r="C292" s="33"/>
      <c r="D292" s="42"/>
      <c r="E292" s="42"/>
      <c r="F292" s="42"/>
    </row>
    <row r="293" spans="1:6" ht="15" customHeight="1" x14ac:dyDescent="0.2">
      <c r="A293" s="35"/>
      <c r="B293" s="43"/>
      <c r="C293" s="33"/>
      <c r="D293" s="42"/>
      <c r="E293" s="42"/>
      <c r="F293" s="42"/>
    </row>
    <row r="294" spans="1:6" ht="15" customHeight="1" x14ac:dyDescent="0.2">
      <c r="A294" s="35"/>
      <c r="B294" s="43"/>
      <c r="C294" s="33"/>
      <c r="D294" s="42"/>
      <c r="E294" s="42"/>
      <c r="F294" s="42"/>
    </row>
    <row r="295" spans="1:6" ht="15" customHeight="1" x14ac:dyDescent="0.2">
      <c r="A295" s="35"/>
      <c r="B295" s="43"/>
      <c r="C295" s="33"/>
      <c r="D295" s="42"/>
      <c r="E295" s="42"/>
      <c r="F295" s="42"/>
    </row>
    <row r="296" spans="1:6" ht="15" customHeight="1" x14ac:dyDescent="0.2">
      <c r="A296" s="35"/>
      <c r="B296" s="43"/>
      <c r="C296" s="33"/>
      <c r="D296" s="42"/>
      <c r="E296" s="42"/>
      <c r="F296" s="42"/>
    </row>
    <row r="297" spans="1:6" ht="15" customHeight="1" x14ac:dyDescent="0.2">
      <c r="A297" s="35"/>
      <c r="B297" s="43"/>
      <c r="C297" s="33"/>
      <c r="D297" s="42"/>
      <c r="E297" s="42"/>
      <c r="F297" s="42"/>
    </row>
    <row r="298" spans="1:6" ht="15" customHeight="1" x14ac:dyDescent="0.2">
      <c r="A298" s="35"/>
      <c r="B298" s="43"/>
      <c r="C298" s="33"/>
      <c r="D298" s="42"/>
      <c r="E298" s="42"/>
      <c r="F298" s="42"/>
    </row>
    <row r="299" spans="1:6" ht="15" customHeight="1" x14ac:dyDescent="0.2">
      <c r="A299" s="35"/>
      <c r="B299" s="43"/>
      <c r="C299" s="33"/>
      <c r="D299" s="42"/>
      <c r="E299" s="42"/>
      <c r="F299" s="42"/>
    </row>
    <row r="300" spans="1:6" ht="15" customHeight="1" x14ac:dyDescent="0.2">
      <c r="A300" s="35"/>
      <c r="B300" s="43"/>
      <c r="C300" s="33"/>
      <c r="D300" s="42"/>
      <c r="E300" s="42"/>
      <c r="F300" s="42"/>
    </row>
    <row r="301" spans="1:6" ht="15" customHeight="1" x14ac:dyDescent="0.2">
      <c r="A301" s="35"/>
      <c r="B301" s="43"/>
      <c r="C301" s="33"/>
      <c r="D301" s="42"/>
      <c r="E301" s="42"/>
      <c r="F301" s="42"/>
    </row>
    <row r="302" spans="1:6" ht="15" customHeight="1" x14ac:dyDescent="0.2">
      <c r="A302" s="35"/>
      <c r="B302" s="43"/>
      <c r="C302" s="33"/>
      <c r="D302" s="42"/>
      <c r="E302" s="42"/>
      <c r="F302" s="42"/>
    </row>
    <row r="303" spans="1:6" ht="15" customHeight="1" x14ac:dyDescent="0.2">
      <c r="A303" s="35"/>
      <c r="B303" s="43"/>
      <c r="C303" s="33"/>
      <c r="D303" s="42"/>
      <c r="E303" s="42"/>
      <c r="F303" s="42"/>
    </row>
    <row r="304" spans="1:6" ht="15" customHeight="1" x14ac:dyDescent="0.2">
      <c r="A304" s="35"/>
      <c r="B304" s="43"/>
      <c r="C304" s="33"/>
      <c r="D304" s="42"/>
      <c r="E304" s="42"/>
      <c r="F304" s="42"/>
    </row>
    <row r="305" spans="1:6" ht="15" customHeight="1" x14ac:dyDescent="0.2">
      <c r="A305" s="35"/>
      <c r="B305" s="43"/>
      <c r="C305" s="33"/>
      <c r="D305" s="42"/>
      <c r="E305" s="42"/>
      <c r="F305" s="42"/>
    </row>
    <row r="306" spans="1:6" ht="15" customHeight="1" x14ac:dyDescent="0.2">
      <c r="A306" s="35"/>
      <c r="B306" s="43"/>
      <c r="C306" s="33"/>
      <c r="D306" s="42"/>
      <c r="E306" s="42"/>
      <c r="F306" s="42"/>
    </row>
    <row r="307" spans="1:6" ht="15" customHeight="1" x14ac:dyDescent="0.2">
      <c r="A307" s="35"/>
      <c r="B307" s="43"/>
      <c r="C307" s="33"/>
      <c r="D307" s="42"/>
      <c r="E307" s="42"/>
      <c r="F307" s="42"/>
    </row>
    <row r="308" spans="1:6" ht="15" customHeight="1" x14ac:dyDescent="0.2">
      <c r="A308" s="35"/>
      <c r="B308" s="43"/>
      <c r="C308" s="33"/>
      <c r="D308" s="42"/>
      <c r="E308" s="42"/>
      <c r="F308" s="42"/>
    </row>
    <row r="309" spans="1:6" ht="15" customHeight="1" x14ac:dyDescent="0.2">
      <c r="A309" s="35"/>
      <c r="B309" s="43"/>
      <c r="C309" s="33"/>
      <c r="D309" s="42"/>
      <c r="E309" s="42"/>
      <c r="F309" s="42"/>
    </row>
    <row r="310" spans="1:6" ht="15" customHeight="1" x14ac:dyDescent="0.2">
      <c r="A310" s="35"/>
      <c r="B310" s="43"/>
      <c r="C310" s="33"/>
      <c r="D310" s="42"/>
      <c r="E310" s="42"/>
      <c r="F310" s="42"/>
    </row>
    <row r="311" spans="1:6" ht="15" customHeight="1" x14ac:dyDescent="0.2">
      <c r="A311" s="35"/>
      <c r="B311" s="43"/>
      <c r="C311" s="33"/>
      <c r="D311" s="42"/>
      <c r="E311" s="42"/>
      <c r="F311" s="42"/>
    </row>
    <row r="312" spans="1:6" ht="15" customHeight="1" x14ac:dyDescent="0.2">
      <c r="A312" s="35"/>
      <c r="B312" s="43"/>
      <c r="C312" s="33"/>
      <c r="D312" s="42"/>
      <c r="E312" s="42"/>
      <c r="F312" s="42"/>
    </row>
    <row r="313" spans="1:6" ht="15" customHeight="1" x14ac:dyDescent="0.2">
      <c r="A313" s="35"/>
      <c r="B313" s="43"/>
      <c r="C313" s="33"/>
      <c r="D313" s="42"/>
      <c r="E313" s="42"/>
      <c r="F313" s="42"/>
    </row>
    <row r="314" spans="1:6" ht="15" customHeight="1" x14ac:dyDescent="0.2">
      <c r="A314" s="35"/>
      <c r="B314" s="43"/>
      <c r="C314" s="33"/>
      <c r="D314" s="42"/>
      <c r="E314" s="42"/>
      <c r="F314" s="42"/>
    </row>
    <row r="315" spans="1:6" ht="15" customHeight="1" x14ac:dyDescent="0.2">
      <c r="A315" s="35"/>
      <c r="B315" s="43"/>
      <c r="C315" s="33"/>
      <c r="D315" s="42"/>
      <c r="E315" s="42"/>
      <c r="F315" s="42"/>
    </row>
    <row r="316" spans="1:6" ht="15" customHeight="1" x14ac:dyDescent="0.2">
      <c r="A316" s="35"/>
      <c r="B316" s="43"/>
      <c r="C316" s="33"/>
      <c r="D316" s="42"/>
      <c r="E316" s="42"/>
      <c r="F316" s="42"/>
    </row>
    <row r="317" spans="1:6" ht="15" customHeight="1" x14ac:dyDescent="0.2">
      <c r="A317" s="35"/>
      <c r="B317" s="43"/>
      <c r="C317" s="33"/>
      <c r="D317" s="42"/>
      <c r="E317" s="42"/>
      <c r="F317" s="42"/>
    </row>
    <row r="318" spans="1:6" ht="15" customHeight="1" x14ac:dyDescent="0.2">
      <c r="A318" s="35"/>
      <c r="B318" s="43"/>
      <c r="C318" s="33"/>
      <c r="D318" s="42"/>
      <c r="E318" s="42"/>
      <c r="F318" s="42"/>
    </row>
    <row r="319" spans="1:6" ht="15" customHeight="1" x14ac:dyDescent="0.2">
      <c r="A319" s="35"/>
      <c r="B319" s="43"/>
      <c r="C319" s="33"/>
      <c r="D319" s="42"/>
      <c r="E319" s="42"/>
      <c r="F319" s="42"/>
    </row>
    <row r="320" spans="1:6" ht="15" customHeight="1" x14ac:dyDescent="0.2">
      <c r="A320" s="35"/>
      <c r="B320" s="43"/>
      <c r="C320" s="33"/>
      <c r="D320" s="42"/>
      <c r="E320" s="42"/>
      <c r="F320" s="42"/>
    </row>
    <row r="321" spans="1:6" ht="15" customHeight="1" x14ac:dyDescent="0.2">
      <c r="A321" s="35"/>
      <c r="B321" s="43"/>
      <c r="C321" s="33"/>
      <c r="D321" s="42"/>
      <c r="E321" s="42"/>
      <c r="F321" s="42"/>
    </row>
    <row r="322" spans="1:6" ht="15" customHeight="1" x14ac:dyDescent="0.2">
      <c r="A322" s="35"/>
      <c r="B322" s="43"/>
      <c r="C322" s="33"/>
      <c r="D322" s="42"/>
      <c r="E322" s="42"/>
      <c r="F322" s="42"/>
    </row>
    <row r="323" spans="1:6" ht="15" customHeight="1" x14ac:dyDescent="0.2">
      <c r="A323" s="35"/>
      <c r="B323" s="43"/>
      <c r="C323" s="33"/>
      <c r="D323" s="42"/>
      <c r="E323" s="42"/>
      <c r="F323" s="42"/>
    </row>
    <row r="324" spans="1:6" ht="15" customHeight="1" x14ac:dyDescent="0.2">
      <c r="A324" s="35"/>
      <c r="B324" s="43"/>
      <c r="C324" s="33"/>
      <c r="D324" s="42"/>
      <c r="E324" s="42"/>
      <c r="F324" s="42"/>
    </row>
    <row r="325" spans="1:6" ht="15" customHeight="1" x14ac:dyDescent="0.2">
      <c r="A325" s="35"/>
      <c r="B325" s="43"/>
      <c r="C325" s="33"/>
      <c r="D325" s="42"/>
      <c r="E325" s="42"/>
      <c r="F325" s="42"/>
    </row>
    <row r="326" spans="1:6" ht="15" customHeight="1" x14ac:dyDescent="0.2">
      <c r="A326" s="35"/>
      <c r="B326" s="43"/>
      <c r="C326" s="33"/>
      <c r="D326" s="42"/>
      <c r="E326" s="42"/>
      <c r="F326" s="42"/>
    </row>
    <row r="327" spans="1:6" ht="15" customHeight="1" x14ac:dyDescent="0.2">
      <c r="A327" s="35"/>
      <c r="B327" s="43"/>
      <c r="C327" s="33"/>
      <c r="D327" s="42"/>
      <c r="E327" s="42"/>
      <c r="F327" s="42"/>
    </row>
    <row r="328" spans="1:6" ht="15" customHeight="1" x14ac:dyDescent="0.2">
      <c r="A328" s="35"/>
      <c r="B328" s="43"/>
      <c r="C328" s="33"/>
      <c r="D328" s="42"/>
      <c r="E328" s="42"/>
      <c r="F328" s="42"/>
    </row>
    <row r="329" spans="1:6" ht="15" customHeight="1" x14ac:dyDescent="0.2">
      <c r="A329" s="35"/>
      <c r="B329" s="43"/>
      <c r="C329" s="33"/>
      <c r="D329" s="42"/>
      <c r="E329" s="42"/>
      <c r="F329" s="42"/>
    </row>
    <row r="330" spans="1:6" ht="15" customHeight="1" x14ac:dyDescent="0.2">
      <c r="A330" s="35"/>
      <c r="B330" s="43"/>
      <c r="C330" s="33"/>
      <c r="D330" s="42"/>
      <c r="E330" s="42"/>
      <c r="F330" s="42"/>
    </row>
    <row r="331" spans="1:6" ht="15" customHeight="1" x14ac:dyDescent="0.2">
      <c r="A331" s="35"/>
      <c r="B331" s="43"/>
      <c r="C331" s="33"/>
      <c r="D331" s="42"/>
      <c r="E331" s="42"/>
      <c r="F331" s="42"/>
    </row>
    <row r="332" spans="1:6" ht="15" customHeight="1" x14ac:dyDescent="0.2">
      <c r="A332" s="35"/>
      <c r="B332" s="43"/>
      <c r="C332" s="33"/>
      <c r="D332" s="42"/>
      <c r="E332" s="42"/>
      <c r="F332" s="42"/>
    </row>
    <row r="333" spans="1:6" ht="15" customHeight="1" x14ac:dyDescent="0.2">
      <c r="A333" s="35"/>
      <c r="B333" s="43"/>
      <c r="C333" s="33"/>
      <c r="D333" s="42"/>
      <c r="E333" s="42"/>
      <c r="F333" s="42"/>
    </row>
    <row r="334" spans="1:6" ht="15" customHeight="1" x14ac:dyDescent="0.2">
      <c r="A334" s="35"/>
      <c r="B334" s="43"/>
      <c r="C334" s="33"/>
      <c r="D334" s="42"/>
      <c r="E334" s="42"/>
      <c r="F334" s="42"/>
    </row>
    <row r="335" spans="1:6" ht="15" customHeight="1" x14ac:dyDescent="0.2">
      <c r="A335" s="35"/>
      <c r="B335" s="43"/>
      <c r="C335" s="33"/>
      <c r="D335" s="42"/>
      <c r="E335" s="42"/>
      <c r="F335" s="42"/>
    </row>
    <row r="336" spans="1:6" ht="15" customHeight="1" x14ac:dyDescent="0.2">
      <c r="A336" s="35"/>
      <c r="B336" s="43"/>
      <c r="C336" s="33"/>
      <c r="D336" s="42"/>
      <c r="E336" s="42"/>
      <c r="F336" s="42"/>
    </row>
    <row r="337" spans="1:6" ht="15" customHeight="1" x14ac:dyDescent="0.2">
      <c r="A337" s="35"/>
      <c r="B337" s="43"/>
      <c r="C337" s="33"/>
      <c r="D337" s="42"/>
      <c r="E337" s="42"/>
      <c r="F337" s="42"/>
    </row>
    <row r="338" spans="1:6" ht="15" customHeight="1" x14ac:dyDescent="0.2">
      <c r="A338" s="35"/>
      <c r="B338" s="43"/>
      <c r="C338" s="33"/>
      <c r="D338" s="42"/>
      <c r="E338" s="42"/>
      <c r="F338" s="42"/>
    </row>
    <row r="339" spans="1:6" ht="15" customHeight="1" x14ac:dyDescent="0.2">
      <c r="A339" s="35"/>
      <c r="B339" s="43"/>
      <c r="C339" s="33"/>
      <c r="D339" s="42"/>
      <c r="E339" s="42"/>
      <c r="F339" s="42"/>
    </row>
    <row r="340" spans="1:6" ht="15" customHeight="1" x14ac:dyDescent="0.2">
      <c r="A340" s="35"/>
      <c r="B340" s="43"/>
      <c r="C340" s="33"/>
      <c r="D340" s="42"/>
      <c r="E340" s="42"/>
      <c r="F340" s="42"/>
    </row>
    <row r="341" spans="1:6" ht="15" customHeight="1" x14ac:dyDescent="0.2">
      <c r="A341" s="35"/>
      <c r="B341" s="43"/>
      <c r="C341" s="33"/>
      <c r="D341" s="42"/>
      <c r="E341" s="42"/>
      <c r="F341" s="42"/>
    </row>
    <row r="342" spans="1:6" ht="15" customHeight="1" x14ac:dyDescent="0.2">
      <c r="A342" s="35"/>
      <c r="B342" s="43"/>
      <c r="C342" s="33"/>
      <c r="D342" s="42"/>
      <c r="E342" s="42"/>
      <c r="F342" s="42"/>
    </row>
    <row r="343" spans="1:6" ht="15" customHeight="1" x14ac:dyDescent="0.2">
      <c r="A343" s="35"/>
      <c r="B343" s="43"/>
      <c r="C343" s="33"/>
      <c r="D343" s="42"/>
      <c r="E343" s="42"/>
      <c r="F343" s="42"/>
    </row>
    <row r="344" spans="1:6" ht="15" customHeight="1" x14ac:dyDescent="0.2">
      <c r="A344" s="35"/>
      <c r="B344" s="43"/>
      <c r="C344" s="33"/>
      <c r="D344" s="42"/>
      <c r="E344" s="42"/>
      <c r="F344" s="42"/>
    </row>
    <row r="345" spans="1:6" ht="15" customHeight="1" x14ac:dyDescent="0.2">
      <c r="A345" s="35"/>
      <c r="B345" s="43"/>
      <c r="C345" s="33"/>
      <c r="D345" s="42"/>
      <c r="E345" s="42"/>
      <c r="F345" s="42"/>
    </row>
    <row r="346" spans="1:6" ht="15" customHeight="1" x14ac:dyDescent="0.2">
      <c r="A346" s="35"/>
      <c r="B346" s="43"/>
      <c r="C346" s="33"/>
      <c r="D346" s="42"/>
      <c r="E346" s="42"/>
      <c r="F346" s="42"/>
    </row>
    <row r="347" spans="1:6" ht="15" customHeight="1" x14ac:dyDescent="0.2">
      <c r="A347" s="35"/>
      <c r="B347" s="43"/>
      <c r="C347" s="33"/>
      <c r="D347" s="42"/>
      <c r="E347" s="42"/>
      <c r="F347" s="42"/>
    </row>
    <row r="348" spans="1:6" ht="15" customHeight="1" x14ac:dyDescent="0.2">
      <c r="A348" s="35"/>
      <c r="B348" s="43"/>
      <c r="C348" s="33"/>
      <c r="D348" s="42"/>
      <c r="E348" s="42"/>
      <c r="F348" s="42"/>
    </row>
    <row r="349" spans="1:6" ht="15" customHeight="1" x14ac:dyDescent="0.2">
      <c r="A349" s="35"/>
      <c r="B349" s="43"/>
      <c r="C349" s="33"/>
      <c r="D349" s="42"/>
      <c r="E349" s="42"/>
      <c r="F349" s="42"/>
    </row>
    <row r="350" spans="1:6" ht="15" customHeight="1" x14ac:dyDescent="0.2">
      <c r="A350" s="35"/>
      <c r="B350" s="43"/>
      <c r="C350" s="33"/>
      <c r="D350" s="42"/>
      <c r="E350" s="42"/>
      <c r="F350" s="42"/>
    </row>
    <row r="351" spans="1:6" ht="15" customHeight="1" x14ac:dyDescent="0.2">
      <c r="A351" s="35"/>
      <c r="B351" s="43"/>
      <c r="C351" s="33"/>
      <c r="D351" s="42"/>
      <c r="E351" s="42"/>
      <c r="F351" s="42"/>
    </row>
    <row r="352" spans="1:6" ht="15" customHeight="1" x14ac:dyDescent="0.2">
      <c r="A352" s="35"/>
      <c r="B352" s="43"/>
      <c r="C352" s="33"/>
      <c r="D352" s="42"/>
      <c r="E352" s="42"/>
      <c r="F352" s="42"/>
    </row>
    <row r="353" spans="1:6" ht="15" customHeight="1" x14ac:dyDescent="0.2">
      <c r="A353" s="35"/>
      <c r="B353" s="43"/>
      <c r="C353" s="33"/>
      <c r="D353" s="42"/>
      <c r="E353" s="42"/>
      <c r="F353" s="42"/>
    </row>
    <row r="354" spans="1:6" ht="15" customHeight="1" x14ac:dyDescent="0.2">
      <c r="A354" s="35"/>
      <c r="B354" s="43"/>
      <c r="C354" s="33"/>
      <c r="D354" s="42"/>
      <c r="E354" s="42"/>
      <c r="F354" s="42"/>
    </row>
    <row r="355" spans="1:6" ht="15" customHeight="1" x14ac:dyDescent="0.2">
      <c r="A355" s="35"/>
      <c r="B355" s="43"/>
      <c r="C355" s="33"/>
      <c r="D355" s="42"/>
      <c r="E355" s="42"/>
      <c r="F355" s="42"/>
    </row>
    <row r="356" spans="1:6" ht="15" customHeight="1" x14ac:dyDescent="0.2">
      <c r="A356" s="35"/>
      <c r="B356" s="43"/>
      <c r="C356" s="33"/>
      <c r="D356" s="42"/>
      <c r="E356" s="42"/>
      <c r="F356" s="42"/>
    </row>
    <row r="357" spans="1:6" ht="15" customHeight="1" x14ac:dyDescent="0.2">
      <c r="A357" s="35"/>
      <c r="B357" s="43"/>
      <c r="C357" s="33"/>
      <c r="D357" s="42"/>
      <c r="E357" s="42"/>
      <c r="F357" s="42"/>
    </row>
    <row r="358" spans="1:6" ht="15" customHeight="1" x14ac:dyDescent="0.2">
      <c r="A358" s="35"/>
      <c r="B358" s="43"/>
      <c r="C358" s="33"/>
      <c r="D358" s="42"/>
      <c r="E358" s="42"/>
      <c r="F358" s="42"/>
    </row>
    <row r="359" spans="1:6" ht="15" customHeight="1" x14ac:dyDescent="0.2">
      <c r="A359" s="35"/>
      <c r="B359" s="43"/>
      <c r="C359" s="33"/>
      <c r="D359" s="42"/>
      <c r="E359" s="42"/>
      <c r="F359" s="42"/>
    </row>
    <row r="360" spans="1:6" ht="15" customHeight="1" x14ac:dyDescent="0.2">
      <c r="A360" s="35"/>
      <c r="B360" s="43"/>
      <c r="C360" s="33"/>
      <c r="D360" s="42"/>
      <c r="E360" s="42"/>
      <c r="F360" s="42"/>
    </row>
    <row r="361" spans="1:6" ht="15" customHeight="1" x14ac:dyDescent="0.2">
      <c r="A361" s="35"/>
      <c r="B361" s="43"/>
      <c r="C361" s="33"/>
      <c r="D361" s="42"/>
      <c r="E361" s="42"/>
      <c r="F361" s="42"/>
    </row>
    <row r="362" spans="1:6" ht="15" customHeight="1" x14ac:dyDescent="0.2">
      <c r="A362" s="35"/>
      <c r="B362" s="43"/>
      <c r="C362" s="33"/>
      <c r="D362" s="42"/>
      <c r="E362" s="42"/>
      <c r="F362" s="42"/>
    </row>
    <row r="363" spans="1:6" ht="15" customHeight="1" x14ac:dyDescent="0.2">
      <c r="A363" s="35"/>
      <c r="B363" s="43"/>
      <c r="C363" s="33"/>
      <c r="D363" s="42"/>
      <c r="E363" s="42"/>
      <c r="F363" s="42"/>
    </row>
    <row r="364" spans="1:6" ht="15" customHeight="1" x14ac:dyDescent="0.2">
      <c r="A364" s="35"/>
      <c r="B364" s="43"/>
      <c r="C364" s="33"/>
      <c r="D364" s="42"/>
      <c r="E364" s="42"/>
      <c r="F364" s="42"/>
    </row>
    <row r="365" spans="1:6" ht="15" customHeight="1" x14ac:dyDescent="0.2">
      <c r="A365" s="35"/>
      <c r="B365" s="43"/>
      <c r="C365" s="33"/>
      <c r="D365" s="42"/>
      <c r="E365" s="42"/>
      <c r="F365" s="42"/>
    </row>
    <row r="366" spans="1:6" ht="15" customHeight="1" x14ac:dyDescent="0.2">
      <c r="A366" s="35"/>
      <c r="B366" s="43"/>
      <c r="C366" s="33"/>
      <c r="D366" s="42"/>
      <c r="E366" s="42"/>
      <c r="F366" s="42"/>
    </row>
    <row r="367" spans="1:6" ht="15" customHeight="1" x14ac:dyDescent="0.2">
      <c r="A367" s="35"/>
      <c r="B367" s="43"/>
      <c r="C367" s="33"/>
      <c r="D367" s="42"/>
      <c r="E367" s="42"/>
      <c r="F367" s="42"/>
    </row>
    <row r="368" spans="1:6" ht="15" customHeight="1" x14ac:dyDescent="0.2">
      <c r="A368" s="35"/>
      <c r="B368" s="43"/>
      <c r="C368" s="33"/>
      <c r="D368" s="42"/>
      <c r="E368" s="42"/>
      <c r="F368" s="42"/>
    </row>
    <row r="369" spans="1:6" ht="15" customHeight="1" x14ac:dyDescent="0.2">
      <c r="A369" s="35"/>
      <c r="B369" s="43"/>
      <c r="C369" s="33"/>
      <c r="D369" s="42"/>
      <c r="E369" s="42"/>
      <c r="F369" s="42"/>
    </row>
    <row r="370" spans="1:6" ht="15" customHeight="1" x14ac:dyDescent="0.2">
      <c r="A370" s="35"/>
      <c r="B370" s="43"/>
      <c r="C370" s="33"/>
      <c r="D370" s="42"/>
      <c r="E370" s="42"/>
      <c r="F370" s="42"/>
    </row>
    <row r="371" spans="1:6" ht="15" customHeight="1" x14ac:dyDescent="0.2">
      <c r="A371" s="35"/>
      <c r="B371" s="43"/>
      <c r="C371" s="33"/>
      <c r="D371" s="42"/>
      <c r="E371" s="42"/>
      <c r="F371" s="42"/>
    </row>
    <row r="372" spans="1:6" ht="15" customHeight="1" x14ac:dyDescent="0.2">
      <c r="A372" s="35"/>
      <c r="B372" s="43"/>
      <c r="C372" s="33"/>
      <c r="D372" s="42"/>
      <c r="E372" s="42"/>
      <c r="F372" s="42"/>
    </row>
    <row r="373" spans="1:6" ht="15" customHeight="1" x14ac:dyDescent="0.2">
      <c r="A373" s="35"/>
      <c r="B373" s="43"/>
      <c r="C373" s="33"/>
      <c r="D373" s="42"/>
      <c r="E373" s="42"/>
      <c r="F373" s="42"/>
    </row>
    <row r="374" spans="1:6" ht="15" customHeight="1" x14ac:dyDescent="0.2">
      <c r="A374" s="35"/>
      <c r="B374" s="43"/>
      <c r="C374" s="33"/>
      <c r="D374" s="42"/>
      <c r="E374" s="42"/>
      <c r="F374" s="42"/>
    </row>
    <row r="375" spans="1:6" ht="15" customHeight="1" x14ac:dyDescent="0.2">
      <c r="A375" s="35"/>
      <c r="B375" s="43"/>
      <c r="C375" s="33"/>
      <c r="D375" s="42"/>
      <c r="E375" s="42"/>
      <c r="F375" s="42"/>
    </row>
    <row r="376" spans="1:6" ht="15" customHeight="1" x14ac:dyDescent="0.2">
      <c r="A376" s="35"/>
      <c r="B376" s="43"/>
      <c r="C376" s="33"/>
      <c r="D376" s="42"/>
      <c r="E376" s="42"/>
      <c r="F376" s="42"/>
    </row>
    <row r="377" spans="1:6" ht="15" customHeight="1" x14ac:dyDescent="0.2">
      <c r="A377" s="35"/>
      <c r="B377" s="43"/>
      <c r="C377" s="33"/>
      <c r="D377" s="42"/>
      <c r="E377" s="42"/>
      <c r="F377" s="42"/>
    </row>
    <row r="378" spans="1:6" ht="15" customHeight="1" x14ac:dyDescent="0.2">
      <c r="A378" s="35"/>
      <c r="B378" s="43"/>
      <c r="C378" s="33"/>
      <c r="D378" s="42"/>
      <c r="E378" s="42"/>
      <c r="F378" s="42"/>
    </row>
    <row r="379" spans="1:6" ht="15" customHeight="1" x14ac:dyDescent="0.2">
      <c r="A379" s="35"/>
      <c r="B379" s="43"/>
      <c r="C379" s="33"/>
      <c r="D379" s="42"/>
      <c r="E379" s="42"/>
      <c r="F379" s="42"/>
    </row>
    <row r="380" spans="1:6" ht="15" customHeight="1" x14ac:dyDescent="0.2">
      <c r="A380" s="35"/>
      <c r="B380" s="43"/>
      <c r="C380" s="33"/>
      <c r="D380" s="42"/>
      <c r="E380" s="42"/>
      <c r="F380" s="42"/>
    </row>
    <row r="381" spans="1:6" ht="15" customHeight="1" x14ac:dyDescent="0.2">
      <c r="A381" s="35"/>
      <c r="B381" s="43"/>
      <c r="C381" s="33"/>
      <c r="D381" s="42"/>
      <c r="E381" s="42"/>
      <c r="F381" s="42"/>
    </row>
    <row r="382" spans="1:6" ht="15" customHeight="1" x14ac:dyDescent="0.2">
      <c r="A382" s="35"/>
      <c r="B382" s="43"/>
      <c r="C382" s="33"/>
      <c r="D382" s="42"/>
      <c r="E382" s="42"/>
      <c r="F382" s="42"/>
    </row>
    <row r="383" spans="1:6" ht="15" customHeight="1" x14ac:dyDescent="0.2">
      <c r="A383" s="35"/>
      <c r="B383" s="43"/>
      <c r="C383" s="33"/>
      <c r="D383" s="42"/>
      <c r="E383" s="42"/>
      <c r="F383" s="42"/>
    </row>
    <row r="384" spans="1:6" ht="15" customHeight="1" x14ac:dyDescent="0.2">
      <c r="A384" s="35"/>
      <c r="B384" s="43"/>
      <c r="C384" s="33"/>
      <c r="D384" s="42"/>
      <c r="E384" s="42"/>
      <c r="F384" s="42"/>
    </row>
    <row r="385" spans="1:6" ht="15" customHeight="1" x14ac:dyDescent="0.2">
      <c r="A385" s="35"/>
      <c r="B385" s="43"/>
      <c r="C385" s="33"/>
      <c r="D385" s="42"/>
      <c r="E385" s="42"/>
      <c r="F385" s="42"/>
    </row>
    <row r="386" spans="1:6" ht="15" customHeight="1" x14ac:dyDescent="0.2">
      <c r="A386" s="35"/>
      <c r="B386" s="43"/>
      <c r="C386" s="33"/>
      <c r="D386" s="42"/>
      <c r="E386" s="42"/>
      <c r="F386" s="42"/>
    </row>
    <row r="387" spans="1:6" ht="15" customHeight="1" x14ac:dyDescent="0.2">
      <c r="A387" s="35"/>
      <c r="B387" s="43"/>
      <c r="C387" s="33"/>
      <c r="D387" s="42"/>
      <c r="E387" s="42"/>
      <c r="F387" s="42"/>
    </row>
    <row r="388" spans="1:6" ht="15" customHeight="1" x14ac:dyDescent="0.2">
      <c r="A388" s="35"/>
      <c r="B388" s="43"/>
      <c r="C388" s="33"/>
      <c r="D388" s="42"/>
      <c r="E388" s="42"/>
      <c r="F388" s="42"/>
    </row>
    <row r="389" spans="1:6" ht="15" customHeight="1" x14ac:dyDescent="0.2">
      <c r="A389" s="35"/>
      <c r="B389" s="43"/>
      <c r="C389" s="33"/>
      <c r="D389" s="42"/>
      <c r="E389" s="42"/>
      <c r="F389" s="42"/>
    </row>
    <row r="390" spans="1:6" ht="15" customHeight="1" x14ac:dyDescent="0.2">
      <c r="A390" s="35"/>
      <c r="B390" s="43"/>
      <c r="C390" s="33"/>
      <c r="D390" s="42"/>
      <c r="E390" s="42"/>
      <c r="F390" s="42"/>
    </row>
    <row r="391" spans="1:6" ht="15" customHeight="1" x14ac:dyDescent="0.2">
      <c r="A391" s="35"/>
      <c r="B391" s="43"/>
      <c r="C391" s="33"/>
      <c r="D391" s="42"/>
      <c r="E391" s="42"/>
      <c r="F391" s="42"/>
    </row>
    <row r="392" spans="1:6" ht="15" customHeight="1" x14ac:dyDescent="0.2">
      <c r="A392" s="35"/>
      <c r="B392" s="43"/>
      <c r="C392" s="33"/>
      <c r="D392" s="42"/>
      <c r="E392" s="42"/>
      <c r="F392" s="42"/>
    </row>
    <row r="393" spans="1:6" ht="15" customHeight="1" x14ac:dyDescent="0.2">
      <c r="A393" s="35"/>
      <c r="B393" s="43"/>
      <c r="C393" s="33"/>
      <c r="D393" s="42"/>
      <c r="E393" s="42"/>
      <c r="F393" s="42"/>
    </row>
    <row r="394" spans="1:6" ht="15" customHeight="1" x14ac:dyDescent="0.2">
      <c r="A394" s="35"/>
      <c r="B394" s="43"/>
      <c r="C394" s="33"/>
      <c r="D394" s="42"/>
      <c r="E394" s="42"/>
      <c r="F394" s="42"/>
    </row>
    <row r="395" spans="1:6" ht="15" customHeight="1" x14ac:dyDescent="0.2">
      <c r="A395" s="35"/>
      <c r="B395" s="43"/>
      <c r="C395" s="33"/>
      <c r="D395" s="42"/>
      <c r="E395" s="42"/>
      <c r="F395" s="42"/>
    </row>
    <row r="396" spans="1:6" ht="15" customHeight="1" x14ac:dyDescent="0.2">
      <c r="A396" s="35"/>
      <c r="B396" s="43"/>
      <c r="C396" s="33"/>
      <c r="D396" s="42"/>
      <c r="E396" s="42"/>
      <c r="F396" s="42"/>
    </row>
    <row r="397" spans="1:6" ht="15" customHeight="1" x14ac:dyDescent="0.2">
      <c r="A397" s="35"/>
      <c r="B397" s="43"/>
      <c r="C397" s="33"/>
      <c r="D397" s="42"/>
      <c r="E397" s="42"/>
      <c r="F397" s="42"/>
    </row>
    <row r="398" spans="1:6" ht="15" customHeight="1" x14ac:dyDescent="0.2">
      <c r="A398" s="35"/>
      <c r="B398" s="43"/>
      <c r="C398" s="33"/>
      <c r="D398" s="42"/>
      <c r="E398" s="42"/>
      <c r="F398" s="42"/>
    </row>
    <row r="399" spans="1:6" ht="15" customHeight="1" x14ac:dyDescent="0.2">
      <c r="A399" s="35"/>
      <c r="B399" s="43"/>
      <c r="C399" s="33"/>
      <c r="D399" s="42"/>
      <c r="E399" s="42"/>
      <c r="F399" s="42"/>
    </row>
    <row r="400" spans="1:6" ht="15" customHeight="1" x14ac:dyDescent="0.2">
      <c r="A400" s="35"/>
      <c r="B400" s="43"/>
      <c r="C400" s="33"/>
      <c r="D400" s="42"/>
      <c r="E400" s="42"/>
      <c r="F400" s="42"/>
    </row>
    <row r="401" spans="1:6" ht="15" customHeight="1" x14ac:dyDescent="0.2">
      <c r="A401" s="35"/>
      <c r="B401" s="43"/>
      <c r="C401" s="33"/>
      <c r="D401" s="42"/>
      <c r="E401" s="42"/>
      <c r="F401" s="42"/>
    </row>
    <row r="402" spans="1:6" ht="15" customHeight="1" x14ac:dyDescent="0.2">
      <c r="A402" s="35"/>
      <c r="B402" s="43"/>
      <c r="C402" s="33"/>
      <c r="D402" s="42"/>
      <c r="E402" s="42"/>
      <c r="F402" s="42"/>
    </row>
    <row r="403" spans="1:6" ht="15" customHeight="1" x14ac:dyDescent="0.2">
      <c r="A403" s="35"/>
      <c r="B403" s="43"/>
      <c r="C403" s="33"/>
      <c r="D403" s="42"/>
      <c r="E403" s="42"/>
      <c r="F403" s="42"/>
    </row>
    <row r="404" spans="1:6" ht="15" customHeight="1" x14ac:dyDescent="0.2">
      <c r="A404" s="35"/>
      <c r="B404" s="43"/>
      <c r="C404" s="33"/>
      <c r="D404" s="42"/>
      <c r="E404" s="42"/>
      <c r="F404" s="42"/>
    </row>
    <row r="405" spans="1:6" ht="15" customHeight="1" x14ac:dyDescent="0.2">
      <c r="A405" s="35"/>
      <c r="B405" s="43"/>
      <c r="C405" s="33"/>
      <c r="D405" s="42"/>
      <c r="E405" s="42"/>
      <c r="F405" s="42"/>
    </row>
    <row r="406" spans="1:6" ht="15" customHeight="1" x14ac:dyDescent="0.2">
      <c r="A406" s="35"/>
      <c r="B406" s="43"/>
      <c r="C406" s="33"/>
      <c r="D406" s="42"/>
      <c r="E406" s="42"/>
      <c r="F406" s="42"/>
    </row>
    <row r="407" spans="1:6" ht="15" customHeight="1" x14ac:dyDescent="0.2">
      <c r="A407" s="35"/>
      <c r="B407" s="43"/>
      <c r="C407" s="33"/>
      <c r="D407" s="42"/>
      <c r="E407" s="42"/>
      <c r="F407" s="42"/>
    </row>
    <row r="408" spans="1:6" ht="15" customHeight="1" x14ac:dyDescent="0.2">
      <c r="A408" s="35"/>
      <c r="B408" s="43"/>
      <c r="C408" s="33"/>
      <c r="D408" s="42"/>
      <c r="E408" s="42"/>
      <c r="F408" s="42"/>
    </row>
    <row r="409" spans="1:6" ht="15" customHeight="1" x14ac:dyDescent="0.2">
      <c r="A409" s="35"/>
      <c r="B409" s="43"/>
      <c r="C409" s="33"/>
      <c r="D409" s="42"/>
      <c r="E409" s="42"/>
      <c r="F409" s="42"/>
    </row>
    <row r="410" spans="1:6" ht="15" customHeight="1" x14ac:dyDescent="0.2">
      <c r="A410" s="35"/>
      <c r="B410" s="43"/>
      <c r="C410" s="33"/>
      <c r="D410" s="42"/>
      <c r="E410" s="42"/>
      <c r="F410" s="42"/>
    </row>
    <row r="411" spans="1:6" ht="15" customHeight="1" x14ac:dyDescent="0.2">
      <c r="A411" s="35"/>
      <c r="B411" s="43"/>
      <c r="C411" s="33"/>
      <c r="D411" s="42"/>
      <c r="E411" s="42"/>
      <c r="F411" s="42"/>
    </row>
    <row r="412" spans="1:6" ht="15" customHeight="1" x14ac:dyDescent="0.2">
      <c r="A412" s="35"/>
      <c r="B412" s="43"/>
      <c r="C412" s="33"/>
      <c r="D412" s="42"/>
      <c r="E412" s="42"/>
      <c r="F412" s="42"/>
    </row>
    <row r="413" spans="1:6" ht="15" customHeight="1" x14ac:dyDescent="0.2">
      <c r="A413" s="35"/>
      <c r="B413" s="43"/>
      <c r="C413" s="33"/>
      <c r="D413" s="42"/>
      <c r="E413" s="42"/>
      <c r="F413" s="42"/>
    </row>
    <row r="414" spans="1:6" ht="15" customHeight="1" x14ac:dyDescent="0.2">
      <c r="A414" s="35"/>
      <c r="B414" s="43"/>
      <c r="C414" s="33"/>
      <c r="D414" s="42"/>
      <c r="E414" s="42"/>
      <c r="F414" s="42"/>
    </row>
    <row r="415" spans="1:6" ht="15" customHeight="1" x14ac:dyDescent="0.2">
      <c r="A415" s="35"/>
      <c r="B415" s="43"/>
      <c r="C415" s="33"/>
      <c r="D415" s="42"/>
      <c r="E415" s="42"/>
      <c r="F415" s="42"/>
    </row>
    <row r="416" spans="1:6" ht="15" customHeight="1" x14ac:dyDescent="0.2">
      <c r="A416" s="35"/>
      <c r="B416" s="43"/>
      <c r="C416" s="33"/>
      <c r="D416" s="42"/>
      <c r="E416" s="42"/>
      <c r="F416" s="42"/>
    </row>
    <row r="417" spans="1:6" ht="15" customHeight="1" x14ac:dyDescent="0.2">
      <c r="A417" s="35"/>
      <c r="B417" s="43"/>
      <c r="C417" s="33"/>
      <c r="D417" s="42"/>
      <c r="E417" s="42"/>
      <c r="F417" s="42"/>
    </row>
    <row r="418" spans="1:6" ht="15" customHeight="1" x14ac:dyDescent="0.2">
      <c r="A418" s="35"/>
      <c r="B418" s="43"/>
      <c r="C418" s="33"/>
      <c r="D418" s="42"/>
      <c r="E418" s="42"/>
      <c r="F418" s="42"/>
    </row>
    <row r="419" spans="1:6" ht="15" customHeight="1" x14ac:dyDescent="0.2">
      <c r="A419" s="35"/>
      <c r="B419" s="43"/>
      <c r="C419" s="33"/>
      <c r="D419" s="42"/>
      <c r="E419" s="42"/>
      <c r="F419" s="42"/>
    </row>
    <row r="420" spans="1:6" ht="15" customHeight="1" x14ac:dyDescent="0.2">
      <c r="A420" s="35"/>
      <c r="B420" s="43"/>
      <c r="C420" s="33"/>
      <c r="D420" s="42"/>
      <c r="E420" s="42"/>
      <c r="F420" s="42"/>
    </row>
    <row r="421" spans="1:6" ht="15" customHeight="1" x14ac:dyDescent="0.2">
      <c r="A421" s="35"/>
      <c r="B421" s="43"/>
      <c r="C421" s="33"/>
      <c r="D421" s="42"/>
      <c r="E421" s="42"/>
      <c r="F421" s="42"/>
    </row>
    <row r="422" spans="1:6" ht="15" customHeight="1" x14ac:dyDescent="0.2">
      <c r="A422" s="35"/>
      <c r="B422" s="43"/>
      <c r="C422" s="33"/>
      <c r="D422" s="42"/>
      <c r="E422" s="42"/>
      <c r="F422" s="42"/>
    </row>
    <row r="423" spans="1:6" ht="15" customHeight="1" x14ac:dyDescent="0.2">
      <c r="A423" s="35"/>
      <c r="B423" s="43"/>
      <c r="C423" s="33"/>
      <c r="D423" s="42"/>
      <c r="E423" s="42"/>
      <c r="F423" s="42"/>
    </row>
    <row r="424" spans="1:6" ht="15" customHeight="1" x14ac:dyDescent="0.2">
      <c r="A424" s="35"/>
      <c r="B424" s="43"/>
      <c r="C424" s="33"/>
      <c r="D424" s="42"/>
      <c r="E424" s="42"/>
      <c r="F424" s="42"/>
    </row>
    <row r="425" spans="1:6" ht="15" customHeight="1" x14ac:dyDescent="0.2">
      <c r="A425" s="35"/>
      <c r="B425" s="43"/>
      <c r="C425" s="33"/>
      <c r="D425" s="42"/>
      <c r="E425" s="42"/>
      <c r="F425" s="42"/>
    </row>
    <row r="426" spans="1:6" ht="15" customHeight="1" x14ac:dyDescent="0.2">
      <c r="A426" s="35"/>
      <c r="B426" s="43"/>
      <c r="C426" s="33"/>
      <c r="D426" s="42"/>
      <c r="E426" s="42"/>
      <c r="F426" s="42"/>
    </row>
    <row r="427" spans="1:6" ht="15" customHeight="1" x14ac:dyDescent="0.2">
      <c r="A427" s="35"/>
      <c r="B427" s="43"/>
      <c r="C427" s="33"/>
      <c r="D427" s="42"/>
      <c r="E427" s="42"/>
      <c r="F427" s="42"/>
    </row>
    <row r="428" spans="1:6" ht="15" customHeight="1" x14ac:dyDescent="0.2">
      <c r="A428" s="35"/>
      <c r="B428" s="43"/>
      <c r="C428" s="33"/>
      <c r="D428" s="42"/>
      <c r="E428" s="42"/>
      <c r="F428" s="42"/>
    </row>
    <row r="429" spans="1:6" ht="15" customHeight="1" x14ac:dyDescent="0.2">
      <c r="A429" s="35"/>
      <c r="B429" s="43"/>
      <c r="C429" s="33"/>
      <c r="D429" s="42"/>
      <c r="E429" s="42"/>
      <c r="F429" s="42"/>
    </row>
    <row r="430" spans="1:6" ht="15" customHeight="1" x14ac:dyDescent="0.2">
      <c r="A430" s="35"/>
      <c r="B430" s="43"/>
      <c r="C430" s="33"/>
      <c r="D430" s="42"/>
      <c r="E430" s="42"/>
      <c r="F430" s="42"/>
    </row>
    <row r="431" spans="1:6" ht="15" customHeight="1" x14ac:dyDescent="0.2">
      <c r="A431" s="35"/>
      <c r="B431" s="43"/>
      <c r="C431" s="33"/>
      <c r="D431" s="42"/>
      <c r="E431" s="42"/>
      <c r="F431" s="42"/>
    </row>
    <row r="432" spans="1:6" ht="15" customHeight="1" x14ac:dyDescent="0.2">
      <c r="A432" s="35"/>
      <c r="B432" s="43"/>
      <c r="C432" s="33"/>
      <c r="D432" s="42"/>
      <c r="E432" s="42"/>
      <c r="F432" s="42"/>
    </row>
    <row r="433" spans="1:6" ht="15" customHeight="1" x14ac:dyDescent="0.2">
      <c r="A433" s="35"/>
      <c r="B433" s="43"/>
      <c r="C433" s="33"/>
      <c r="D433" s="42"/>
      <c r="E433" s="42"/>
      <c r="F433" s="42"/>
    </row>
    <row r="434" spans="1:6" ht="15" customHeight="1" x14ac:dyDescent="0.2">
      <c r="A434" s="35"/>
      <c r="B434" s="43"/>
      <c r="C434" s="33"/>
      <c r="D434" s="42"/>
      <c r="E434" s="42"/>
      <c r="F434" s="42"/>
    </row>
    <row r="435" spans="1:6" ht="15" customHeight="1" x14ac:dyDescent="0.2">
      <c r="A435" s="35"/>
      <c r="B435" s="43"/>
      <c r="C435" s="33"/>
      <c r="D435" s="42"/>
      <c r="E435" s="42"/>
      <c r="F435" s="42"/>
    </row>
    <row r="436" spans="1:6" ht="15" customHeight="1" x14ac:dyDescent="0.2">
      <c r="A436" s="35"/>
      <c r="B436" s="43"/>
      <c r="C436" s="33"/>
      <c r="D436" s="42"/>
      <c r="E436" s="42"/>
      <c r="F436" s="42"/>
    </row>
    <row r="437" spans="1:6" ht="15" customHeight="1" x14ac:dyDescent="0.2">
      <c r="A437" s="35"/>
      <c r="B437" s="43"/>
      <c r="C437" s="33"/>
      <c r="D437" s="42"/>
      <c r="E437" s="42"/>
      <c r="F437" s="42"/>
    </row>
    <row r="438" spans="1:6" ht="15" customHeight="1" x14ac:dyDescent="0.2">
      <c r="A438" s="35"/>
      <c r="B438" s="43"/>
      <c r="C438" s="33"/>
      <c r="D438" s="42"/>
      <c r="E438" s="42"/>
      <c r="F438" s="42"/>
    </row>
    <row r="439" spans="1:6" ht="15" customHeight="1" x14ac:dyDescent="0.2">
      <c r="A439" s="35"/>
      <c r="B439" s="43"/>
      <c r="C439" s="33"/>
      <c r="D439" s="42"/>
      <c r="E439" s="42"/>
      <c r="F439" s="42"/>
    </row>
    <row r="440" spans="1:6" ht="15" customHeight="1" x14ac:dyDescent="0.2">
      <c r="A440" s="35"/>
      <c r="B440" s="43"/>
      <c r="C440" s="33"/>
      <c r="D440" s="42"/>
      <c r="E440" s="42"/>
      <c r="F440" s="42"/>
    </row>
    <row r="441" spans="1:6" ht="15" customHeight="1" x14ac:dyDescent="0.2">
      <c r="A441" s="35"/>
      <c r="B441" s="43"/>
      <c r="C441" s="33"/>
      <c r="D441" s="42"/>
      <c r="E441" s="42"/>
      <c r="F441" s="42"/>
    </row>
    <row r="442" spans="1:6" ht="15" customHeight="1" x14ac:dyDescent="0.2">
      <c r="A442" s="35"/>
      <c r="B442" s="43"/>
      <c r="C442" s="33"/>
      <c r="D442" s="42"/>
      <c r="E442" s="42"/>
      <c r="F442" s="42"/>
    </row>
    <row r="443" spans="1:6" ht="15" customHeight="1" x14ac:dyDescent="0.2">
      <c r="A443" s="35"/>
      <c r="B443" s="43"/>
      <c r="C443" s="33"/>
      <c r="D443" s="42"/>
      <c r="E443" s="42"/>
      <c r="F443" s="42"/>
    </row>
    <row r="444" spans="1:6" ht="15" customHeight="1" x14ac:dyDescent="0.2">
      <c r="A444" s="35"/>
      <c r="B444" s="43"/>
      <c r="C444" s="33"/>
      <c r="D444" s="42"/>
      <c r="E444" s="42"/>
      <c r="F444" s="42"/>
    </row>
    <row r="445" spans="1:6" ht="15" customHeight="1" x14ac:dyDescent="0.2">
      <c r="A445" s="35"/>
      <c r="B445" s="43"/>
      <c r="C445" s="33"/>
      <c r="D445" s="42"/>
      <c r="E445" s="42"/>
      <c r="F445" s="42"/>
    </row>
    <row r="446" spans="1:6" ht="15" customHeight="1" x14ac:dyDescent="0.2">
      <c r="A446" s="35"/>
      <c r="B446" s="43"/>
      <c r="C446" s="33"/>
      <c r="D446" s="42"/>
      <c r="E446" s="42"/>
      <c r="F446" s="42"/>
    </row>
    <row r="447" spans="1:6" ht="15" customHeight="1" x14ac:dyDescent="0.2">
      <c r="A447" s="35"/>
      <c r="B447" s="43"/>
      <c r="C447" s="33"/>
      <c r="D447" s="42"/>
      <c r="E447" s="42"/>
      <c r="F447" s="42"/>
    </row>
    <row r="448" spans="1:6" ht="15" customHeight="1" x14ac:dyDescent="0.2">
      <c r="A448" s="35"/>
      <c r="B448" s="43"/>
      <c r="C448" s="33"/>
      <c r="D448" s="42"/>
      <c r="E448" s="42"/>
      <c r="F448" s="42"/>
    </row>
    <row r="449" spans="1:6" ht="15" customHeight="1" x14ac:dyDescent="0.2">
      <c r="A449" s="35"/>
      <c r="B449" s="43"/>
      <c r="C449" s="33"/>
      <c r="D449" s="42"/>
      <c r="E449" s="42"/>
      <c r="F449" s="42"/>
    </row>
    <row r="450" spans="1:6" ht="15" customHeight="1" x14ac:dyDescent="0.2">
      <c r="A450" s="35"/>
      <c r="B450" s="43"/>
      <c r="C450" s="33"/>
      <c r="D450" s="42"/>
      <c r="E450" s="42"/>
      <c r="F450" s="42"/>
    </row>
    <row r="451" spans="1:6" ht="15" customHeight="1" x14ac:dyDescent="0.2">
      <c r="A451" s="35"/>
      <c r="B451" s="43"/>
      <c r="C451" s="33"/>
      <c r="D451" s="42"/>
      <c r="E451" s="42"/>
      <c r="F451" s="42"/>
    </row>
    <row r="452" spans="1:6" ht="15" customHeight="1" x14ac:dyDescent="0.2">
      <c r="A452" s="35"/>
      <c r="B452" s="43"/>
      <c r="C452" s="33"/>
      <c r="D452" s="42"/>
      <c r="E452" s="42"/>
      <c r="F452" s="42"/>
    </row>
    <row r="453" spans="1:6" ht="15" customHeight="1" x14ac:dyDescent="0.2">
      <c r="A453" s="35"/>
      <c r="B453" s="43"/>
      <c r="C453" s="33"/>
      <c r="D453" s="42"/>
      <c r="E453" s="42"/>
      <c r="F453" s="42"/>
    </row>
    <row r="454" spans="1:6" ht="15" customHeight="1" x14ac:dyDescent="0.2">
      <c r="A454" s="35"/>
      <c r="B454" s="43"/>
      <c r="C454" s="33"/>
      <c r="D454" s="42"/>
      <c r="E454" s="42"/>
      <c r="F454" s="42"/>
    </row>
    <row r="455" spans="1:6" ht="15" customHeight="1" x14ac:dyDescent="0.2">
      <c r="A455" s="35"/>
      <c r="B455" s="43"/>
      <c r="C455" s="33"/>
      <c r="D455" s="42"/>
      <c r="E455" s="42"/>
      <c r="F455" s="42"/>
    </row>
    <row r="456" spans="1:6" ht="15" customHeight="1" x14ac:dyDescent="0.2">
      <c r="A456" s="35"/>
      <c r="B456" s="43"/>
      <c r="C456" s="33"/>
      <c r="D456" s="42"/>
      <c r="E456" s="42"/>
      <c r="F456" s="42"/>
    </row>
    <row r="457" spans="1:6" ht="15" customHeight="1" x14ac:dyDescent="0.2">
      <c r="A457" s="35"/>
      <c r="B457" s="43"/>
      <c r="C457" s="33"/>
      <c r="D457" s="42"/>
      <c r="E457" s="42"/>
      <c r="F457" s="42"/>
    </row>
    <row r="458" spans="1:6" ht="15" customHeight="1" x14ac:dyDescent="0.2">
      <c r="A458" s="35"/>
      <c r="B458" s="43"/>
      <c r="C458" s="33"/>
      <c r="D458" s="42"/>
      <c r="E458" s="42"/>
      <c r="F458" s="42"/>
    </row>
    <row r="459" spans="1:6" ht="15" customHeight="1" x14ac:dyDescent="0.2">
      <c r="A459" s="35"/>
      <c r="B459" s="43"/>
      <c r="C459" s="33"/>
      <c r="D459" s="42"/>
      <c r="E459" s="42"/>
      <c r="F459" s="42"/>
    </row>
    <row r="460" spans="1:6" ht="15" customHeight="1" x14ac:dyDescent="0.2">
      <c r="A460" s="35"/>
      <c r="B460" s="43"/>
      <c r="C460" s="33"/>
      <c r="D460" s="42"/>
      <c r="E460" s="42"/>
      <c r="F460" s="42"/>
    </row>
    <row r="461" spans="1:6" ht="15" customHeight="1" x14ac:dyDescent="0.2">
      <c r="A461" s="35"/>
      <c r="B461" s="43"/>
      <c r="C461" s="33"/>
      <c r="D461" s="42"/>
      <c r="E461" s="42"/>
      <c r="F461" s="42"/>
    </row>
    <row r="462" spans="1:6" ht="15" customHeight="1" x14ac:dyDescent="0.2">
      <c r="A462" s="35"/>
      <c r="B462" s="43"/>
      <c r="C462" s="33"/>
      <c r="D462" s="42"/>
      <c r="E462" s="42"/>
      <c r="F462" s="42"/>
    </row>
    <row r="463" spans="1:6" ht="15" customHeight="1" x14ac:dyDescent="0.2">
      <c r="A463" s="35"/>
      <c r="B463" s="43"/>
      <c r="C463" s="33"/>
      <c r="D463" s="42"/>
      <c r="E463" s="42"/>
      <c r="F463" s="42"/>
    </row>
    <row r="464" spans="1:6" ht="15" customHeight="1" x14ac:dyDescent="0.2">
      <c r="A464" s="35"/>
      <c r="B464" s="43"/>
      <c r="C464" s="33"/>
      <c r="D464" s="42"/>
      <c r="E464" s="42"/>
      <c r="F464" s="42"/>
    </row>
    <row r="465" spans="1:6" ht="15" customHeight="1" x14ac:dyDescent="0.2">
      <c r="A465" s="35"/>
      <c r="B465" s="43"/>
      <c r="C465" s="33"/>
      <c r="D465" s="42"/>
      <c r="E465" s="42"/>
      <c r="F465" s="42"/>
    </row>
    <row r="466" spans="1:6" ht="15" customHeight="1" x14ac:dyDescent="0.2">
      <c r="A466" s="35"/>
      <c r="B466" s="43"/>
      <c r="C466" s="33"/>
      <c r="D466" s="42"/>
      <c r="E466" s="42"/>
      <c r="F466" s="42"/>
    </row>
    <row r="467" spans="1:6" ht="15" customHeight="1" x14ac:dyDescent="0.2">
      <c r="A467" s="35"/>
      <c r="B467" s="43"/>
      <c r="C467" s="33"/>
      <c r="D467" s="42"/>
      <c r="E467" s="42"/>
      <c r="F467" s="42"/>
    </row>
    <row r="468" spans="1:6" ht="15" customHeight="1" x14ac:dyDescent="0.2">
      <c r="A468" s="35"/>
      <c r="B468" s="43"/>
      <c r="C468" s="33"/>
      <c r="D468" s="42"/>
      <c r="E468" s="42"/>
      <c r="F468" s="42"/>
    </row>
    <row r="469" spans="1:6" ht="15" customHeight="1" x14ac:dyDescent="0.2">
      <c r="A469" s="35"/>
      <c r="B469" s="43"/>
      <c r="C469" s="33"/>
      <c r="D469" s="42"/>
      <c r="E469" s="42"/>
      <c r="F469" s="42"/>
    </row>
    <row r="470" spans="1:6" ht="15" customHeight="1" x14ac:dyDescent="0.2">
      <c r="A470" s="35"/>
      <c r="B470" s="43"/>
      <c r="C470" s="33"/>
      <c r="D470" s="42"/>
      <c r="E470" s="42"/>
      <c r="F470" s="42"/>
    </row>
    <row r="471" spans="1:6" ht="15" customHeight="1" x14ac:dyDescent="0.2">
      <c r="A471" s="35"/>
      <c r="B471" s="43"/>
      <c r="C471" s="33"/>
      <c r="D471" s="42"/>
      <c r="E471" s="42"/>
      <c r="F471" s="42"/>
    </row>
    <row r="472" spans="1:6" ht="15" customHeight="1" x14ac:dyDescent="0.2">
      <c r="A472" s="35"/>
      <c r="B472" s="43"/>
      <c r="C472" s="33"/>
      <c r="D472" s="42"/>
      <c r="E472" s="42"/>
      <c r="F472" s="42"/>
    </row>
    <row r="473" spans="1:6" ht="15" customHeight="1" x14ac:dyDescent="0.2">
      <c r="A473" s="35"/>
      <c r="B473" s="43"/>
      <c r="C473" s="33"/>
      <c r="D473" s="42"/>
      <c r="E473" s="42"/>
      <c r="F473" s="42"/>
    </row>
    <row r="474" spans="1:6" ht="15" customHeight="1" x14ac:dyDescent="0.2">
      <c r="A474" s="35"/>
      <c r="B474" s="43"/>
      <c r="C474" s="33"/>
      <c r="D474" s="42"/>
      <c r="E474" s="42"/>
      <c r="F474" s="42"/>
    </row>
    <row r="475" spans="1:6" ht="15" customHeight="1" x14ac:dyDescent="0.2">
      <c r="A475" s="35"/>
      <c r="B475" s="43"/>
      <c r="C475" s="33"/>
      <c r="D475" s="42"/>
      <c r="E475" s="42"/>
      <c r="F475" s="42"/>
    </row>
    <row r="476" spans="1:6" ht="15" customHeight="1" x14ac:dyDescent="0.2">
      <c r="A476" s="35"/>
      <c r="B476" s="43"/>
      <c r="C476" s="33"/>
      <c r="D476" s="42"/>
      <c r="E476" s="42"/>
      <c r="F476" s="42"/>
    </row>
    <row r="477" spans="1:6" ht="15" customHeight="1" x14ac:dyDescent="0.2">
      <c r="A477" s="35"/>
      <c r="B477" s="43"/>
      <c r="C477" s="33"/>
      <c r="D477" s="42"/>
      <c r="E477" s="42"/>
      <c r="F477" s="42"/>
    </row>
    <row r="478" spans="1:6" ht="15" customHeight="1" x14ac:dyDescent="0.2">
      <c r="A478" s="35"/>
      <c r="B478" s="43"/>
      <c r="C478" s="33"/>
      <c r="D478" s="42"/>
      <c r="E478" s="42"/>
      <c r="F478" s="42"/>
    </row>
    <row r="479" spans="1:6" ht="15" customHeight="1" x14ac:dyDescent="0.2">
      <c r="A479" s="35"/>
      <c r="B479" s="43"/>
      <c r="C479" s="33"/>
      <c r="D479" s="42"/>
      <c r="E479" s="42"/>
      <c r="F479" s="42"/>
    </row>
    <row r="480" spans="1:6" ht="15" customHeight="1" x14ac:dyDescent="0.2">
      <c r="A480" s="35"/>
      <c r="B480" s="43"/>
      <c r="C480" s="33"/>
      <c r="D480" s="42"/>
      <c r="E480" s="42"/>
      <c r="F480" s="42"/>
    </row>
    <row r="481" spans="1:6" ht="15" customHeight="1" x14ac:dyDescent="0.2">
      <c r="A481" s="35"/>
      <c r="B481" s="43"/>
      <c r="C481" s="33"/>
      <c r="D481" s="42"/>
      <c r="E481" s="42"/>
      <c r="F481" s="42"/>
    </row>
    <row r="482" spans="1:6" ht="15" customHeight="1" x14ac:dyDescent="0.2">
      <c r="A482" s="35"/>
      <c r="B482" s="43"/>
      <c r="C482" s="33"/>
      <c r="D482" s="42"/>
      <c r="E482" s="42"/>
      <c r="F482" s="42"/>
    </row>
    <row r="483" spans="1:6" ht="15" customHeight="1" x14ac:dyDescent="0.2">
      <c r="A483" s="35"/>
      <c r="B483" s="43"/>
      <c r="C483" s="33"/>
      <c r="D483" s="42"/>
      <c r="E483" s="42"/>
      <c r="F483" s="42"/>
    </row>
    <row r="484" spans="1:6" ht="15" customHeight="1" x14ac:dyDescent="0.2">
      <c r="A484" s="35"/>
      <c r="B484" s="43"/>
      <c r="C484" s="33"/>
      <c r="D484" s="42"/>
      <c r="E484" s="42"/>
      <c r="F484" s="42"/>
    </row>
    <row r="485" spans="1:6" ht="15" customHeight="1" x14ac:dyDescent="0.2">
      <c r="A485" s="35"/>
      <c r="B485" s="43"/>
      <c r="C485" s="33"/>
      <c r="D485" s="42"/>
      <c r="E485" s="42"/>
      <c r="F485" s="42"/>
    </row>
    <row r="486" spans="1:6" ht="15" customHeight="1" x14ac:dyDescent="0.2">
      <c r="A486" s="35"/>
      <c r="B486" s="43"/>
      <c r="C486" s="33"/>
      <c r="D486" s="42"/>
      <c r="E486" s="42"/>
      <c r="F486" s="42"/>
    </row>
    <row r="487" spans="1:6" ht="15" customHeight="1" x14ac:dyDescent="0.2">
      <c r="A487" s="35"/>
      <c r="B487" s="43"/>
      <c r="C487" s="33"/>
      <c r="D487" s="42"/>
      <c r="E487" s="42"/>
      <c r="F487" s="42"/>
    </row>
    <row r="488" spans="1:6" ht="15" customHeight="1" x14ac:dyDescent="0.2">
      <c r="A488" s="35"/>
      <c r="B488" s="43"/>
      <c r="C488" s="33"/>
      <c r="D488" s="42"/>
      <c r="E488" s="42"/>
      <c r="F488" s="42"/>
    </row>
    <row r="489" spans="1:6" ht="15" customHeight="1" x14ac:dyDescent="0.2">
      <c r="A489" s="35"/>
      <c r="B489" s="43"/>
      <c r="C489" s="33"/>
      <c r="D489" s="42"/>
      <c r="E489" s="42"/>
      <c r="F489" s="42"/>
    </row>
    <row r="490" spans="1:6" ht="15" customHeight="1" x14ac:dyDescent="0.2">
      <c r="A490" s="35"/>
      <c r="B490" s="43"/>
      <c r="C490" s="33"/>
      <c r="D490" s="42"/>
      <c r="E490" s="42"/>
      <c r="F490" s="42"/>
    </row>
    <row r="491" spans="1:6" ht="15" customHeight="1" x14ac:dyDescent="0.2">
      <c r="A491" s="35"/>
      <c r="B491" s="43"/>
      <c r="C491" s="33"/>
      <c r="D491" s="42"/>
      <c r="E491" s="42"/>
      <c r="F491" s="42"/>
    </row>
    <row r="492" spans="1:6" ht="15" customHeight="1" x14ac:dyDescent="0.2">
      <c r="A492" s="35"/>
      <c r="B492" s="43"/>
      <c r="C492" s="33"/>
      <c r="D492" s="42"/>
      <c r="E492" s="42"/>
      <c r="F492" s="42"/>
    </row>
    <row r="493" spans="1:6" ht="15" customHeight="1" x14ac:dyDescent="0.2">
      <c r="A493" s="35"/>
      <c r="B493" s="43"/>
      <c r="C493" s="33"/>
      <c r="D493" s="42"/>
      <c r="E493" s="42"/>
      <c r="F493" s="42"/>
    </row>
    <row r="494" spans="1:6" ht="15" customHeight="1" x14ac:dyDescent="0.2">
      <c r="A494" s="35"/>
      <c r="B494" s="43"/>
      <c r="C494" s="33"/>
      <c r="D494" s="42"/>
      <c r="E494" s="42"/>
      <c r="F494" s="42"/>
    </row>
    <row r="495" spans="1:6" ht="15" customHeight="1" x14ac:dyDescent="0.2">
      <c r="A495" s="35"/>
      <c r="B495" s="43"/>
      <c r="C495" s="33"/>
      <c r="D495" s="42"/>
      <c r="E495" s="42"/>
      <c r="F495" s="42"/>
    </row>
    <row r="496" spans="1:6" ht="15" customHeight="1" x14ac:dyDescent="0.2">
      <c r="A496" s="35"/>
      <c r="B496" s="43"/>
      <c r="C496" s="33"/>
      <c r="D496" s="42"/>
      <c r="E496" s="42"/>
      <c r="F496" s="42"/>
    </row>
    <row r="497" spans="1:6" ht="15" customHeight="1" x14ac:dyDescent="0.2">
      <c r="A497" s="35"/>
      <c r="B497" s="43"/>
      <c r="C497" s="33"/>
      <c r="D497" s="42"/>
      <c r="E497" s="42"/>
      <c r="F497" s="42"/>
    </row>
    <row r="498" spans="1:6" ht="15" customHeight="1" x14ac:dyDescent="0.2">
      <c r="A498" s="35"/>
      <c r="B498" s="43"/>
      <c r="C498" s="33"/>
      <c r="D498" s="42"/>
      <c r="E498" s="42"/>
      <c r="F498" s="42"/>
    </row>
    <row r="499" spans="1:6" ht="15" customHeight="1" x14ac:dyDescent="0.2">
      <c r="A499" s="35"/>
      <c r="B499" s="43"/>
      <c r="C499" s="33"/>
      <c r="D499" s="42"/>
      <c r="E499" s="42"/>
      <c r="F499" s="42"/>
    </row>
    <row r="500" spans="1:6" ht="15" customHeight="1" x14ac:dyDescent="0.2">
      <c r="A500" s="35"/>
      <c r="B500" s="43"/>
      <c r="C500" s="33"/>
      <c r="D500" s="42"/>
      <c r="E500" s="42"/>
      <c r="F500" s="42"/>
    </row>
    <row r="501" spans="1:6" ht="15" customHeight="1" x14ac:dyDescent="0.2">
      <c r="A501" s="35"/>
      <c r="B501" s="43"/>
      <c r="C501" s="33"/>
      <c r="D501" s="42"/>
      <c r="E501" s="42"/>
      <c r="F501" s="42"/>
    </row>
    <row r="502" spans="1:6" ht="15" customHeight="1" x14ac:dyDescent="0.2">
      <c r="A502" s="35"/>
      <c r="B502" s="43"/>
      <c r="C502" s="33"/>
      <c r="D502" s="42"/>
      <c r="E502" s="42"/>
      <c r="F502" s="42"/>
    </row>
    <row r="503" spans="1:6" ht="15" customHeight="1" x14ac:dyDescent="0.2">
      <c r="A503" s="35"/>
      <c r="B503" s="43"/>
      <c r="C503" s="33"/>
      <c r="D503" s="42"/>
      <c r="E503" s="42"/>
      <c r="F503" s="42"/>
    </row>
    <row r="504" spans="1:6" ht="15" customHeight="1" x14ac:dyDescent="0.2">
      <c r="A504" s="35"/>
      <c r="B504" s="43"/>
      <c r="C504" s="33"/>
      <c r="D504" s="42"/>
      <c r="E504" s="42"/>
      <c r="F504" s="42"/>
    </row>
    <row r="505" spans="1:6" ht="15" customHeight="1" x14ac:dyDescent="0.2">
      <c r="A505" s="35"/>
      <c r="B505" s="43"/>
      <c r="C505" s="33"/>
      <c r="D505" s="42"/>
      <c r="E505" s="42"/>
      <c r="F505" s="42"/>
    </row>
    <row r="506" spans="1:6" ht="15" customHeight="1" x14ac:dyDescent="0.2">
      <c r="A506" s="35"/>
      <c r="B506" s="43"/>
      <c r="C506" s="33"/>
      <c r="D506" s="42"/>
      <c r="E506" s="42"/>
      <c r="F506" s="42"/>
    </row>
    <row r="507" spans="1:6" ht="15" customHeight="1" x14ac:dyDescent="0.2">
      <c r="A507" s="35"/>
      <c r="B507" s="43"/>
      <c r="C507" s="33"/>
      <c r="D507" s="42"/>
      <c r="E507" s="42"/>
      <c r="F507" s="42"/>
    </row>
    <row r="508" spans="1:6" ht="15" customHeight="1" x14ac:dyDescent="0.2">
      <c r="A508" s="35"/>
      <c r="B508" s="43"/>
      <c r="C508" s="33"/>
      <c r="D508" s="42"/>
      <c r="E508" s="42"/>
      <c r="F508" s="42"/>
    </row>
    <row r="509" spans="1:6" ht="15" customHeight="1" x14ac:dyDescent="0.2">
      <c r="A509" s="35"/>
      <c r="B509" s="43"/>
      <c r="C509" s="33"/>
      <c r="D509" s="42"/>
      <c r="E509" s="42"/>
      <c r="F509" s="42"/>
    </row>
    <row r="510" spans="1:6" ht="15" customHeight="1" x14ac:dyDescent="0.2">
      <c r="A510" s="35"/>
      <c r="B510" s="43"/>
      <c r="C510" s="33"/>
      <c r="D510" s="42"/>
      <c r="E510" s="42"/>
      <c r="F510" s="42"/>
    </row>
    <row r="511" spans="1:6" ht="15" customHeight="1" x14ac:dyDescent="0.2">
      <c r="A511" s="35"/>
      <c r="B511" s="43"/>
      <c r="C511" s="33"/>
      <c r="D511" s="42"/>
      <c r="E511" s="42"/>
      <c r="F511" s="42"/>
    </row>
    <row r="512" spans="1:6" ht="15" customHeight="1" x14ac:dyDescent="0.2">
      <c r="A512" s="35"/>
      <c r="B512" s="43"/>
      <c r="C512" s="33"/>
      <c r="D512" s="42"/>
      <c r="E512" s="42"/>
      <c r="F512" s="42"/>
    </row>
    <row r="513" spans="1:6" ht="15" customHeight="1" x14ac:dyDescent="0.2">
      <c r="A513" s="35"/>
      <c r="B513" s="43"/>
      <c r="C513" s="33"/>
      <c r="D513" s="42"/>
      <c r="E513" s="42"/>
      <c r="F513" s="42"/>
    </row>
    <row r="514" spans="1:6" ht="15" customHeight="1" x14ac:dyDescent="0.2">
      <c r="A514" s="35"/>
      <c r="B514" s="43"/>
      <c r="C514" s="33"/>
      <c r="D514" s="42"/>
      <c r="E514" s="42"/>
      <c r="F514" s="42"/>
    </row>
    <row r="515" spans="1:6" ht="15" customHeight="1" x14ac:dyDescent="0.2">
      <c r="A515" s="35"/>
      <c r="B515" s="43"/>
      <c r="C515" s="33"/>
      <c r="D515" s="42"/>
      <c r="E515" s="42"/>
      <c r="F515" s="42"/>
    </row>
    <row r="516" spans="1:6" ht="15" customHeight="1" x14ac:dyDescent="0.2">
      <c r="A516" s="35"/>
      <c r="B516" s="43"/>
      <c r="C516" s="33"/>
      <c r="D516" s="42"/>
      <c r="E516" s="42"/>
      <c r="F516" s="42"/>
    </row>
    <row r="517" spans="1:6" ht="15" customHeight="1" x14ac:dyDescent="0.2">
      <c r="A517" s="35"/>
      <c r="B517" s="43"/>
      <c r="C517" s="33"/>
      <c r="D517" s="42"/>
      <c r="E517" s="42"/>
      <c r="F517" s="42"/>
    </row>
    <row r="518" spans="1:6" ht="15" customHeight="1" x14ac:dyDescent="0.2">
      <c r="A518" s="35"/>
      <c r="B518" s="43"/>
      <c r="C518" s="33"/>
      <c r="D518" s="42"/>
      <c r="E518" s="42"/>
      <c r="F518" s="42"/>
    </row>
    <row r="519" spans="1:6" ht="15" customHeight="1" x14ac:dyDescent="0.2">
      <c r="A519" s="35"/>
      <c r="B519" s="43"/>
      <c r="C519" s="33"/>
      <c r="D519" s="42"/>
      <c r="E519" s="42"/>
      <c r="F519" s="42"/>
    </row>
    <row r="520" spans="1:6" ht="15" customHeight="1" x14ac:dyDescent="0.2">
      <c r="A520" s="35"/>
      <c r="B520" s="43"/>
      <c r="C520" s="33"/>
      <c r="D520" s="42"/>
      <c r="E520" s="42"/>
      <c r="F520" s="42"/>
    </row>
    <row r="521" spans="1:6" ht="15" customHeight="1" x14ac:dyDescent="0.2">
      <c r="A521" s="35"/>
      <c r="B521" s="43"/>
      <c r="C521" s="33"/>
      <c r="D521" s="42"/>
      <c r="E521" s="42"/>
      <c r="F521" s="42"/>
    </row>
    <row r="522" spans="1:6" ht="15" customHeight="1" x14ac:dyDescent="0.2">
      <c r="A522" s="35"/>
      <c r="B522" s="43"/>
      <c r="C522" s="33"/>
      <c r="D522" s="42"/>
      <c r="E522" s="42"/>
      <c r="F522" s="42"/>
    </row>
    <row r="523" spans="1:6" ht="15" customHeight="1" x14ac:dyDescent="0.2">
      <c r="A523" s="35"/>
      <c r="B523" s="43"/>
      <c r="C523" s="33"/>
      <c r="D523" s="42"/>
      <c r="E523" s="42"/>
      <c r="F523" s="42"/>
    </row>
    <row r="524" spans="1:6" ht="15" customHeight="1" x14ac:dyDescent="0.2">
      <c r="A524" s="35"/>
      <c r="B524" s="43"/>
      <c r="C524" s="33"/>
      <c r="D524" s="42"/>
      <c r="E524" s="42"/>
      <c r="F524" s="42"/>
    </row>
    <row r="525" spans="1:6" ht="15" customHeight="1" x14ac:dyDescent="0.2">
      <c r="A525" s="35"/>
      <c r="B525" s="43"/>
      <c r="C525" s="33"/>
      <c r="D525" s="42"/>
      <c r="E525" s="42"/>
      <c r="F525" s="42"/>
    </row>
    <row r="526" spans="1:6" ht="15" customHeight="1" x14ac:dyDescent="0.2">
      <c r="A526" s="35"/>
      <c r="B526" s="43"/>
      <c r="C526" s="33"/>
      <c r="D526" s="42"/>
      <c r="E526" s="42"/>
      <c r="F526" s="42"/>
    </row>
    <row r="527" spans="1:6" ht="15" customHeight="1" x14ac:dyDescent="0.2">
      <c r="A527" s="35"/>
      <c r="B527" s="43"/>
      <c r="C527" s="33"/>
      <c r="D527" s="42"/>
      <c r="E527" s="42"/>
      <c r="F527" s="42"/>
    </row>
    <row r="528" spans="1:6" ht="15" customHeight="1" x14ac:dyDescent="0.2">
      <c r="A528" s="35"/>
      <c r="B528" s="43"/>
      <c r="C528" s="33"/>
      <c r="D528" s="42"/>
      <c r="E528" s="42"/>
      <c r="F528" s="42"/>
    </row>
    <row r="529" spans="1:6" ht="15" customHeight="1" x14ac:dyDescent="0.2">
      <c r="A529" s="35"/>
      <c r="B529" s="43"/>
      <c r="C529" s="33"/>
      <c r="D529" s="42"/>
      <c r="E529" s="42"/>
      <c r="F529" s="42"/>
    </row>
    <row r="530" spans="1:6" ht="15" customHeight="1" x14ac:dyDescent="0.2">
      <c r="A530" s="35"/>
      <c r="B530" s="43"/>
      <c r="C530" s="33"/>
      <c r="D530" s="42"/>
      <c r="E530" s="42"/>
      <c r="F530" s="42"/>
    </row>
    <row r="531" spans="1:6" ht="15" customHeight="1" x14ac:dyDescent="0.2">
      <c r="A531" s="35"/>
      <c r="B531" s="43"/>
      <c r="C531" s="33"/>
      <c r="D531" s="42"/>
      <c r="E531" s="42"/>
      <c r="F531" s="42"/>
    </row>
    <row r="532" spans="1:6" ht="15" customHeight="1" x14ac:dyDescent="0.2">
      <c r="A532" s="35"/>
      <c r="B532" s="43"/>
      <c r="C532" s="33"/>
      <c r="D532" s="42"/>
      <c r="E532" s="42"/>
      <c r="F532" s="42"/>
    </row>
    <row r="533" spans="1:6" ht="15" customHeight="1" x14ac:dyDescent="0.2">
      <c r="A533" s="35"/>
      <c r="B533" s="43"/>
      <c r="C533" s="33"/>
      <c r="D533" s="42"/>
      <c r="E533" s="42"/>
      <c r="F533" s="42"/>
    </row>
    <row r="534" spans="1:6" ht="15" customHeight="1" x14ac:dyDescent="0.2">
      <c r="A534" s="35"/>
      <c r="B534" s="43"/>
      <c r="C534" s="33"/>
      <c r="D534" s="42"/>
      <c r="E534" s="42"/>
      <c r="F534" s="42"/>
    </row>
    <row r="535" spans="1:6" ht="15" customHeight="1" x14ac:dyDescent="0.2">
      <c r="A535" s="35"/>
      <c r="B535" s="43"/>
      <c r="C535" s="33"/>
      <c r="D535" s="42"/>
      <c r="E535" s="42"/>
      <c r="F535" s="42"/>
    </row>
    <row r="536" spans="1:6" ht="15" customHeight="1" x14ac:dyDescent="0.2">
      <c r="A536" s="35"/>
      <c r="B536" s="43"/>
      <c r="C536" s="33"/>
      <c r="D536" s="42"/>
      <c r="E536" s="42"/>
      <c r="F536" s="42"/>
    </row>
    <row r="537" spans="1:6" ht="15" customHeight="1" x14ac:dyDescent="0.2">
      <c r="A537" s="35"/>
      <c r="B537" s="43"/>
      <c r="C537" s="33"/>
      <c r="D537" s="42"/>
      <c r="E537" s="42"/>
      <c r="F537" s="42"/>
    </row>
    <row r="538" spans="1:6" ht="15" customHeight="1" x14ac:dyDescent="0.2">
      <c r="A538" s="35"/>
      <c r="B538" s="43"/>
      <c r="C538" s="33"/>
      <c r="D538" s="42"/>
      <c r="E538" s="42"/>
      <c r="F538" s="42"/>
    </row>
    <row r="539" spans="1:6" ht="15" customHeight="1" x14ac:dyDescent="0.2">
      <c r="A539" s="35"/>
      <c r="B539" s="43"/>
      <c r="C539" s="33"/>
      <c r="D539" s="42"/>
      <c r="E539" s="42"/>
      <c r="F539" s="42"/>
    </row>
    <row r="540" spans="1:6" ht="15" customHeight="1" x14ac:dyDescent="0.2">
      <c r="A540" s="35"/>
      <c r="B540" s="43"/>
      <c r="C540" s="33"/>
      <c r="D540" s="42"/>
      <c r="E540" s="42"/>
      <c r="F540" s="42"/>
    </row>
    <row r="541" spans="1:6" ht="15" customHeight="1" x14ac:dyDescent="0.2">
      <c r="A541" s="35"/>
      <c r="B541" s="43"/>
      <c r="C541" s="33"/>
      <c r="D541" s="42"/>
      <c r="E541" s="42"/>
      <c r="F541" s="42"/>
    </row>
    <row r="542" spans="1:6" ht="15" customHeight="1" x14ac:dyDescent="0.2">
      <c r="A542" s="35"/>
      <c r="B542" s="43"/>
      <c r="C542" s="33"/>
      <c r="D542" s="42"/>
      <c r="E542" s="42"/>
      <c r="F542" s="42"/>
    </row>
    <row r="543" spans="1:6" ht="15" customHeight="1" x14ac:dyDescent="0.2">
      <c r="A543" s="35"/>
      <c r="B543" s="43"/>
      <c r="C543" s="33"/>
      <c r="D543" s="42"/>
      <c r="E543" s="42"/>
      <c r="F543" s="42"/>
    </row>
    <row r="544" spans="1:6" ht="15" customHeight="1" x14ac:dyDescent="0.2">
      <c r="A544" s="35"/>
      <c r="B544" s="43"/>
      <c r="C544" s="33"/>
      <c r="D544" s="42"/>
      <c r="E544" s="42"/>
      <c r="F544" s="42"/>
    </row>
    <row r="545" spans="1:6" ht="15" customHeight="1" x14ac:dyDescent="0.2">
      <c r="A545" s="35"/>
      <c r="B545" s="43"/>
      <c r="C545" s="33"/>
      <c r="D545" s="42"/>
      <c r="E545" s="42"/>
      <c r="F545" s="42"/>
    </row>
    <row r="546" spans="1:6" ht="15" customHeight="1" x14ac:dyDescent="0.2">
      <c r="A546" s="35"/>
      <c r="B546" s="43"/>
      <c r="C546" s="33"/>
      <c r="D546" s="42"/>
      <c r="E546" s="42"/>
      <c r="F546" s="42"/>
    </row>
    <row r="547" spans="1:6" ht="15" customHeight="1" x14ac:dyDescent="0.2">
      <c r="A547" s="35"/>
      <c r="B547" s="43"/>
      <c r="C547" s="33"/>
      <c r="D547" s="42"/>
      <c r="E547" s="42"/>
      <c r="F547" s="42"/>
    </row>
    <row r="548" spans="1:6" ht="15" customHeight="1" x14ac:dyDescent="0.2">
      <c r="A548" s="35"/>
      <c r="B548" s="43"/>
      <c r="C548" s="33"/>
      <c r="D548" s="42"/>
      <c r="E548" s="42"/>
      <c r="F548" s="42"/>
    </row>
    <row r="549" spans="1:6" ht="15" customHeight="1" x14ac:dyDescent="0.2">
      <c r="A549" s="35"/>
      <c r="B549" s="43"/>
      <c r="C549" s="33"/>
      <c r="D549" s="42"/>
      <c r="E549" s="42"/>
      <c r="F549" s="42"/>
    </row>
    <row r="550" spans="1:6" ht="15" customHeight="1" x14ac:dyDescent="0.2">
      <c r="A550" s="35"/>
      <c r="B550" s="43"/>
      <c r="C550" s="33"/>
      <c r="D550" s="42"/>
      <c r="E550" s="42"/>
      <c r="F550" s="42"/>
    </row>
  </sheetData>
  <mergeCells count="1">
    <mergeCell ref="B2:D2"/>
  </mergeCells>
  <conditionalFormatting sqref="C8:C38">
    <cfRule type="dataBar" priority="1">
      <dataBar>
        <cfvo type="min"/>
        <cfvo type="max"/>
        <color rgb="FF638EC6"/>
      </dataBar>
      <extLst>
        <ext xmlns:x14="http://schemas.microsoft.com/office/spreadsheetml/2009/9/main" uri="{B025F937-C7B1-47D3-B67F-A62EFF666E3E}">
          <x14:id>{60F0C3BB-67DD-3242-BE9F-8B4E54648ED0}</x14:id>
        </ext>
      </extLst>
    </cfRule>
  </conditionalFormatting>
  <pageMargins left="0.74803149606299213" right="0.74803149606299213" top="0.74803149606299213" bottom="0.98425196850393704" header="0.51181102362204722" footer="0.51181102362204722"/>
  <pageSetup paperSize="9" orientation="landscape"/>
  <headerFooter alignWithMargins="0">
    <oddHeader>&amp;C&amp;8&amp;D</oddHeader>
    <oddFooter>&amp;L&amp;8Giorgio S. Questa&amp;C&amp;8&amp;F&amp;R&amp;8&amp;A</oddFooter>
  </headerFooter>
  <drawing r:id="rId1"/>
  <extLst>
    <ext xmlns:x14="http://schemas.microsoft.com/office/spreadsheetml/2009/9/main" uri="{78C0D931-6437-407d-A8EE-F0AAD7539E65}">
      <x14:conditionalFormattings>
        <x14:conditionalFormatting xmlns:xm="http://schemas.microsoft.com/office/excel/2006/main">
          <x14:cfRule type="dataBar" id="{60F0C3BB-67DD-3242-BE9F-8B4E54648ED0}">
            <x14:dataBar minLength="0" maxLength="100" border="1" negativeBarBorderColorSameAsPositive="0">
              <x14:cfvo type="autoMin"/>
              <x14:cfvo type="autoMax"/>
              <x14:borderColor rgb="FF638EC6"/>
              <x14:negativeFillColor rgb="FFFF0000"/>
              <x14:negativeBorderColor rgb="FFFF0000"/>
              <x14:axisColor rgb="FF000000"/>
            </x14:dataBar>
          </x14:cfRule>
          <xm:sqref>C8:C38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CA47A-D41A-6D48-B7FA-93B268A052D5}">
  <dimension ref="A1:S1233"/>
  <sheetViews>
    <sheetView workbookViewId="0">
      <selection activeCell="T20" sqref="T20"/>
    </sheetView>
  </sheetViews>
  <sheetFormatPr baseColWidth="10" defaultRowHeight="16" x14ac:dyDescent="0.2"/>
  <cols>
    <col min="1" max="1" width="15.1640625" style="44" customWidth="1"/>
    <col min="2" max="4" width="10.83203125" style="44"/>
    <col min="5" max="5" width="12.1640625" style="44" bestFit="1" customWidth="1"/>
    <col min="6" max="6" width="13" style="44" customWidth="1"/>
    <col min="7" max="7" width="15.33203125" style="44" customWidth="1"/>
    <col min="8" max="9" width="10.83203125" style="44"/>
    <col min="10" max="10" width="44.33203125" style="44" customWidth="1"/>
    <col min="11" max="16384" width="10.83203125" style="44"/>
  </cols>
  <sheetData>
    <row r="1" spans="1:19" ht="25" x14ac:dyDescent="0.25">
      <c r="B1" s="104" t="s">
        <v>40</v>
      </c>
      <c r="C1" s="104"/>
      <c r="D1" s="104"/>
      <c r="E1" s="104"/>
      <c r="H1" s="45" t="s">
        <v>34</v>
      </c>
      <c r="I1" s="66">
        <v>0.95</v>
      </c>
      <c r="Q1" s="68" t="s">
        <v>29</v>
      </c>
      <c r="R1" s="69">
        <v>0.95</v>
      </c>
      <c r="S1" s="44">
        <f>1-Confidence</f>
        <v>5.0000000000000044E-2</v>
      </c>
    </row>
    <row r="2" spans="1:19" ht="59" customHeight="1" x14ac:dyDescent="0.25">
      <c r="A2" s="72" t="s">
        <v>0</v>
      </c>
      <c r="B2" s="73" t="s">
        <v>57</v>
      </c>
      <c r="C2" s="74" t="s">
        <v>41</v>
      </c>
      <c r="D2" s="74" t="s">
        <v>35</v>
      </c>
      <c r="E2" s="74" t="s">
        <v>36</v>
      </c>
      <c r="F2" s="74" t="s">
        <v>58</v>
      </c>
      <c r="G2" s="75" t="s">
        <v>60</v>
      </c>
      <c r="H2" s="46" t="s">
        <v>37</v>
      </c>
      <c r="I2" s="47">
        <f>AVERAGE(D4:D253)</f>
        <v>5.4266764667875953E-5</v>
      </c>
      <c r="J2" s="105" t="s">
        <v>63</v>
      </c>
      <c r="K2" s="48"/>
      <c r="Q2" s="46"/>
      <c r="R2" s="71"/>
    </row>
    <row r="3" spans="1:19" ht="51" customHeight="1" thickBot="1" x14ac:dyDescent="0.25">
      <c r="A3" s="1">
        <v>41324</v>
      </c>
      <c r="B3" s="60">
        <v>1530.9399410000001</v>
      </c>
      <c r="C3" s="61"/>
      <c r="D3" s="49"/>
      <c r="E3" s="49"/>
      <c r="F3" s="49"/>
      <c r="G3" s="49"/>
      <c r="H3" s="62" t="s">
        <v>59</v>
      </c>
      <c r="I3" s="67">
        <v>30</v>
      </c>
      <c r="J3" s="105"/>
      <c r="Q3" s="62" t="s">
        <v>61</v>
      </c>
      <c r="R3" s="70">
        <v>30</v>
      </c>
    </row>
    <row r="4" spans="1:19" x14ac:dyDescent="0.2">
      <c r="A4" s="1">
        <v>41325</v>
      </c>
      <c r="B4" s="60">
        <v>1511.9499510000001</v>
      </c>
      <c r="C4" s="61">
        <f>LN(B4/B3)</f>
        <v>-1.2481711278323742E-2</v>
      </c>
      <c r="D4" s="63">
        <f>C4^2</f>
        <v>1.5579311643543409E-4</v>
      </c>
      <c r="E4" s="64">
        <f>I2</f>
        <v>5.4266764667875953E-5</v>
      </c>
      <c r="F4" s="50">
        <f>SQRT(E4)</f>
        <v>7.3665979032302258E-3</v>
      </c>
      <c r="G4" s="50">
        <f>SQRT($I$3)*F4</f>
        <v>4.0348518436694535E-2</v>
      </c>
    </row>
    <row r="5" spans="1:19" x14ac:dyDescent="0.2">
      <c r="A5" s="1">
        <v>41326</v>
      </c>
      <c r="B5" s="60">
        <v>1502.420044</v>
      </c>
      <c r="C5" s="61">
        <f t="shared" ref="C5:C68" si="0">LN(B5/B4)</f>
        <v>-6.3230053155881221E-3</v>
      </c>
      <c r="D5" s="63">
        <f t="shared" ref="D5:D68" si="1">C5^2</f>
        <v>3.9980396220955649E-5</v>
      </c>
      <c r="E5" s="65">
        <f t="shared" ref="E5:E68" si="2">E4*$I$1+D4*(1-$I$1)</f>
        <v>5.9343082256253869E-5</v>
      </c>
      <c r="F5" s="50">
        <f t="shared" ref="F5:F68" si="3">SQRT(E5)</f>
        <v>7.7034461286007491E-3</v>
      </c>
      <c r="G5" s="50">
        <f t="shared" ref="G5:G68" si="4">SQRT($I$3)*F5</f>
        <v>4.2193512151604731E-2</v>
      </c>
    </row>
    <row r="6" spans="1:19" x14ac:dyDescent="0.2">
      <c r="A6" s="1">
        <v>41327</v>
      </c>
      <c r="B6" s="60">
        <v>1515.599976</v>
      </c>
      <c r="C6" s="61">
        <f t="shared" si="0"/>
        <v>8.7342136235753452E-3</v>
      </c>
      <c r="D6" s="63">
        <f t="shared" si="1"/>
        <v>7.628648762224916E-5</v>
      </c>
      <c r="E6" s="63">
        <f t="shared" si="2"/>
        <v>5.8374947954488961E-5</v>
      </c>
      <c r="F6" s="50">
        <f t="shared" si="3"/>
        <v>7.640349989005017E-3</v>
      </c>
      <c r="G6" s="50">
        <f t="shared" si="4"/>
        <v>4.184792036212396E-2</v>
      </c>
    </row>
    <row r="7" spans="1:19" x14ac:dyDescent="0.2">
      <c r="A7" s="1">
        <v>41330</v>
      </c>
      <c r="B7" s="60">
        <v>1487.849976</v>
      </c>
      <c r="C7" s="61">
        <f t="shared" si="0"/>
        <v>-1.8479275579678871E-2</v>
      </c>
      <c r="D7" s="63">
        <f t="shared" si="1"/>
        <v>3.4148362594971584E-4</v>
      </c>
      <c r="E7" s="63">
        <f t="shared" si="2"/>
        <v>5.9270524937876973E-5</v>
      </c>
      <c r="F7" s="50">
        <f t="shared" si="3"/>
        <v>7.6987352817119888E-3</v>
      </c>
      <c r="G7" s="50">
        <f t="shared" si="4"/>
        <v>4.2167709780545459E-2</v>
      </c>
    </row>
    <row r="8" spans="1:19" x14ac:dyDescent="0.2">
      <c r="A8" s="1">
        <v>41331</v>
      </c>
      <c r="B8" s="60">
        <v>1496.9399410000001</v>
      </c>
      <c r="C8" s="61">
        <f t="shared" si="0"/>
        <v>6.0908763128847063E-3</v>
      </c>
      <c r="D8" s="63">
        <f t="shared" si="1"/>
        <v>3.7098774258859991E-5</v>
      </c>
      <c r="E8" s="63">
        <f t="shared" si="2"/>
        <v>7.338117998846892E-5</v>
      </c>
      <c r="F8" s="50">
        <f t="shared" si="3"/>
        <v>8.5662815730320769E-3</v>
      </c>
      <c r="G8" s="50">
        <f t="shared" si="4"/>
        <v>4.6919456514905068E-2</v>
      </c>
    </row>
    <row r="9" spans="1:19" x14ac:dyDescent="0.2">
      <c r="A9" s="1">
        <v>41332</v>
      </c>
      <c r="B9" s="60">
        <v>1515.98999</v>
      </c>
      <c r="C9" s="61">
        <f t="shared" si="0"/>
        <v>1.2645699235804539E-2</v>
      </c>
      <c r="D9" s="63">
        <f t="shared" si="1"/>
        <v>1.5991370916242751E-4</v>
      </c>
      <c r="E9" s="63">
        <f t="shared" si="2"/>
        <v>7.1567059701988471E-5</v>
      </c>
      <c r="F9" s="50">
        <f t="shared" si="3"/>
        <v>8.4597316566182214E-3</v>
      </c>
      <c r="G9" s="50">
        <f t="shared" si="4"/>
        <v>4.6335858587703484E-2</v>
      </c>
    </row>
    <row r="10" spans="1:19" x14ac:dyDescent="0.2">
      <c r="A10" s="1">
        <v>41333</v>
      </c>
      <c r="B10" s="60">
        <v>1514.6800539999999</v>
      </c>
      <c r="C10" s="61">
        <f t="shared" si="0"/>
        <v>-8.6445311601472609E-4</v>
      </c>
      <c r="D10" s="63">
        <f t="shared" si="1"/>
        <v>7.4727918978756946E-7</v>
      </c>
      <c r="E10" s="63">
        <f t="shared" si="2"/>
        <v>7.5984392175010426E-5</v>
      </c>
      <c r="F10" s="50">
        <f t="shared" si="3"/>
        <v>8.7169026709611949E-3</v>
      </c>
      <c r="G10" s="50">
        <f t="shared" si="4"/>
        <v>4.7744442244624791E-2</v>
      </c>
    </row>
    <row r="11" spans="1:19" x14ac:dyDescent="0.2">
      <c r="A11" s="1">
        <v>41334</v>
      </c>
      <c r="B11" s="60">
        <v>1518.1999510000001</v>
      </c>
      <c r="C11" s="61">
        <f t="shared" si="0"/>
        <v>2.3211591454764036E-3</v>
      </c>
      <c r="D11" s="63">
        <f t="shared" si="1"/>
        <v>5.3877797786287488E-6</v>
      </c>
      <c r="E11" s="63">
        <f t="shared" si="2"/>
        <v>7.2222536525749285E-5</v>
      </c>
      <c r="F11" s="50">
        <f t="shared" si="3"/>
        <v>8.4983843479657529E-3</v>
      </c>
      <c r="G11" s="50">
        <f t="shared" si="4"/>
        <v>4.6547568097296758E-2</v>
      </c>
    </row>
    <row r="12" spans="1:19" x14ac:dyDescent="0.2">
      <c r="A12" s="1">
        <v>41337</v>
      </c>
      <c r="B12" s="60">
        <v>1525.1999510000001</v>
      </c>
      <c r="C12" s="61">
        <f t="shared" si="0"/>
        <v>4.6001265488692612E-3</v>
      </c>
      <c r="D12" s="63">
        <f t="shared" si="1"/>
        <v>2.1161164265611821E-5</v>
      </c>
      <c r="E12" s="63">
        <f t="shared" si="2"/>
        <v>6.8880798688393245E-5</v>
      </c>
      <c r="F12" s="50">
        <f t="shared" si="3"/>
        <v>8.2994456856101684E-3</v>
      </c>
      <c r="G12" s="50">
        <f t="shared" si="4"/>
        <v>4.5457936167976186E-2</v>
      </c>
    </row>
    <row r="13" spans="1:19" x14ac:dyDescent="0.2">
      <c r="A13" s="1">
        <v>41338</v>
      </c>
      <c r="B13" s="60">
        <v>1539.790039</v>
      </c>
      <c r="C13" s="61">
        <f t="shared" si="0"/>
        <v>9.5205519446000392E-3</v>
      </c>
      <c r="D13" s="63">
        <f t="shared" si="1"/>
        <v>9.0640909329827582E-5</v>
      </c>
      <c r="E13" s="63">
        <f t="shared" si="2"/>
        <v>6.6494816967254173E-5</v>
      </c>
      <c r="F13" s="50">
        <f t="shared" si="3"/>
        <v>8.1544354168301674E-3</v>
      </c>
      <c r="G13" s="50">
        <f t="shared" si="4"/>
        <v>4.4663682215169247E-2</v>
      </c>
    </row>
    <row r="14" spans="1:19" x14ac:dyDescent="0.2">
      <c r="A14" s="1">
        <v>41339</v>
      </c>
      <c r="B14" s="60">
        <v>1541.459961</v>
      </c>
      <c r="C14" s="61">
        <f t="shared" si="0"/>
        <v>1.0839251365506049E-3</v>
      </c>
      <c r="D14" s="63">
        <f t="shared" si="1"/>
        <v>1.1748937016462475E-6</v>
      </c>
      <c r="E14" s="63">
        <f t="shared" si="2"/>
        <v>6.7702121585382845E-5</v>
      </c>
      <c r="F14" s="50">
        <f t="shared" si="3"/>
        <v>8.2281298959959812E-3</v>
      </c>
      <c r="G14" s="50">
        <f t="shared" si="4"/>
        <v>4.5067323501196355E-2</v>
      </c>
    </row>
    <row r="15" spans="1:19" x14ac:dyDescent="0.2">
      <c r="A15" s="1">
        <v>41340</v>
      </c>
      <c r="B15" s="60">
        <v>1544.26001</v>
      </c>
      <c r="C15" s="61">
        <f t="shared" si="0"/>
        <v>1.8148437284321399E-3</v>
      </c>
      <c r="D15" s="63">
        <f t="shared" si="1"/>
        <v>3.293657758629471E-6</v>
      </c>
      <c r="E15" s="63">
        <f t="shared" si="2"/>
        <v>6.4375760191196009E-5</v>
      </c>
      <c r="F15" s="50">
        <f t="shared" si="3"/>
        <v>8.0234506411640625E-3</v>
      </c>
      <c r="G15" s="50">
        <f t="shared" si="4"/>
        <v>4.3946249051948452E-2</v>
      </c>
    </row>
    <row r="16" spans="1:19" x14ac:dyDescent="0.2">
      <c r="A16" s="1">
        <v>41341</v>
      </c>
      <c r="B16" s="60">
        <v>1551.1800539999999</v>
      </c>
      <c r="C16" s="61">
        <f t="shared" si="0"/>
        <v>4.4711287475333464E-3</v>
      </c>
      <c r="D16" s="63">
        <f t="shared" si="1"/>
        <v>1.999099227701911E-5</v>
      </c>
      <c r="E16" s="63">
        <f t="shared" si="2"/>
        <v>6.1321655069567673E-5</v>
      </c>
      <c r="F16" s="50">
        <f t="shared" si="3"/>
        <v>7.8308144576134404E-3</v>
      </c>
      <c r="G16" s="50">
        <f t="shared" si="4"/>
        <v>4.2891137220724636E-2</v>
      </c>
    </row>
    <row r="17" spans="1:18" x14ac:dyDescent="0.2">
      <c r="A17" s="1">
        <v>41344</v>
      </c>
      <c r="B17" s="60">
        <v>1556.219971</v>
      </c>
      <c r="C17" s="61">
        <f t="shared" si="0"/>
        <v>3.2438188702904572E-3</v>
      </c>
      <c r="D17" s="63">
        <f t="shared" si="1"/>
        <v>1.0522360863252458E-5</v>
      </c>
      <c r="E17" s="63">
        <f t="shared" si="2"/>
        <v>5.9255121929940239E-5</v>
      </c>
      <c r="F17" s="50">
        <f t="shared" si="3"/>
        <v>7.6977348570823247E-3</v>
      </c>
      <c r="G17" s="50">
        <f t="shared" si="4"/>
        <v>4.2162230229177956E-2</v>
      </c>
    </row>
    <row r="18" spans="1:18" x14ac:dyDescent="0.2">
      <c r="A18" s="1">
        <v>41345</v>
      </c>
      <c r="B18" s="60">
        <v>1552.4799800000001</v>
      </c>
      <c r="C18" s="61">
        <f t="shared" si="0"/>
        <v>-2.4061458895049035E-3</v>
      </c>
      <c r="D18" s="63">
        <f t="shared" si="1"/>
        <v>5.7895380415813429E-6</v>
      </c>
      <c r="E18" s="63">
        <f t="shared" si="2"/>
        <v>5.6818483876605847E-5</v>
      </c>
      <c r="F18" s="50">
        <f t="shared" si="3"/>
        <v>7.5378036507066067E-3</v>
      </c>
      <c r="G18" s="50">
        <f t="shared" si="4"/>
        <v>4.1286250935368002E-2</v>
      </c>
    </row>
    <row r="19" spans="1:18" x14ac:dyDescent="0.2">
      <c r="A19" s="1">
        <v>41346</v>
      </c>
      <c r="B19" s="60">
        <v>1554.5200199999999</v>
      </c>
      <c r="C19" s="61">
        <f t="shared" si="0"/>
        <v>1.3131897606470596E-3</v>
      </c>
      <c r="D19" s="63">
        <f t="shared" si="1"/>
        <v>1.7244673474682817E-6</v>
      </c>
      <c r="E19" s="63">
        <f t="shared" si="2"/>
        <v>5.4267036584854619E-5</v>
      </c>
      <c r="F19" s="50">
        <f t="shared" si="3"/>
        <v>7.3666163592829119E-3</v>
      </c>
      <c r="G19" s="50">
        <f t="shared" si="4"/>
        <v>4.0348619524658319E-2</v>
      </c>
    </row>
    <row r="20" spans="1:18" x14ac:dyDescent="0.2">
      <c r="A20" s="1">
        <v>41347</v>
      </c>
      <c r="B20" s="60">
        <v>1563.2299800000001</v>
      </c>
      <c r="C20" s="61">
        <f t="shared" si="0"/>
        <v>5.5873515575722895E-3</v>
      </c>
      <c r="D20" s="63">
        <f t="shared" si="1"/>
        <v>3.1218497427905491E-5</v>
      </c>
      <c r="E20" s="63">
        <f t="shared" si="2"/>
        <v>5.1639908122985296E-5</v>
      </c>
      <c r="F20" s="50">
        <f t="shared" si="3"/>
        <v>7.1860912965940873E-3</v>
      </c>
      <c r="G20" s="50">
        <f t="shared" si="4"/>
        <v>3.935984303436129E-2</v>
      </c>
    </row>
    <row r="21" spans="1:18" x14ac:dyDescent="0.2">
      <c r="A21" s="1">
        <v>41348</v>
      </c>
      <c r="B21" s="60">
        <v>1560.6999510000001</v>
      </c>
      <c r="C21" s="61">
        <f t="shared" si="0"/>
        <v>-1.6197735602557614E-3</v>
      </c>
      <c r="D21" s="63">
        <f t="shared" si="1"/>
        <v>2.6236663865036248E-6</v>
      </c>
      <c r="E21" s="63">
        <f t="shared" si="2"/>
        <v>5.0618837588231305E-5</v>
      </c>
      <c r="F21" s="50">
        <f t="shared" si="3"/>
        <v>7.1146916720425278E-3</v>
      </c>
      <c r="G21" s="50">
        <f t="shared" si="4"/>
        <v>3.89687711847184E-2</v>
      </c>
    </row>
    <row r="22" spans="1:18" x14ac:dyDescent="0.2">
      <c r="A22" s="1">
        <v>41351</v>
      </c>
      <c r="B22" s="60">
        <v>1552.099976</v>
      </c>
      <c r="C22" s="61">
        <f t="shared" si="0"/>
        <v>-5.5255699581215744E-3</v>
      </c>
      <c r="D22" s="63">
        <f t="shared" si="1"/>
        <v>3.0531923362095656E-5</v>
      </c>
      <c r="E22" s="63">
        <f t="shared" si="2"/>
        <v>4.8219079028144923E-5</v>
      </c>
      <c r="F22" s="50">
        <f t="shared" si="3"/>
        <v>6.9439958977626799E-3</v>
      </c>
      <c r="G22" s="50">
        <f t="shared" si="4"/>
        <v>3.8033831924279574E-2</v>
      </c>
    </row>
    <row r="23" spans="1:18" x14ac:dyDescent="0.2">
      <c r="A23" s="1">
        <v>41352</v>
      </c>
      <c r="B23" s="60">
        <v>1548.339966</v>
      </c>
      <c r="C23" s="61">
        <f t="shared" si="0"/>
        <v>-2.4254698776000881E-3</v>
      </c>
      <c r="D23" s="63">
        <f t="shared" si="1"/>
        <v>5.8829041271453859E-6</v>
      </c>
      <c r="E23" s="63">
        <f t="shared" si="2"/>
        <v>4.733472124484246E-5</v>
      </c>
      <c r="F23" s="50">
        <f t="shared" si="3"/>
        <v>6.8800233462425449E-3</v>
      </c>
      <c r="G23" s="50">
        <f t="shared" si="4"/>
        <v>3.768343982899218E-2</v>
      </c>
    </row>
    <row r="24" spans="1:18" x14ac:dyDescent="0.2">
      <c r="A24" s="1">
        <v>41353</v>
      </c>
      <c r="B24" s="60">
        <v>1558.709961</v>
      </c>
      <c r="C24" s="61">
        <f t="shared" si="0"/>
        <v>6.6751637398633681E-3</v>
      </c>
      <c r="D24" s="63">
        <f t="shared" si="1"/>
        <v>4.4557810953986709E-5</v>
      </c>
      <c r="E24" s="63">
        <f t="shared" si="2"/>
        <v>4.5262130388957601E-5</v>
      </c>
      <c r="F24" s="50">
        <f t="shared" si="3"/>
        <v>6.727713607828264E-3</v>
      </c>
      <c r="G24" s="50">
        <f t="shared" si="4"/>
        <v>3.6849205034420053E-2</v>
      </c>
    </row>
    <row r="25" spans="1:18" x14ac:dyDescent="0.2">
      <c r="A25" s="1">
        <v>41354</v>
      </c>
      <c r="B25" s="60">
        <v>1545.8000489999999</v>
      </c>
      <c r="C25" s="61">
        <f t="shared" si="0"/>
        <v>-8.3169236849140009E-3</v>
      </c>
      <c r="D25" s="63">
        <f t="shared" si="1"/>
        <v>6.9171219580683489E-5</v>
      </c>
      <c r="E25" s="63">
        <f t="shared" si="2"/>
        <v>4.5226914417209057E-5</v>
      </c>
      <c r="F25" s="50">
        <f t="shared" si="3"/>
        <v>6.7250958667671836E-3</v>
      </c>
      <c r="G25" s="50">
        <f t="shared" si="4"/>
        <v>3.6834867076131435E-2</v>
      </c>
    </row>
    <row r="26" spans="1:18" x14ac:dyDescent="0.2">
      <c r="A26" s="1">
        <v>41355</v>
      </c>
      <c r="B26" s="60">
        <v>1556.8900149999999</v>
      </c>
      <c r="C26" s="61">
        <f t="shared" si="0"/>
        <v>7.1486439179223246E-3</v>
      </c>
      <c r="D26" s="63">
        <f t="shared" si="1"/>
        <v>5.1103109865247842E-5</v>
      </c>
      <c r="E26" s="63">
        <f t="shared" si="2"/>
        <v>4.6424129675382785E-5</v>
      </c>
      <c r="F26" s="50">
        <f t="shared" si="3"/>
        <v>6.8135254953205233E-3</v>
      </c>
      <c r="G26" s="50">
        <f t="shared" si="4"/>
        <v>3.7319216099236108E-2</v>
      </c>
    </row>
    <row r="27" spans="1:18" x14ac:dyDescent="0.2">
      <c r="A27" s="1">
        <v>41358</v>
      </c>
      <c r="B27" s="60">
        <v>1551.6899410000001</v>
      </c>
      <c r="C27" s="61">
        <f t="shared" si="0"/>
        <v>-3.345629788569204E-3</v>
      </c>
      <c r="D27" s="63">
        <f t="shared" si="1"/>
        <v>1.1193238682161617E-5</v>
      </c>
      <c r="E27" s="63">
        <f t="shared" si="2"/>
        <v>4.6658078684876038E-5</v>
      </c>
      <c r="F27" s="50">
        <f t="shared" si="3"/>
        <v>6.8306719058139542E-3</v>
      </c>
      <c r="G27" s="50">
        <f t="shared" si="4"/>
        <v>3.7413130857311058E-2</v>
      </c>
    </row>
    <row r="28" spans="1:18" x14ac:dyDescent="0.2">
      <c r="A28" s="1">
        <v>41359</v>
      </c>
      <c r="B28" s="60">
        <v>1563.7700199999999</v>
      </c>
      <c r="C28" s="61">
        <f t="shared" si="0"/>
        <v>7.7549637562026423E-3</v>
      </c>
      <c r="D28" s="63">
        <f t="shared" si="1"/>
        <v>6.0139462860016592E-5</v>
      </c>
      <c r="E28" s="63">
        <f t="shared" si="2"/>
        <v>4.4884836684740316E-5</v>
      </c>
      <c r="F28" s="50">
        <f t="shared" si="3"/>
        <v>6.6996146668849782E-3</v>
      </c>
      <c r="G28" s="50">
        <f t="shared" si="4"/>
        <v>3.6695300796453618E-2</v>
      </c>
    </row>
    <row r="29" spans="1:18" x14ac:dyDescent="0.2">
      <c r="A29" s="1">
        <v>41360</v>
      </c>
      <c r="B29" s="60">
        <v>1562.849976</v>
      </c>
      <c r="C29" s="61">
        <f t="shared" si="0"/>
        <v>-5.8852308738024711E-4</v>
      </c>
      <c r="D29" s="63">
        <f t="shared" si="1"/>
        <v>3.4635942437957798E-7</v>
      </c>
      <c r="E29" s="63">
        <f t="shared" si="2"/>
        <v>4.564756799350413E-5</v>
      </c>
      <c r="F29" s="50">
        <f t="shared" si="3"/>
        <v>6.756298394350573E-3</v>
      </c>
      <c r="G29" s="50">
        <f t="shared" si="4"/>
        <v>3.7005770358217435E-2</v>
      </c>
    </row>
    <row r="30" spans="1:18" x14ac:dyDescent="0.2">
      <c r="A30" s="1">
        <v>41361</v>
      </c>
      <c r="B30" s="60">
        <v>1569.1899410000001</v>
      </c>
      <c r="C30" s="61">
        <f t="shared" si="0"/>
        <v>4.04846287235908E-3</v>
      </c>
      <c r="D30" s="63">
        <f t="shared" si="1"/>
        <v>1.6390051628869932E-5</v>
      </c>
      <c r="E30" s="63">
        <f t="shared" si="2"/>
        <v>4.3382507565047899E-5</v>
      </c>
      <c r="F30" s="50">
        <f t="shared" si="3"/>
        <v>6.5865398780427875E-3</v>
      </c>
      <c r="G30" s="50">
        <f t="shared" si="4"/>
        <v>3.6075964671113604E-2</v>
      </c>
    </row>
    <row r="31" spans="1:18" ht="19" x14ac:dyDescent="0.25">
      <c r="A31" s="1">
        <v>41365</v>
      </c>
      <c r="B31" s="60">
        <v>1562.170044</v>
      </c>
      <c r="C31" s="61">
        <f t="shared" si="0"/>
        <v>-4.4836165714571777E-3</v>
      </c>
      <c r="D31" s="63">
        <f t="shared" si="1"/>
        <v>2.0102817559845417E-5</v>
      </c>
      <c r="E31" s="63">
        <f t="shared" si="2"/>
        <v>4.2032884768239E-5</v>
      </c>
      <c r="F31" s="50">
        <f t="shared" si="3"/>
        <v>6.4832773169315374E-3</v>
      </c>
      <c r="G31" s="50">
        <f t="shared" si="4"/>
        <v>3.5510372330449728E-2</v>
      </c>
      <c r="R31" s="76" t="s">
        <v>62</v>
      </c>
    </row>
    <row r="32" spans="1:18" x14ac:dyDescent="0.2">
      <c r="A32" s="1">
        <v>41366</v>
      </c>
      <c r="B32" s="60">
        <v>1570.25</v>
      </c>
      <c r="C32" s="61">
        <f t="shared" si="0"/>
        <v>5.1589338638459801E-3</v>
      </c>
      <c r="D32" s="63">
        <f t="shared" si="1"/>
        <v>2.6614598611536814E-5</v>
      </c>
      <c r="E32" s="63">
        <f t="shared" si="2"/>
        <v>4.0936381407819318E-5</v>
      </c>
      <c r="F32" s="50">
        <f t="shared" si="3"/>
        <v>6.3981545314113287E-3</v>
      </c>
      <c r="G32" s="50">
        <f t="shared" si="4"/>
        <v>3.5044135632578806E-2</v>
      </c>
      <c r="J32" s="106" t="s">
        <v>64</v>
      </c>
    </row>
    <row r="33" spans="1:18" x14ac:dyDescent="0.2">
      <c r="A33" s="1">
        <v>41367</v>
      </c>
      <c r="B33" s="60">
        <v>1553.6899410000001</v>
      </c>
      <c r="C33" s="61">
        <f t="shared" si="0"/>
        <v>-1.060213348031541E-2</v>
      </c>
      <c r="D33" s="63">
        <f t="shared" si="1"/>
        <v>1.1240523433442496E-4</v>
      </c>
      <c r="E33" s="63">
        <f t="shared" si="2"/>
        <v>4.0220292268005192E-5</v>
      </c>
      <c r="F33" s="50">
        <f t="shared" si="3"/>
        <v>6.3419470407758208E-3</v>
      </c>
      <c r="G33" s="50">
        <f t="shared" si="4"/>
        <v>3.4736274527360528E-2</v>
      </c>
      <c r="J33" s="106"/>
      <c r="R33" s="44">
        <f>-PERCENTILE(C4:C33, $S$1)*SQRT($R$3)</f>
        <v>6.373245602054782E-2</v>
      </c>
    </row>
    <row r="34" spans="1:18" x14ac:dyDescent="0.2">
      <c r="A34" s="1">
        <v>41368</v>
      </c>
      <c r="B34" s="60">
        <v>1559.9799800000001</v>
      </c>
      <c r="C34" s="61">
        <f t="shared" si="0"/>
        <v>4.040278973726808E-3</v>
      </c>
      <c r="D34" s="63">
        <f t="shared" si="1"/>
        <v>1.6323854185538947E-5</v>
      </c>
      <c r="E34" s="63">
        <f t="shared" si="2"/>
        <v>4.3829539371326184E-5</v>
      </c>
      <c r="F34" s="50">
        <f t="shared" si="3"/>
        <v>6.6203881586600483E-3</v>
      </c>
      <c r="G34" s="50">
        <f t="shared" si="4"/>
        <v>3.6261359339381988E-2</v>
      </c>
      <c r="J34" s="106"/>
      <c r="R34" s="44">
        <f t="shared" ref="R34:R97" si="5">-PERCENTILE(C5:C34, $S$1)*SQRT($R$3)</f>
        <v>5.2437802357416005E-2</v>
      </c>
    </row>
    <row r="35" spans="1:18" x14ac:dyDescent="0.2">
      <c r="A35" s="1">
        <v>41369</v>
      </c>
      <c r="B35" s="60">
        <v>1553.280029</v>
      </c>
      <c r="C35" s="61">
        <f t="shared" si="0"/>
        <v>-4.3041450595508414E-3</v>
      </c>
      <c r="D35" s="63">
        <f t="shared" si="1"/>
        <v>1.8525664693655917E-5</v>
      </c>
      <c r="E35" s="63">
        <f t="shared" si="2"/>
        <v>4.2454255112036819E-5</v>
      </c>
      <c r="F35" s="50">
        <f t="shared" si="3"/>
        <v>6.5156929878591443E-3</v>
      </c>
      <c r="G35" s="50">
        <f t="shared" si="4"/>
        <v>3.5687920272286879E-2</v>
      </c>
      <c r="J35" s="106"/>
      <c r="R35" s="44">
        <f t="shared" si="5"/>
        <v>5.2437802357416005E-2</v>
      </c>
    </row>
    <row r="36" spans="1:18" x14ac:dyDescent="0.2">
      <c r="A36" s="1">
        <v>41372</v>
      </c>
      <c r="B36" s="60">
        <v>1563.0699460000001</v>
      </c>
      <c r="C36" s="61">
        <f t="shared" si="0"/>
        <v>6.2829587714662467E-3</v>
      </c>
      <c r="D36" s="63">
        <f t="shared" si="1"/>
        <v>3.9475570923944647E-5</v>
      </c>
      <c r="E36" s="63">
        <f t="shared" si="2"/>
        <v>4.125782559111777E-5</v>
      </c>
      <c r="F36" s="50">
        <f t="shared" si="3"/>
        <v>6.4232254818835195E-3</v>
      </c>
      <c r="G36" s="50">
        <f t="shared" si="4"/>
        <v>3.5181454883695944E-2</v>
      </c>
      <c r="J36" s="106"/>
      <c r="R36" s="44">
        <f t="shared" si="5"/>
        <v>5.2437802357416005E-2</v>
      </c>
    </row>
    <row r="37" spans="1:18" x14ac:dyDescent="0.2">
      <c r="A37" s="1">
        <v>41373</v>
      </c>
      <c r="B37" s="60">
        <v>1568.6099850000001</v>
      </c>
      <c r="C37" s="61">
        <f t="shared" si="0"/>
        <v>3.5380657673862808E-3</v>
      </c>
      <c r="D37" s="63">
        <f t="shared" si="1"/>
        <v>1.2517909374350672E-5</v>
      </c>
      <c r="E37" s="63">
        <f t="shared" si="2"/>
        <v>4.1168712857759112E-5</v>
      </c>
      <c r="F37" s="50">
        <f t="shared" si="3"/>
        <v>6.4162849732348325E-3</v>
      </c>
      <c r="G37" s="50">
        <f t="shared" si="4"/>
        <v>3.514344015222149E-2</v>
      </c>
      <c r="R37" s="44">
        <f t="shared" si="5"/>
        <v>3.8673673803132393E-2</v>
      </c>
    </row>
    <row r="38" spans="1:18" x14ac:dyDescent="0.2">
      <c r="A38" s="1">
        <v>41374</v>
      </c>
      <c r="B38" s="60">
        <v>1587.7299800000001</v>
      </c>
      <c r="C38" s="61">
        <f t="shared" si="0"/>
        <v>1.2115443258439667E-2</v>
      </c>
      <c r="D38" s="63">
        <f t="shared" si="1"/>
        <v>1.4678396534847118E-4</v>
      </c>
      <c r="E38" s="63">
        <f t="shared" si="2"/>
        <v>3.9736172683588688E-5</v>
      </c>
      <c r="F38" s="50">
        <f t="shared" si="3"/>
        <v>6.3036634335589875E-3</v>
      </c>
      <c r="G38" s="50">
        <f t="shared" si="4"/>
        <v>3.4526586574807255E-2</v>
      </c>
      <c r="R38" s="44">
        <f t="shared" si="5"/>
        <v>3.8673673803132393E-2</v>
      </c>
    </row>
    <row r="39" spans="1:18" x14ac:dyDescent="0.2">
      <c r="A39" s="1">
        <v>41375</v>
      </c>
      <c r="B39" s="60">
        <v>1593.369995</v>
      </c>
      <c r="C39" s="61">
        <f t="shared" si="0"/>
        <v>3.5459564012624576E-3</v>
      </c>
      <c r="D39" s="63">
        <f t="shared" si="1"/>
        <v>1.25738067996542E-5</v>
      </c>
      <c r="E39" s="63">
        <f t="shared" si="2"/>
        <v>4.5088562316832813E-5</v>
      </c>
      <c r="F39" s="50">
        <f t="shared" si="3"/>
        <v>6.7148017332481838E-3</v>
      </c>
      <c r="G39" s="50">
        <f t="shared" si="4"/>
        <v>3.6778483784748177E-2</v>
      </c>
      <c r="R39" s="44">
        <f t="shared" si="5"/>
        <v>3.8673673803132393E-2</v>
      </c>
    </row>
    <row r="40" spans="1:18" x14ac:dyDescent="0.2">
      <c r="A40" s="1">
        <v>41376</v>
      </c>
      <c r="B40" s="60">
        <v>1588.849976</v>
      </c>
      <c r="C40" s="61">
        <f t="shared" si="0"/>
        <v>-2.8407979843970994E-3</v>
      </c>
      <c r="D40" s="63">
        <f t="shared" si="1"/>
        <v>8.070133188154623E-6</v>
      </c>
      <c r="E40" s="63">
        <f t="shared" si="2"/>
        <v>4.3462824540973881E-5</v>
      </c>
      <c r="F40" s="50">
        <f t="shared" si="3"/>
        <v>6.5926341124753676E-3</v>
      </c>
      <c r="G40" s="50">
        <f t="shared" si="4"/>
        <v>3.6109344167808095E-2</v>
      </c>
      <c r="R40" s="44">
        <f t="shared" si="5"/>
        <v>3.8673673803132393E-2</v>
      </c>
    </row>
    <row r="41" spans="1:18" x14ac:dyDescent="0.2">
      <c r="A41" s="1">
        <v>41379</v>
      </c>
      <c r="B41" s="60">
        <v>1552.3599850000001</v>
      </c>
      <c r="C41" s="61">
        <f t="shared" si="0"/>
        <v>-2.3234125037439071E-2</v>
      </c>
      <c r="D41" s="63">
        <f t="shared" si="1"/>
        <v>5.398245662553531E-4</v>
      </c>
      <c r="E41" s="63">
        <f t="shared" si="2"/>
        <v>4.1693189973332918E-5</v>
      </c>
      <c r="F41" s="50">
        <f t="shared" si="3"/>
        <v>6.4570264033324901E-3</v>
      </c>
      <c r="G41" s="50">
        <f t="shared" si="4"/>
        <v>3.5366590155116555E-2</v>
      </c>
      <c r="R41" s="44">
        <f t="shared" si="5"/>
        <v>5.2437802357416005E-2</v>
      </c>
    </row>
    <row r="42" spans="1:18" x14ac:dyDescent="0.2">
      <c r="A42" s="1">
        <v>41380</v>
      </c>
      <c r="B42" s="60">
        <v>1574.5699460000001</v>
      </c>
      <c r="C42" s="61">
        <f t="shared" si="0"/>
        <v>1.4205840870952304E-2</v>
      </c>
      <c r="D42" s="63">
        <f t="shared" si="1"/>
        <v>2.0180591485081893E-4</v>
      </c>
      <c r="E42" s="63">
        <f t="shared" si="2"/>
        <v>6.6599758787433958E-5</v>
      </c>
      <c r="F42" s="50">
        <f t="shared" si="3"/>
        <v>8.1608675266440864E-3</v>
      </c>
      <c r="G42" s="50">
        <f t="shared" si="4"/>
        <v>4.4698912331543585E-2</v>
      </c>
      <c r="R42" s="44">
        <f t="shared" si="5"/>
        <v>5.2437802357416005E-2</v>
      </c>
    </row>
    <row r="43" spans="1:18" x14ac:dyDescent="0.2">
      <c r="A43" s="1">
        <v>41381</v>
      </c>
      <c r="B43" s="60">
        <v>1552.01001</v>
      </c>
      <c r="C43" s="61">
        <f t="shared" si="0"/>
        <v>-1.4431313351388831E-2</v>
      </c>
      <c r="D43" s="63">
        <f t="shared" si="1"/>
        <v>2.0826280504597353E-4</v>
      </c>
      <c r="E43" s="63">
        <f t="shared" si="2"/>
        <v>7.3360066590603205E-5</v>
      </c>
      <c r="F43" s="50">
        <f t="shared" si="3"/>
        <v>8.565049129491506E-3</v>
      </c>
      <c r="G43" s="50">
        <f t="shared" si="4"/>
        <v>4.6912706143624847E-2</v>
      </c>
      <c r="R43" s="44">
        <f t="shared" si="5"/>
        <v>6.9605581705219022E-2</v>
      </c>
    </row>
    <row r="44" spans="1:18" x14ac:dyDescent="0.2">
      <c r="A44" s="1">
        <v>41382</v>
      </c>
      <c r="B44" s="60">
        <v>1541.6099850000001</v>
      </c>
      <c r="C44" s="61">
        <f t="shared" si="0"/>
        <v>-6.7235563486069934E-3</v>
      </c>
      <c r="D44" s="63">
        <f t="shared" si="1"/>
        <v>4.5206209972893409E-5</v>
      </c>
      <c r="E44" s="63">
        <f t="shared" si="2"/>
        <v>8.0105203513371729E-5</v>
      </c>
      <c r="F44" s="50">
        <f t="shared" si="3"/>
        <v>8.9501510329922217E-3</v>
      </c>
      <c r="G44" s="50">
        <f t="shared" si="4"/>
        <v>4.9021996138480038E-2</v>
      </c>
      <c r="R44" s="44">
        <f t="shared" si="5"/>
        <v>6.9605581705219022E-2</v>
      </c>
    </row>
    <row r="45" spans="1:18" x14ac:dyDescent="0.2">
      <c r="A45" s="1">
        <v>41383</v>
      </c>
      <c r="B45" s="60">
        <v>1555.25</v>
      </c>
      <c r="C45" s="61">
        <f t="shared" si="0"/>
        <v>8.808989279103601E-3</v>
      </c>
      <c r="D45" s="63">
        <f t="shared" si="1"/>
        <v>7.7598292119362186E-5</v>
      </c>
      <c r="E45" s="63">
        <f t="shared" si="2"/>
        <v>7.8360253836347803E-5</v>
      </c>
      <c r="F45" s="50">
        <f t="shared" si="3"/>
        <v>8.8521327281253417E-3</v>
      </c>
      <c r="G45" s="50">
        <f t="shared" si="4"/>
        <v>4.8485127772239955E-2</v>
      </c>
      <c r="R45" s="44">
        <f t="shared" si="5"/>
        <v>6.9605581705219022E-2</v>
      </c>
    </row>
    <row r="46" spans="1:18" x14ac:dyDescent="0.2">
      <c r="A46" s="1">
        <v>41386</v>
      </c>
      <c r="B46" s="60">
        <v>1562.5</v>
      </c>
      <c r="C46" s="61">
        <f t="shared" si="0"/>
        <v>4.6507982154273889E-3</v>
      </c>
      <c r="D46" s="63">
        <f t="shared" si="1"/>
        <v>2.1629924040622585E-5</v>
      </c>
      <c r="E46" s="63">
        <f t="shared" si="2"/>
        <v>7.8322155750498531E-5</v>
      </c>
      <c r="F46" s="50">
        <f t="shared" si="3"/>
        <v>8.8499805508542514E-3</v>
      </c>
      <c r="G46" s="50">
        <f t="shared" si="4"/>
        <v>4.8473339811848697E-2</v>
      </c>
      <c r="R46" s="44">
        <f t="shared" si="5"/>
        <v>6.9605581705219022E-2</v>
      </c>
    </row>
    <row r="47" spans="1:18" x14ac:dyDescent="0.2">
      <c r="A47" s="1">
        <v>41387</v>
      </c>
      <c r="B47" s="60">
        <v>1578.780029</v>
      </c>
      <c r="C47" s="61">
        <f t="shared" si="0"/>
        <v>1.0365312617511991E-2</v>
      </c>
      <c r="D47" s="63">
        <f t="shared" si="1"/>
        <v>1.0743970565875329E-4</v>
      </c>
      <c r="E47" s="63">
        <f t="shared" si="2"/>
        <v>7.5487544165004741E-5</v>
      </c>
      <c r="F47" s="50">
        <f t="shared" si="3"/>
        <v>8.6883568161652252E-3</v>
      </c>
      <c r="G47" s="50">
        <f t="shared" si="4"/>
        <v>4.7588090158674594E-2</v>
      </c>
      <c r="R47" s="44">
        <f t="shared" si="5"/>
        <v>6.9605581705219022E-2</v>
      </c>
    </row>
    <row r="48" spans="1:18" x14ac:dyDescent="0.2">
      <c r="A48" s="1">
        <v>41388</v>
      </c>
      <c r="B48" s="60">
        <v>1578.790039</v>
      </c>
      <c r="C48" s="61">
        <f t="shared" si="0"/>
        <v>6.3403185262587251E-6</v>
      </c>
      <c r="D48" s="63">
        <f t="shared" si="1"/>
        <v>4.0199639014419612E-11</v>
      </c>
      <c r="E48" s="63">
        <f t="shared" si="2"/>
        <v>7.7085152239692164E-5</v>
      </c>
      <c r="F48" s="50">
        <f t="shared" si="3"/>
        <v>8.7798150458703941E-3</v>
      </c>
      <c r="G48" s="50">
        <f t="shared" si="4"/>
        <v>4.8089027513464694E-2</v>
      </c>
      <c r="R48" s="44">
        <f t="shared" si="5"/>
        <v>6.9605581705219022E-2</v>
      </c>
    </row>
    <row r="49" spans="1:18" x14ac:dyDescent="0.2">
      <c r="A49" s="1">
        <v>41389</v>
      </c>
      <c r="B49" s="60">
        <v>1585.160034</v>
      </c>
      <c r="C49" s="61">
        <f t="shared" si="0"/>
        <v>4.026614491222491E-3</v>
      </c>
      <c r="D49" s="63">
        <f t="shared" si="1"/>
        <v>1.6213624260922959E-5</v>
      </c>
      <c r="E49" s="63">
        <f t="shared" si="2"/>
        <v>7.3230896637689513E-5</v>
      </c>
      <c r="F49" s="50">
        <f t="shared" si="3"/>
        <v>8.5575052811955373E-3</v>
      </c>
      <c r="G49" s="50">
        <f t="shared" si="4"/>
        <v>4.6871386784803855E-2</v>
      </c>
      <c r="R49" s="44">
        <f t="shared" si="5"/>
        <v>6.9605581705219022E-2</v>
      </c>
    </row>
    <row r="50" spans="1:18" x14ac:dyDescent="0.2">
      <c r="A50" s="1">
        <v>41390</v>
      </c>
      <c r="B50" s="60">
        <v>1582.23999</v>
      </c>
      <c r="C50" s="61">
        <f t="shared" si="0"/>
        <v>-1.8438118362902767E-3</v>
      </c>
      <c r="D50" s="63">
        <f t="shared" si="1"/>
        <v>3.3996420876441223E-6</v>
      </c>
      <c r="E50" s="63">
        <f t="shared" si="2"/>
        <v>7.038003301885119E-5</v>
      </c>
      <c r="F50" s="50">
        <f t="shared" si="3"/>
        <v>8.3892808403850209E-3</v>
      </c>
      <c r="G50" s="50">
        <f t="shared" si="4"/>
        <v>4.5949983575247731E-2</v>
      </c>
      <c r="R50" s="44">
        <f t="shared" si="5"/>
        <v>6.9605581705219022E-2</v>
      </c>
    </row>
    <row r="51" spans="1:18" x14ac:dyDescent="0.2">
      <c r="A51" s="1">
        <v>41393</v>
      </c>
      <c r="B51" s="60">
        <v>1593.6099850000001</v>
      </c>
      <c r="C51" s="61">
        <f t="shared" si="0"/>
        <v>7.1603152969284267E-3</v>
      </c>
      <c r="D51" s="63">
        <f t="shared" si="1"/>
        <v>5.1270115151427221E-5</v>
      </c>
      <c r="E51" s="63">
        <f t="shared" si="2"/>
        <v>6.7031013472290845E-5</v>
      </c>
      <c r="F51" s="50">
        <f t="shared" si="3"/>
        <v>8.1872470020325425E-3</v>
      </c>
      <c r="G51" s="50">
        <f t="shared" si="4"/>
        <v>4.4843398668797683E-2</v>
      </c>
      <c r="R51" s="44">
        <f t="shared" si="5"/>
        <v>6.9605581705219022E-2</v>
      </c>
    </row>
    <row r="52" spans="1:18" x14ac:dyDescent="0.2">
      <c r="A52" s="1">
        <v>41394</v>
      </c>
      <c r="B52" s="60">
        <v>1597.5699460000001</v>
      </c>
      <c r="C52" s="61">
        <f t="shared" si="0"/>
        <v>2.4818174582509093E-3</v>
      </c>
      <c r="D52" s="63">
        <f t="shared" si="1"/>
        <v>6.159417896079004E-6</v>
      </c>
      <c r="E52" s="63">
        <f t="shared" si="2"/>
        <v>6.6242968556247663E-5</v>
      </c>
      <c r="F52" s="50">
        <f t="shared" si="3"/>
        <v>8.1389783484321701E-3</v>
      </c>
      <c r="G52" s="50">
        <f t="shared" si="4"/>
        <v>4.4579020364824411E-2</v>
      </c>
      <c r="R52" s="44">
        <f t="shared" si="5"/>
        <v>6.9605581705219022E-2</v>
      </c>
    </row>
    <row r="53" spans="1:18" x14ac:dyDescent="0.2">
      <c r="A53" s="1">
        <v>41395</v>
      </c>
      <c r="B53" s="60">
        <v>1582.6999510000001</v>
      </c>
      <c r="C53" s="61">
        <f t="shared" si="0"/>
        <v>-9.3514725772215965E-3</v>
      </c>
      <c r="D53" s="63">
        <f t="shared" si="1"/>
        <v>8.7450039362527531E-5</v>
      </c>
      <c r="E53" s="63">
        <f t="shared" si="2"/>
        <v>6.3238791023239227E-5</v>
      </c>
      <c r="F53" s="50">
        <f t="shared" si="3"/>
        <v>7.9522821267381614E-3</v>
      </c>
      <c r="G53" s="50">
        <f t="shared" si="4"/>
        <v>4.3556443044596473E-2</v>
      </c>
      <c r="R53" s="44">
        <f t="shared" si="5"/>
        <v>6.9605581705219022E-2</v>
      </c>
    </row>
    <row r="54" spans="1:18" x14ac:dyDescent="0.2">
      <c r="A54" s="1">
        <v>41396</v>
      </c>
      <c r="B54" s="60">
        <v>1597.589966</v>
      </c>
      <c r="C54" s="61">
        <f t="shared" si="0"/>
        <v>9.3640040313908279E-3</v>
      </c>
      <c r="D54" s="63">
        <f t="shared" si="1"/>
        <v>8.7684571499903671E-5</v>
      </c>
      <c r="E54" s="63">
        <f t="shared" si="2"/>
        <v>6.4449353440203651E-5</v>
      </c>
      <c r="F54" s="50">
        <f t="shared" si="3"/>
        <v>8.0280354658038011E-3</v>
      </c>
      <c r="G54" s="50">
        <f t="shared" si="4"/>
        <v>4.3971361170722353E-2</v>
      </c>
      <c r="R54" s="44">
        <f t="shared" si="5"/>
        <v>6.9605581705219022E-2</v>
      </c>
    </row>
    <row r="55" spans="1:18" x14ac:dyDescent="0.2">
      <c r="A55" s="1">
        <v>41397</v>
      </c>
      <c r="B55" s="60">
        <v>1614.420044</v>
      </c>
      <c r="C55" s="61">
        <f t="shared" si="0"/>
        <v>1.0479563869570564E-2</v>
      </c>
      <c r="D55" s="63">
        <f t="shared" si="1"/>
        <v>1.0982125889640876E-4</v>
      </c>
      <c r="E55" s="63">
        <f t="shared" si="2"/>
        <v>6.5611114343188651E-5</v>
      </c>
      <c r="F55" s="50">
        <f t="shared" si="3"/>
        <v>8.1000687863245126E-3</v>
      </c>
      <c r="G55" s="50">
        <f t="shared" si="4"/>
        <v>4.4365903916134292E-2</v>
      </c>
      <c r="R55" s="44">
        <f t="shared" si="5"/>
        <v>6.9605581705219022E-2</v>
      </c>
    </row>
    <row r="56" spans="1:18" x14ac:dyDescent="0.2">
      <c r="A56" s="1">
        <v>41400</v>
      </c>
      <c r="B56" s="60">
        <v>1617.5</v>
      </c>
      <c r="C56" s="61">
        <f t="shared" si="0"/>
        <v>1.9059610946097118E-3</v>
      </c>
      <c r="D56" s="63">
        <f t="shared" si="1"/>
        <v>3.6326876941658508E-6</v>
      </c>
      <c r="E56" s="63">
        <f t="shared" si="2"/>
        <v>6.7821621570849668E-5</v>
      </c>
      <c r="F56" s="50">
        <f t="shared" si="3"/>
        <v>8.2353883679429276E-3</v>
      </c>
      <c r="G56" s="50">
        <f t="shared" si="4"/>
        <v>4.5107079789379965E-2</v>
      </c>
      <c r="R56" s="44">
        <f t="shared" si="5"/>
        <v>6.9605581705219022E-2</v>
      </c>
    </row>
    <row r="57" spans="1:18" x14ac:dyDescent="0.2">
      <c r="A57" s="1">
        <v>41401</v>
      </c>
      <c r="B57" s="60">
        <v>1625.959961</v>
      </c>
      <c r="C57" s="61">
        <f t="shared" si="0"/>
        <v>5.2166391982765761E-3</v>
      </c>
      <c r="D57" s="63">
        <f t="shared" si="1"/>
        <v>2.7213324524995677E-5</v>
      </c>
      <c r="E57" s="63">
        <f t="shared" si="2"/>
        <v>6.4612174877015467E-5</v>
      </c>
      <c r="F57" s="50">
        <f t="shared" si="3"/>
        <v>8.0381698711221236E-3</v>
      </c>
      <c r="G57" s="50">
        <f t="shared" si="4"/>
        <v>4.4026869594719811E-2</v>
      </c>
      <c r="R57" s="44">
        <f t="shared" si="5"/>
        <v>6.9605581705219022E-2</v>
      </c>
    </row>
    <row r="58" spans="1:18" x14ac:dyDescent="0.2">
      <c r="A58" s="1">
        <v>41402</v>
      </c>
      <c r="B58" s="60">
        <v>1632.6899410000001</v>
      </c>
      <c r="C58" s="61">
        <f t="shared" si="0"/>
        <v>4.1305385794354298E-3</v>
      </c>
      <c r="D58" s="63">
        <f t="shared" si="1"/>
        <v>1.7061348956204459E-5</v>
      </c>
      <c r="E58" s="63">
        <f t="shared" si="2"/>
        <v>6.2742232359414482E-5</v>
      </c>
      <c r="F58" s="50">
        <f t="shared" si="3"/>
        <v>7.9209994545773373E-3</v>
      </c>
      <c r="G58" s="50">
        <f t="shared" si="4"/>
        <v>4.3385100792581253E-2</v>
      </c>
      <c r="R58" s="44">
        <f t="shared" si="5"/>
        <v>6.9605581705219022E-2</v>
      </c>
    </row>
    <row r="59" spans="1:18" x14ac:dyDescent="0.2">
      <c r="A59" s="1">
        <v>41403</v>
      </c>
      <c r="B59" s="60">
        <v>1626.670044</v>
      </c>
      <c r="C59" s="61">
        <f t="shared" si="0"/>
        <v>-3.6939177463315705E-3</v>
      </c>
      <c r="D59" s="63">
        <f t="shared" si="1"/>
        <v>1.3645028316663309E-5</v>
      </c>
      <c r="E59" s="63">
        <f t="shared" si="2"/>
        <v>6.0458188189253978E-5</v>
      </c>
      <c r="F59" s="50">
        <f t="shared" si="3"/>
        <v>7.7754863635179743E-3</v>
      </c>
      <c r="G59" s="50">
        <f t="shared" si="4"/>
        <v>4.2588092768726084E-2</v>
      </c>
      <c r="R59" s="44">
        <f t="shared" si="5"/>
        <v>6.9605581705219022E-2</v>
      </c>
    </row>
    <row r="60" spans="1:18" x14ac:dyDescent="0.2">
      <c r="A60" s="1">
        <v>41404</v>
      </c>
      <c r="B60" s="60">
        <v>1633.6999510000001</v>
      </c>
      <c r="C60" s="61">
        <f t="shared" si="0"/>
        <v>4.3123436327596621E-3</v>
      </c>
      <c r="D60" s="63">
        <f t="shared" si="1"/>
        <v>1.85963076070028E-5</v>
      </c>
      <c r="E60" s="63">
        <f t="shared" si="2"/>
        <v>5.8117530195624444E-5</v>
      </c>
      <c r="F60" s="50">
        <f t="shared" si="3"/>
        <v>7.6234854361784182E-3</v>
      </c>
      <c r="G60" s="50">
        <f t="shared" si="4"/>
        <v>4.1755549402070304E-2</v>
      </c>
      <c r="R60" s="44">
        <f t="shared" si="5"/>
        <v>6.9605581705219022E-2</v>
      </c>
    </row>
    <row r="61" spans="1:18" x14ac:dyDescent="0.2">
      <c r="A61" s="1">
        <v>41407</v>
      </c>
      <c r="B61" s="60">
        <v>1633.7700199999999</v>
      </c>
      <c r="C61" s="61">
        <f t="shared" si="0"/>
        <v>4.2888840988592561E-5</v>
      </c>
      <c r="D61" s="63">
        <f t="shared" si="1"/>
        <v>1.8394526813447773E-9</v>
      </c>
      <c r="E61" s="63">
        <f t="shared" si="2"/>
        <v>5.6141469066193361E-5</v>
      </c>
      <c r="F61" s="50">
        <f t="shared" si="3"/>
        <v>7.4927611109786062E-3</v>
      </c>
      <c r="G61" s="50">
        <f t="shared" si="4"/>
        <v>4.1039542784804518E-2</v>
      </c>
      <c r="R61" s="44">
        <f t="shared" si="5"/>
        <v>6.9605581705219022E-2</v>
      </c>
    </row>
    <row r="62" spans="1:18" x14ac:dyDescent="0.2">
      <c r="A62" s="1">
        <v>41408</v>
      </c>
      <c r="B62" s="60">
        <v>1650.339966</v>
      </c>
      <c r="C62" s="61">
        <f t="shared" si="0"/>
        <v>1.0091066791116456E-2</v>
      </c>
      <c r="D62" s="63">
        <f t="shared" si="1"/>
        <v>1.0182962898277338E-4</v>
      </c>
      <c r="E62" s="63">
        <f t="shared" si="2"/>
        <v>5.3334487585517752E-5</v>
      </c>
      <c r="F62" s="50">
        <f t="shared" si="3"/>
        <v>7.3030464592194503E-3</v>
      </c>
      <c r="G62" s="50">
        <f t="shared" si="4"/>
        <v>4.0000432842227249E-2</v>
      </c>
      <c r="R62" s="44">
        <f t="shared" si="5"/>
        <v>6.9605581705219022E-2</v>
      </c>
    </row>
    <row r="63" spans="1:18" x14ac:dyDescent="0.2">
      <c r="A63" s="1">
        <v>41409</v>
      </c>
      <c r="B63" s="60">
        <v>1658.780029</v>
      </c>
      <c r="C63" s="61">
        <f t="shared" si="0"/>
        <v>5.1011032023599856E-3</v>
      </c>
      <c r="D63" s="63">
        <f t="shared" si="1"/>
        <v>2.60212538811273E-5</v>
      </c>
      <c r="E63" s="63">
        <f t="shared" si="2"/>
        <v>5.5759244655380542E-5</v>
      </c>
      <c r="F63" s="50">
        <f t="shared" si="3"/>
        <v>7.4672113037854062E-3</v>
      </c>
      <c r="G63" s="50">
        <f t="shared" si="4"/>
        <v>4.0899600727408288E-2</v>
      </c>
      <c r="R63" s="44">
        <f t="shared" si="5"/>
        <v>6.6523013357354818E-2</v>
      </c>
    </row>
    <row r="64" spans="1:18" x14ac:dyDescent="0.2">
      <c r="A64" s="1">
        <v>41410</v>
      </c>
      <c r="B64" s="60">
        <v>1650.469971</v>
      </c>
      <c r="C64" s="61">
        <f t="shared" si="0"/>
        <v>-5.022331626565857E-3</v>
      </c>
      <c r="D64" s="63">
        <f t="shared" si="1"/>
        <v>2.5223814967203648E-5</v>
      </c>
      <c r="E64" s="63">
        <f t="shared" si="2"/>
        <v>5.4272345116667881E-5</v>
      </c>
      <c r="F64" s="50">
        <f t="shared" si="3"/>
        <v>7.3669766605214569E-3</v>
      </c>
      <c r="G64" s="50">
        <f t="shared" si="4"/>
        <v>4.03505929758168E-2</v>
      </c>
      <c r="R64" s="44">
        <f t="shared" si="5"/>
        <v>6.6523013357354818E-2</v>
      </c>
    </row>
    <row r="65" spans="1:18" x14ac:dyDescent="0.2">
      <c r="A65" s="1">
        <v>41411</v>
      </c>
      <c r="B65" s="60">
        <v>1667.469971</v>
      </c>
      <c r="C65" s="61">
        <f t="shared" si="0"/>
        <v>1.0247411984728727E-2</v>
      </c>
      <c r="D65" s="63">
        <f t="shared" si="1"/>
        <v>1.0500945238476194E-4</v>
      </c>
      <c r="E65" s="63">
        <f t="shared" si="2"/>
        <v>5.2819918609194669E-5</v>
      </c>
      <c r="F65" s="50">
        <f t="shared" si="3"/>
        <v>7.2677313247804277E-3</v>
      </c>
      <c r="G65" s="50">
        <f t="shared" si="4"/>
        <v>3.9807003884691453E-2</v>
      </c>
      <c r="R65" s="44">
        <f t="shared" si="5"/>
        <v>6.6523013357354818E-2</v>
      </c>
    </row>
    <row r="66" spans="1:18" x14ac:dyDescent="0.2">
      <c r="A66" s="1">
        <v>41414</v>
      </c>
      <c r="B66" s="60">
        <v>1666.290039</v>
      </c>
      <c r="C66" s="61">
        <f t="shared" si="0"/>
        <v>-7.078686202549049E-4</v>
      </c>
      <c r="D66" s="63">
        <f t="shared" si="1"/>
        <v>5.0107798354158273E-7</v>
      </c>
      <c r="E66" s="63">
        <f t="shared" si="2"/>
        <v>5.5429395297973039E-5</v>
      </c>
      <c r="F66" s="50">
        <f t="shared" si="3"/>
        <v>7.4450920275019464E-3</v>
      </c>
      <c r="G66" s="50">
        <f t="shared" si="4"/>
        <v>4.0778448461646889E-2</v>
      </c>
      <c r="R66" s="44">
        <f t="shared" si="5"/>
        <v>6.6523013357354818E-2</v>
      </c>
    </row>
    <row r="67" spans="1:18" x14ac:dyDescent="0.2">
      <c r="A67" s="1">
        <v>41415</v>
      </c>
      <c r="B67" s="60">
        <v>1669.160034</v>
      </c>
      <c r="C67" s="61">
        <f t="shared" si="0"/>
        <v>1.7209046128593664E-3</v>
      </c>
      <c r="D67" s="63">
        <f t="shared" si="1"/>
        <v>2.961512686560646E-6</v>
      </c>
      <c r="E67" s="63">
        <f t="shared" si="2"/>
        <v>5.2682979432251463E-5</v>
      </c>
      <c r="F67" s="50">
        <f t="shared" si="3"/>
        <v>7.2583041705519243E-3</v>
      </c>
      <c r="G67" s="50">
        <f t="shared" si="4"/>
        <v>3.9755369234451131E-2</v>
      </c>
      <c r="R67" s="44">
        <f t="shared" si="5"/>
        <v>6.6523013357354818E-2</v>
      </c>
    </row>
    <row r="68" spans="1:18" x14ac:dyDescent="0.2">
      <c r="A68" s="1">
        <v>41416</v>
      </c>
      <c r="B68" s="60">
        <v>1655.349976</v>
      </c>
      <c r="C68" s="61">
        <f t="shared" si="0"/>
        <v>-8.3080739079911762E-3</v>
      </c>
      <c r="D68" s="63">
        <f t="shared" si="1"/>
        <v>6.9024092060643771E-5</v>
      </c>
      <c r="E68" s="63">
        <f t="shared" si="2"/>
        <v>5.0196906094966919E-5</v>
      </c>
      <c r="F68" s="50">
        <f t="shared" si="3"/>
        <v>7.0849774943161897E-3</v>
      </c>
      <c r="G68" s="50">
        <f t="shared" si="4"/>
        <v>3.8806019930534071E-2</v>
      </c>
      <c r="R68" s="44">
        <f t="shared" si="5"/>
        <v>6.6523013357354818E-2</v>
      </c>
    </row>
    <row r="69" spans="1:18" x14ac:dyDescent="0.2">
      <c r="A69" s="1">
        <v>41417</v>
      </c>
      <c r="B69" s="60">
        <v>1650.51001</v>
      </c>
      <c r="C69" s="61">
        <f t="shared" ref="C69:C132" si="6">LN(B69/B68)</f>
        <v>-2.9281152127404509E-3</v>
      </c>
      <c r="D69" s="63">
        <f t="shared" ref="D69:D132" si="7">C69^2</f>
        <v>8.5738586990820559E-6</v>
      </c>
      <c r="E69" s="63">
        <f t="shared" ref="E69:E132" si="8">E68*$I$1+D68*(1-$I$1)</f>
        <v>5.1138265393250762E-5</v>
      </c>
      <c r="F69" s="50">
        <f t="shared" ref="F69:F132" si="9">SQRT(E69)</f>
        <v>7.1511023900690139E-3</v>
      </c>
      <c r="G69" s="50">
        <f t="shared" ref="G69:G132" si="10">SQRT($I$3)*F69</f>
        <v>3.9168200900699064E-2</v>
      </c>
      <c r="R69" s="44">
        <f t="shared" si="5"/>
        <v>6.6523013357354818E-2</v>
      </c>
    </row>
    <row r="70" spans="1:18" x14ac:dyDescent="0.2">
      <c r="A70" s="1">
        <v>41418</v>
      </c>
      <c r="B70" s="60">
        <v>1649.599976</v>
      </c>
      <c r="C70" s="61">
        <f t="shared" si="6"/>
        <v>-5.515173899826066E-4</v>
      </c>
      <c r="D70" s="63">
        <f t="shared" si="7"/>
        <v>3.0417143145322658E-7</v>
      </c>
      <c r="E70" s="63">
        <f t="shared" si="8"/>
        <v>4.9010045058542326E-5</v>
      </c>
      <c r="F70" s="50">
        <f t="shared" si="9"/>
        <v>7.0007174674130597E-3</v>
      </c>
      <c r="G70" s="50">
        <f t="shared" si="10"/>
        <v>3.8344508756225706E-2</v>
      </c>
      <c r="R70" s="44">
        <f t="shared" si="5"/>
        <v>6.6523013357354818E-2</v>
      </c>
    </row>
    <row r="71" spans="1:18" x14ac:dyDescent="0.2">
      <c r="A71" s="1">
        <v>41422</v>
      </c>
      <c r="B71" s="60">
        <v>1660.0600589999999</v>
      </c>
      <c r="C71" s="61">
        <f t="shared" si="6"/>
        <v>6.3209621028721763E-3</v>
      </c>
      <c r="D71" s="63">
        <f t="shared" si="7"/>
        <v>3.9954561905946249E-5</v>
      </c>
      <c r="E71" s="63">
        <f t="shared" si="8"/>
        <v>4.657475137718787E-5</v>
      </c>
      <c r="F71" s="50">
        <f t="shared" si="9"/>
        <v>6.8245696843968022E-3</v>
      </c>
      <c r="G71" s="50">
        <f t="shared" si="10"/>
        <v>3.7379707614100408E-2</v>
      </c>
      <c r="R71" s="44">
        <f t="shared" si="5"/>
        <v>4.8648406320114718E-2</v>
      </c>
    </row>
    <row r="72" spans="1:18" x14ac:dyDescent="0.2">
      <c r="A72" s="1">
        <v>41423</v>
      </c>
      <c r="B72" s="60">
        <v>1648.3599850000001</v>
      </c>
      <c r="C72" s="61">
        <f t="shared" si="6"/>
        <v>-7.0729367011660594E-3</v>
      </c>
      <c r="D72" s="63">
        <f t="shared" si="7"/>
        <v>5.0026433578701817E-5</v>
      </c>
      <c r="E72" s="63">
        <f t="shared" si="8"/>
        <v>4.6243741903625785E-5</v>
      </c>
      <c r="F72" s="50">
        <f t="shared" si="9"/>
        <v>6.8002751344063859E-3</v>
      </c>
      <c r="G72" s="50">
        <f t="shared" si="10"/>
        <v>3.7246640883558529E-2</v>
      </c>
      <c r="R72" s="44">
        <f t="shared" si="5"/>
        <v>4.8648406320114718E-2</v>
      </c>
    </row>
    <row r="73" spans="1:18" x14ac:dyDescent="0.2">
      <c r="A73" s="1">
        <v>41424</v>
      </c>
      <c r="B73" s="60">
        <v>1654.410034</v>
      </c>
      <c r="C73" s="61">
        <f t="shared" si="6"/>
        <v>3.6636252189823312E-3</v>
      </c>
      <c r="D73" s="63">
        <f t="shared" si="7"/>
        <v>1.3422149745163334E-5</v>
      </c>
      <c r="E73" s="63">
        <f t="shared" si="8"/>
        <v>4.6432876487379581E-5</v>
      </c>
      <c r="F73" s="50">
        <f t="shared" si="9"/>
        <v>6.814167336320673E-3</v>
      </c>
      <c r="G73" s="50">
        <f t="shared" si="10"/>
        <v>3.7322731607177244E-2</v>
      </c>
      <c r="R73" s="44">
        <f t="shared" si="5"/>
        <v>4.2460888594204486E-2</v>
      </c>
    </row>
    <row r="74" spans="1:18" x14ac:dyDescent="0.2">
      <c r="A74" s="1">
        <v>41425</v>
      </c>
      <c r="B74" s="60">
        <v>1630.73999</v>
      </c>
      <c r="C74" s="61">
        <f t="shared" si="6"/>
        <v>-1.4410576956968865E-2</v>
      </c>
      <c r="D74" s="63">
        <f t="shared" si="7"/>
        <v>2.0766472823272202E-4</v>
      </c>
      <c r="E74" s="63">
        <f t="shared" si="8"/>
        <v>4.478234015026877E-5</v>
      </c>
      <c r="F74" s="50">
        <f t="shared" si="9"/>
        <v>6.6919608598876882E-3</v>
      </c>
      <c r="G74" s="50">
        <f t="shared" si="10"/>
        <v>3.6653379169021554E-2</v>
      </c>
      <c r="R74" s="44">
        <f t="shared" si="5"/>
        <v>4.8648406320114718E-2</v>
      </c>
    </row>
    <row r="75" spans="1:18" x14ac:dyDescent="0.2">
      <c r="A75" s="1">
        <v>41428</v>
      </c>
      <c r="B75" s="60">
        <v>1640.420044</v>
      </c>
      <c r="C75" s="61">
        <f t="shared" si="6"/>
        <v>5.9184400368024036E-3</v>
      </c>
      <c r="D75" s="63">
        <f t="shared" si="7"/>
        <v>3.5027932469225636E-5</v>
      </c>
      <c r="E75" s="63">
        <f t="shared" si="8"/>
        <v>5.2926459554391436E-5</v>
      </c>
      <c r="F75" s="50">
        <f t="shared" si="9"/>
        <v>7.2750573574640242E-3</v>
      </c>
      <c r="G75" s="50">
        <f t="shared" si="10"/>
        <v>3.9847130218269709E-2</v>
      </c>
      <c r="R75" s="44">
        <f t="shared" si="5"/>
        <v>4.8648406320114718E-2</v>
      </c>
    </row>
    <row r="76" spans="1:18" x14ac:dyDescent="0.2">
      <c r="A76" s="1">
        <v>41429</v>
      </c>
      <c r="B76" s="60">
        <v>1631.380005</v>
      </c>
      <c r="C76" s="61">
        <f t="shared" si="6"/>
        <v>-5.5260479671095713E-3</v>
      </c>
      <c r="D76" s="63">
        <f t="shared" si="7"/>
        <v>3.0537206134795826E-5</v>
      </c>
      <c r="E76" s="63">
        <f t="shared" si="8"/>
        <v>5.2031533200133145E-5</v>
      </c>
      <c r="F76" s="50">
        <f t="shared" si="9"/>
        <v>7.2132886535985199E-3</v>
      </c>
      <c r="G76" s="50">
        <f t="shared" si="10"/>
        <v>3.9508809093719774E-2</v>
      </c>
      <c r="R76" s="44">
        <f t="shared" si="5"/>
        <v>4.8648406320114718E-2</v>
      </c>
    </row>
    <row r="77" spans="1:18" x14ac:dyDescent="0.2">
      <c r="A77" s="1">
        <v>41430</v>
      </c>
      <c r="B77" s="60">
        <v>1608.900024</v>
      </c>
      <c r="C77" s="61">
        <f t="shared" si="6"/>
        <v>-1.3875554873113023E-2</v>
      </c>
      <c r="D77" s="63">
        <f t="shared" si="7"/>
        <v>1.9253102303677056E-4</v>
      </c>
      <c r="E77" s="63">
        <f t="shared" si="8"/>
        <v>5.0956816846866282E-5</v>
      </c>
      <c r="F77" s="50">
        <f t="shared" si="9"/>
        <v>7.1384043628016959E-3</v>
      </c>
      <c r="G77" s="50">
        <f t="shared" si="10"/>
        <v>3.9098650940997806E-2</v>
      </c>
      <c r="R77" s="44">
        <f t="shared" si="5"/>
        <v>6.4848805354434602E-2</v>
      </c>
    </row>
    <row r="78" spans="1:18" x14ac:dyDescent="0.2">
      <c r="A78" s="1">
        <v>41431</v>
      </c>
      <c r="B78" s="60">
        <v>1622.5600589999999</v>
      </c>
      <c r="C78" s="61">
        <f t="shared" si="6"/>
        <v>8.4544546519640211E-3</v>
      </c>
      <c r="D78" s="63">
        <f t="shared" si="7"/>
        <v>7.1477803462116074E-5</v>
      </c>
      <c r="E78" s="63">
        <f t="shared" si="8"/>
        <v>5.80355271563615E-5</v>
      </c>
      <c r="F78" s="50">
        <f t="shared" si="9"/>
        <v>7.6181052208775316E-3</v>
      </c>
      <c r="G78" s="50">
        <f t="shared" si="10"/>
        <v>4.1726080749225E-2</v>
      </c>
      <c r="R78" s="44">
        <f t="shared" si="5"/>
        <v>6.4848805354434602E-2</v>
      </c>
    </row>
    <row r="79" spans="1:18" x14ac:dyDescent="0.2">
      <c r="A79" s="1">
        <v>41432</v>
      </c>
      <c r="B79" s="60">
        <v>1643.380005</v>
      </c>
      <c r="C79" s="61">
        <f t="shared" si="6"/>
        <v>1.2749914347878475E-2</v>
      </c>
      <c r="D79" s="63">
        <f t="shared" si="7"/>
        <v>1.625603158782374E-4</v>
      </c>
      <c r="E79" s="63">
        <f t="shared" si="8"/>
        <v>5.870764097164923E-5</v>
      </c>
      <c r="F79" s="50">
        <f t="shared" si="9"/>
        <v>7.6620911617944895E-3</v>
      </c>
      <c r="G79" s="50">
        <f t="shared" si="10"/>
        <v>4.1967001669758072E-2</v>
      </c>
      <c r="R79" s="44">
        <f t="shared" si="5"/>
        <v>6.4848805354434602E-2</v>
      </c>
    </row>
    <row r="80" spans="1:18" x14ac:dyDescent="0.2">
      <c r="A80" s="1">
        <v>41435</v>
      </c>
      <c r="B80" s="60">
        <v>1642.8100589999999</v>
      </c>
      <c r="C80" s="61">
        <f t="shared" si="6"/>
        <v>-3.4687342765627843E-4</v>
      </c>
      <c r="D80" s="63">
        <f t="shared" si="7"/>
        <v>1.2032117481401542E-7</v>
      </c>
      <c r="E80" s="63">
        <f t="shared" si="8"/>
        <v>6.3900274716978639E-5</v>
      </c>
      <c r="F80" s="50">
        <f t="shared" si="9"/>
        <v>7.9937647399068879E-3</v>
      </c>
      <c r="G80" s="50">
        <f t="shared" si="10"/>
        <v>4.3783652674364196E-2</v>
      </c>
      <c r="R80" s="44">
        <f t="shared" si="5"/>
        <v>6.4848805354434602E-2</v>
      </c>
    </row>
    <row r="81" spans="1:18" x14ac:dyDescent="0.2">
      <c r="A81" s="1">
        <v>41436</v>
      </c>
      <c r="B81" s="60">
        <v>1626.130005</v>
      </c>
      <c r="C81" s="61">
        <f t="shared" si="6"/>
        <v>-1.0205264360045457E-2</v>
      </c>
      <c r="D81" s="63">
        <f t="shared" si="7"/>
        <v>1.0414742065841402E-4</v>
      </c>
      <c r="E81" s="63">
        <f t="shared" si="8"/>
        <v>6.0711277039870403E-5</v>
      </c>
      <c r="F81" s="50">
        <f t="shared" si="9"/>
        <v>7.7917441590359213E-3</v>
      </c>
      <c r="G81" s="50">
        <f t="shared" si="10"/>
        <v>4.2677140382130947E-2</v>
      </c>
      <c r="R81" s="44">
        <f t="shared" si="5"/>
        <v>6.6953189939327917E-2</v>
      </c>
    </row>
    <row r="82" spans="1:18" x14ac:dyDescent="0.2">
      <c r="A82" s="1">
        <v>41437</v>
      </c>
      <c r="B82" s="60">
        <v>1612.5200199999999</v>
      </c>
      <c r="C82" s="61">
        <f t="shared" si="6"/>
        <v>-8.404776689422239E-3</v>
      </c>
      <c r="D82" s="63">
        <f t="shared" si="7"/>
        <v>7.0640271199055456E-5</v>
      </c>
      <c r="E82" s="63">
        <f t="shared" si="8"/>
        <v>6.2883084220797587E-5</v>
      </c>
      <c r="F82" s="50">
        <f t="shared" si="9"/>
        <v>7.9298855112036517E-3</v>
      </c>
      <c r="G82" s="50">
        <f t="shared" si="10"/>
        <v>4.3433771729196255E-2</v>
      </c>
      <c r="R82" s="44">
        <f t="shared" si="5"/>
        <v>6.6953189939327917E-2</v>
      </c>
    </row>
    <row r="83" spans="1:18" x14ac:dyDescent="0.2">
      <c r="A83" s="1">
        <v>41438</v>
      </c>
      <c r="B83" s="60">
        <v>1636.3599850000001</v>
      </c>
      <c r="C83" s="61">
        <f t="shared" si="6"/>
        <v>1.4676068591821044E-2</v>
      </c>
      <c r="D83" s="63">
        <f t="shared" si="7"/>
        <v>2.1538698931183612E-4</v>
      </c>
      <c r="E83" s="63">
        <f t="shared" si="8"/>
        <v>6.3270943569710479E-5</v>
      </c>
      <c r="F83" s="50">
        <f t="shared" si="9"/>
        <v>7.9543034622593118E-3</v>
      </c>
      <c r="G83" s="50">
        <f t="shared" si="10"/>
        <v>4.3567514355208677E-2</v>
      </c>
      <c r="R83" s="44">
        <f t="shared" si="5"/>
        <v>6.6953189939327917E-2</v>
      </c>
    </row>
    <row r="84" spans="1:18" x14ac:dyDescent="0.2">
      <c r="A84" s="1">
        <v>41439</v>
      </c>
      <c r="B84" s="60">
        <v>1626.7299800000001</v>
      </c>
      <c r="C84" s="61">
        <f t="shared" si="6"/>
        <v>-5.902401135768549E-3</v>
      </c>
      <c r="D84" s="63">
        <f t="shared" si="7"/>
        <v>3.4838339167521855E-5</v>
      </c>
      <c r="E84" s="63">
        <f t="shared" si="8"/>
        <v>7.0876745856816769E-5</v>
      </c>
      <c r="F84" s="50">
        <f t="shared" si="9"/>
        <v>8.418832808460848E-3</v>
      </c>
      <c r="G84" s="50">
        <f t="shared" si="10"/>
        <v>4.6111846370585761E-2</v>
      </c>
      <c r="R84" s="44">
        <f t="shared" si="5"/>
        <v>6.6953189939327917E-2</v>
      </c>
    </row>
    <row r="85" spans="1:18" x14ac:dyDescent="0.2">
      <c r="A85" s="1">
        <v>41442</v>
      </c>
      <c r="B85" s="60">
        <v>1639.040039</v>
      </c>
      <c r="C85" s="61">
        <f t="shared" si="6"/>
        <v>7.5388758127373761E-3</v>
      </c>
      <c r="D85" s="63">
        <f t="shared" si="7"/>
        <v>5.6834648519876633E-5</v>
      </c>
      <c r="E85" s="63">
        <f t="shared" si="8"/>
        <v>6.9074825522352025E-5</v>
      </c>
      <c r="F85" s="50">
        <f t="shared" si="9"/>
        <v>8.3111266096932979E-3</v>
      </c>
      <c r="G85" s="50">
        <f t="shared" si="10"/>
        <v>4.5521915224104537E-2</v>
      </c>
      <c r="R85" s="44">
        <f t="shared" si="5"/>
        <v>6.6953189939327917E-2</v>
      </c>
    </row>
    <row r="86" spans="1:18" x14ac:dyDescent="0.2">
      <c r="A86" s="1">
        <v>41443</v>
      </c>
      <c r="B86" s="60">
        <v>1651.8100589999999</v>
      </c>
      <c r="C86" s="61">
        <f t="shared" si="6"/>
        <v>7.760963712857687E-3</v>
      </c>
      <c r="D86" s="63">
        <f t="shared" si="7"/>
        <v>6.0232557752293775E-5</v>
      </c>
      <c r="E86" s="63">
        <f t="shared" si="8"/>
        <v>6.8462816672228252E-5</v>
      </c>
      <c r="F86" s="50">
        <f t="shared" si="9"/>
        <v>8.2742260467205172E-3</v>
      </c>
      <c r="G86" s="50">
        <f t="shared" si="10"/>
        <v>4.5319802516856217E-2</v>
      </c>
      <c r="R86" s="44">
        <f t="shared" si="5"/>
        <v>6.6953189939327917E-2</v>
      </c>
    </row>
    <row r="87" spans="1:18" x14ac:dyDescent="0.2">
      <c r="A87" s="1">
        <v>41444</v>
      </c>
      <c r="B87" s="60">
        <v>1628.9300539999999</v>
      </c>
      <c r="C87" s="61">
        <f t="shared" si="6"/>
        <v>-1.3948301396968838E-2</v>
      </c>
      <c r="D87" s="63">
        <f t="shared" si="7"/>
        <v>1.9455511186068284E-4</v>
      </c>
      <c r="E87" s="63">
        <f t="shared" si="8"/>
        <v>6.8051303726231533E-5</v>
      </c>
      <c r="F87" s="50">
        <f t="shared" si="9"/>
        <v>8.2493214100452846E-3</v>
      </c>
      <c r="G87" s="50">
        <f t="shared" si="10"/>
        <v>4.5183394203921264E-2</v>
      </c>
      <c r="R87" s="44">
        <f t="shared" si="5"/>
        <v>7.6218691035574895E-2</v>
      </c>
    </row>
    <row r="88" spans="1:18" x14ac:dyDescent="0.2">
      <c r="A88" s="1">
        <v>41445</v>
      </c>
      <c r="B88" s="60">
        <v>1588.1899410000001</v>
      </c>
      <c r="C88" s="61">
        <f t="shared" si="6"/>
        <v>-2.5328424825547896E-2</v>
      </c>
      <c r="D88" s="63">
        <f t="shared" si="7"/>
        <v>6.4152910414343102E-4</v>
      </c>
      <c r="E88" s="63">
        <f t="shared" si="8"/>
        <v>7.4376494132954112E-5</v>
      </c>
      <c r="F88" s="50">
        <f t="shared" si="9"/>
        <v>8.624180780396137E-3</v>
      </c>
      <c r="G88" s="50">
        <f t="shared" si="10"/>
        <v>4.7236583534254716E-2</v>
      </c>
      <c r="R88" s="44">
        <f t="shared" si="5"/>
        <v>7.7790586275980941E-2</v>
      </c>
    </row>
    <row r="89" spans="1:18" x14ac:dyDescent="0.2">
      <c r="A89" s="1">
        <v>41446</v>
      </c>
      <c r="B89" s="60">
        <v>1592.4300539999999</v>
      </c>
      <c r="C89" s="61">
        <f t="shared" si="6"/>
        <v>2.666219490842604E-3</v>
      </c>
      <c r="D89" s="63">
        <f t="shared" si="7"/>
        <v>7.1087263733489946E-6</v>
      </c>
      <c r="E89" s="63">
        <f t="shared" si="8"/>
        <v>1.0273412463347799E-4</v>
      </c>
      <c r="F89" s="50">
        <f t="shared" si="9"/>
        <v>1.0135784362025368E-2</v>
      </c>
      <c r="G89" s="50">
        <f t="shared" si="10"/>
        <v>5.5515977330894029E-2</v>
      </c>
      <c r="R89" s="44">
        <f t="shared" si="5"/>
        <v>7.7790586275980941E-2</v>
      </c>
    </row>
    <row r="90" spans="1:18" x14ac:dyDescent="0.2">
      <c r="A90" s="1">
        <v>41449</v>
      </c>
      <c r="B90" s="60">
        <v>1573.089966</v>
      </c>
      <c r="C90" s="61">
        <f t="shared" si="6"/>
        <v>-1.2219369026923953E-2</v>
      </c>
      <c r="D90" s="63">
        <f t="shared" si="7"/>
        <v>1.4931297941614844E-4</v>
      </c>
      <c r="E90" s="63">
        <f t="shared" si="8"/>
        <v>9.7952854720471537E-5</v>
      </c>
      <c r="F90" s="50">
        <f t="shared" si="9"/>
        <v>9.8971134539557314E-3</v>
      </c>
      <c r="G90" s="50">
        <f t="shared" si="10"/>
        <v>5.4208722929194215E-2</v>
      </c>
      <c r="R90" s="44">
        <f t="shared" si="5"/>
        <v>7.7790586275980941E-2</v>
      </c>
    </row>
    <row r="91" spans="1:18" x14ac:dyDescent="0.2">
      <c r="A91" s="1">
        <v>41450</v>
      </c>
      <c r="B91" s="60">
        <v>1588.030029</v>
      </c>
      <c r="C91" s="61">
        <f t="shared" si="6"/>
        <v>9.4524562581309868E-3</v>
      </c>
      <c r="D91" s="63">
        <f t="shared" si="7"/>
        <v>8.9348929311879659E-5</v>
      </c>
      <c r="E91" s="63">
        <f t="shared" si="8"/>
        <v>1.0052086095525538E-4</v>
      </c>
      <c r="F91" s="50">
        <f t="shared" si="9"/>
        <v>1.0026009223776696E-2</v>
      </c>
      <c r="G91" s="50">
        <f t="shared" si="10"/>
        <v>5.4914714136173569E-2</v>
      </c>
      <c r="R91" s="44">
        <f t="shared" si="5"/>
        <v>7.7790586275980941E-2</v>
      </c>
    </row>
    <row r="92" spans="1:18" x14ac:dyDescent="0.2">
      <c r="A92" s="1">
        <v>41451</v>
      </c>
      <c r="B92" s="60">
        <v>1603.26001</v>
      </c>
      <c r="C92" s="61">
        <f t="shared" si="6"/>
        <v>9.5447899993218819E-3</v>
      </c>
      <c r="D92" s="63">
        <f t="shared" si="7"/>
        <v>9.1103016131155004E-5</v>
      </c>
      <c r="E92" s="63">
        <f t="shared" si="8"/>
        <v>9.996226437308659E-5</v>
      </c>
      <c r="F92" s="50">
        <f t="shared" si="9"/>
        <v>9.9981130406235456E-3</v>
      </c>
      <c r="G92" s="50">
        <f t="shared" si="10"/>
        <v>5.4761920448360812E-2</v>
      </c>
      <c r="R92" s="44">
        <f t="shared" si="5"/>
        <v>7.7790586275980941E-2</v>
      </c>
    </row>
    <row r="93" spans="1:18" x14ac:dyDescent="0.2">
      <c r="A93" s="1">
        <v>41452</v>
      </c>
      <c r="B93" s="60">
        <v>1613.1999510000001</v>
      </c>
      <c r="C93" s="61">
        <f t="shared" si="6"/>
        <v>6.180691047567341E-3</v>
      </c>
      <c r="D93" s="63">
        <f t="shared" si="7"/>
        <v>3.8200941825479077E-5</v>
      </c>
      <c r="E93" s="63">
        <f t="shared" si="8"/>
        <v>9.9519301960990006E-5</v>
      </c>
      <c r="F93" s="50">
        <f t="shared" si="9"/>
        <v>9.9759361445926464E-3</v>
      </c>
      <c r="G93" s="50">
        <f t="shared" si="10"/>
        <v>5.4640452586245107E-2</v>
      </c>
      <c r="R93" s="44">
        <f t="shared" si="5"/>
        <v>7.7790586275980941E-2</v>
      </c>
    </row>
    <row r="94" spans="1:18" x14ac:dyDescent="0.2">
      <c r="A94" s="1">
        <v>41453</v>
      </c>
      <c r="B94" s="60">
        <v>1606.280029</v>
      </c>
      <c r="C94" s="61">
        <f t="shared" si="6"/>
        <v>-4.2987890587464486E-3</v>
      </c>
      <c r="D94" s="63">
        <f t="shared" si="7"/>
        <v>1.8479587371598178E-5</v>
      </c>
      <c r="E94" s="63">
        <f t="shared" si="8"/>
        <v>9.6453383954214457E-5</v>
      </c>
      <c r="F94" s="50">
        <f t="shared" si="9"/>
        <v>9.8210683713236841E-3</v>
      </c>
      <c r="G94" s="50">
        <f t="shared" si="10"/>
        <v>5.3792206857745051E-2</v>
      </c>
      <c r="R94" s="44">
        <f t="shared" si="5"/>
        <v>7.7790586275980941E-2</v>
      </c>
    </row>
    <row r="95" spans="1:18" x14ac:dyDescent="0.2">
      <c r="A95" s="1">
        <v>41456</v>
      </c>
      <c r="B95" s="60">
        <v>1614.959961</v>
      </c>
      <c r="C95" s="61">
        <f t="shared" si="6"/>
        <v>5.3891998329119659E-3</v>
      </c>
      <c r="D95" s="63">
        <f t="shared" si="7"/>
        <v>2.9043474839058362E-5</v>
      </c>
      <c r="E95" s="63">
        <f t="shared" si="8"/>
        <v>9.2554694125083632E-5</v>
      </c>
      <c r="F95" s="50">
        <f t="shared" si="9"/>
        <v>9.6205350228084317E-3</v>
      </c>
      <c r="G95" s="50">
        <f t="shared" si="10"/>
        <v>5.2693840472606557E-2</v>
      </c>
      <c r="R95" s="44">
        <f t="shared" si="5"/>
        <v>7.7790586275980941E-2</v>
      </c>
    </row>
    <row r="96" spans="1:18" x14ac:dyDescent="0.2">
      <c r="A96" s="1">
        <v>41457</v>
      </c>
      <c r="B96" s="60">
        <v>1614.079956</v>
      </c>
      <c r="C96" s="61">
        <f t="shared" si="6"/>
        <v>-5.4505676263308595E-4</v>
      </c>
      <c r="D96" s="63">
        <f t="shared" si="7"/>
        <v>2.9708687449206019E-7</v>
      </c>
      <c r="E96" s="63">
        <f t="shared" si="8"/>
        <v>8.9379133160782367E-5</v>
      </c>
      <c r="F96" s="50">
        <f t="shared" si="9"/>
        <v>9.4540537951072808E-3</v>
      </c>
      <c r="G96" s="50">
        <f t="shared" si="10"/>
        <v>5.1781985234475816E-2</v>
      </c>
      <c r="R96" s="44">
        <f t="shared" si="5"/>
        <v>7.7790586275980941E-2</v>
      </c>
    </row>
    <row r="97" spans="1:18" x14ac:dyDescent="0.2">
      <c r="A97" s="1">
        <v>41458</v>
      </c>
      <c r="B97" s="60">
        <v>1615.410034</v>
      </c>
      <c r="C97" s="61">
        <f t="shared" si="6"/>
        <v>8.2370781722355968E-4</v>
      </c>
      <c r="D97" s="63">
        <f t="shared" si="7"/>
        <v>6.7849456815520125E-7</v>
      </c>
      <c r="E97" s="63">
        <f t="shared" si="8"/>
        <v>8.4925030846467854E-5</v>
      </c>
      <c r="F97" s="50">
        <f t="shared" si="9"/>
        <v>9.2154777872049502E-3</v>
      </c>
      <c r="G97" s="50">
        <f t="shared" si="10"/>
        <v>5.0475250622399444E-2</v>
      </c>
      <c r="R97" s="44">
        <f t="shared" si="5"/>
        <v>7.7790586275980941E-2</v>
      </c>
    </row>
    <row r="98" spans="1:18" x14ac:dyDescent="0.2">
      <c r="A98" s="1">
        <v>41460</v>
      </c>
      <c r="B98" s="60">
        <v>1631.8900149999999</v>
      </c>
      <c r="C98" s="61">
        <f t="shared" si="6"/>
        <v>1.0150046029892097E-2</v>
      </c>
      <c r="D98" s="63">
        <f t="shared" si="7"/>
        <v>1.0302343440892832E-4</v>
      </c>
      <c r="E98" s="63">
        <f t="shared" si="8"/>
        <v>8.071270403255221E-5</v>
      </c>
      <c r="F98" s="50">
        <f t="shared" si="9"/>
        <v>8.984024934991678E-3</v>
      </c>
      <c r="G98" s="50">
        <f t="shared" si="10"/>
        <v>4.9207531140838257E-2</v>
      </c>
      <c r="R98" s="44">
        <f t="shared" ref="R98:R161" si="11">-PERCENTILE(C69:C98, $S$1)*SQRT($R$3)</f>
        <v>7.7790586275980941E-2</v>
      </c>
    </row>
    <row r="99" spans="1:18" x14ac:dyDescent="0.2">
      <c r="A99" s="1">
        <v>41463</v>
      </c>
      <c r="B99" s="60">
        <v>1640.459961</v>
      </c>
      <c r="C99" s="61">
        <f t="shared" si="6"/>
        <v>5.2378050365023488E-3</v>
      </c>
      <c r="D99" s="63">
        <f t="shared" si="7"/>
        <v>2.743460160040937E-5</v>
      </c>
      <c r="E99" s="63">
        <f t="shared" si="8"/>
        <v>8.1828240551371021E-5</v>
      </c>
      <c r="F99" s="50">
        <f t="shared" si="9"/>
        <v>9.0458963376423354E-3</v>
      </c>
      <c r="G99" s="50">
        <f t="shared" si="10"/>
        <v>4.9546414769800755E-2</v>
      </c>
      <c r="R99" s="44">
        <f t="shared" si="11"/>
        <v>7.7790586275980941E-2</v>
      </c>
    </row>
    <row r="100" spans="1:18" x14ac:dyDescent="0.2">
      <c r="A100" s="1">
        <v>41464</v>
      </c>
      <c r="B100" s="60">
        <v>1652.3199460000001</v>
      </c>
      <c r="C100" s="61">
        <f t="shared" si="6"/>
        <v>7.2036617218204386E-3</v>
      </c>
      <c r="D100" s="63">
        <f t="shared" si="7"/>
        <v>5.1892742202421007E-5</v>
      </c>
      <c r="E100" s="63">
        <f t="shared" si="8"/>
        <v>7.9108558603822936E-5</v>
      </c>
      <c r="F100" s="50">
        <f t="shared" si="9"/>
        <v>8.8942992193777101E-3</v>
      </c>
      <c r="G100" s="50">
        <f t="shared" si="10"/>
        <v>4.8716083156537617E-2</v>
      </c>
      <c r="R100" s="44">
        <f t="shared" si="11"/>
        <v>7.7790586275980941E-2</v>
      </c>
    </row>
    <row r="101" spans="1:18" x14ac:dyDescent="0.2">
      <c r="A101" s="1">
        <v>41465</v>
      </c>
      <c r="B101" s="60">
        <v>1652.619995</v>
      </c>
      <c r="C101" s="61">
        <f t="shared" si="6"/>
        <v>1.8157606866144437E-4</v>
      </c>
      <c r="D101" s="63">
        <f t="shared" si="7"/>
        <v>3.296986871054556E-8</v>
      </c>
      <c r="E101" s="63">
        <f t="shared" si="8"/>
        <v>7.7747767783752848E-5</v>
      </c>
      <c r="F101" s="50">
        <f t="shared" si="9"/>
        <v>8.8174694659949263E-3</v>
      </c>
      <c r="G101" s="50">
        <f t="shared" si="10"/>
        <v>4.8295269266384527E-2</v>
      </c>
      <c r="R101" s="44">
        <f t="shared" si="11"/>
        <v>7.7790586275980941E-2</v>
      </c>
    </row>
    <row r="102" spans="1:18" x14ac:dyDescent="0.2">
      <c r="A102" s="1">
        <v>41466</v>
      </c>
      <c r="B102" s="60">
        <v>1675.0200199999999</v>
      </c>
      <c r="C102" s="61">
        <f t="shared" si="6"/>
        <v>1.3463213116111398E-2</v>
      </c>
      <c r="D102" s="63">
        <f t="shared" si="7"/>
        <v>1.8125810740983399E-4</v>
      </c>
      <c r="E102" s="63">
        <f t="shared" si="8"/>
        <v>7.3862027888000725E-5</v>
      </c>
      <c r="F102" s="50">
        <f t="shared" si="9"/>
        <v>8.5943020593879944E-3</v>
      </c>
      <c r="G102" s="50">
        <f t="shared" si="10"/>
        <v>4.7072931039399087E-2</v>
      </c>
      <c r="R102" s="44">
        <f t="shared" si="11"/>
        <v>7.7790586275980941E-2</v>
      </c>
    </row>
    <row r="103" spans="1:18" x14ac:dyDescent="0.2">
      <c r="A103" s="1">
        <v>41467</v>
      </c>
      <c r="B103" s="60">
        <v>1680.1899410000001</v>
      </c>
      <c r="C103" s="61">
        <f t="shared" si="6"/>
        <v>3.0817296989934157E-3</v>
      </c>
      <c r="D103" s="63">
        <f t="shared" si="7"/>
        <v>9.4970579376580492E-6</v>
      </c>
      <c r="E103" s="63">
        <f t="shared" si="8"/>
        <v>7.9231831864092395E-5</v>
      </c>
      <c r="F103" s="50">
        <f t="shared" si="9"/>
        <v>8.9012264247176863E-3</v>
      </c>
      <c r="G103" s="50">
        <f t="shared" si="10"/>
        <v>4.8754025022789374E-2</v>
      </c>
      <c r="R103" s="44">
        <f t="shared" si="11"/>
        <v>7.7790586275980941E-2</v>
      </c>
    </row>
    <row r="104" spans="1:18" x14ac:dyDescent="0.2">
      <c r="A104" s="1">
        <v>41470</v>
      </c>
      <c r="B104" s="60">
        <v>1682.5</v>
      </c>
      <c r="C104" s="61">
        <f t="shared" si="6"/>
        <v>1.373935393344048E-3</v>
      </c>
      <c r="D104" s="63">
        <f t="shared" si="7"/>
        <v>1.8876984650834641E-6</v>
      </c>
      <c r="E104" s="63">
        <f t="shared" si="8"/>
        <v>7.5745093167770672E-5</v>
      </c>
      <c r="F104" s="50">
        <f t="shared" si="9"/>
        <v>8.7031656980532477E-3</v>
      </c>
      <c r="G104" s="50">
        <f t="shared" si="10"/>
        <v>4.7669201745289595E-2</v>
      </c>
      <c r="R104" s="44">
        <f t="shared" si="11"/>
        <v>7.6218691035574895E-2</v>
      </c>
    </row>
    <row r="105" spans="1:18" x14ac:dyDescent="0.2">
      <c r="A105" s="1">
        <v>41471</v>
      </c>
      <c r="B105" s="60">
        <v>1676.26001</v>
      </c>
      <c r="C105" s="61">
        <f t="shared" si="6"/>
        <v>-3.7156552778868628E-3</v>
      </c>
      <c r="D105" s="63">
        <f t="shared" si="7"/>
        <v>1.38060941440885E-5</v>
      </c>
      <c r="E105" s="63">
        <f t="shared" si="8"/>
        <v>7.2052223432636305E-5</v>
      </c>
      <c r="F105" s="50">
        <f t="shared" si="9"/>
        <v>8.4883581117101981E-3</v>
      </c>
      <c r="G105" s="50">
        <f t="shared" si="10"/>
        <v>4.6492652139656324E-2</v>
      </c>
      <c r="R105" s="44">
        <f t="shared" si="11"/>
        <v>7.6218691035574895E-2</v>
      </c>
    </row>
    <row r="106" spans="1:18" x14ac:dyDescent="0.2">
      <c r="A106" s="1">
        <v>41472</v>
      </c>
      <c r="B106" s="60">
        <v>1680.910034</v>
      </c>
      <c r="C106" s="61">
        <f t="shared" si="6"/>
        <v>2.7702064016788992E-3</v>
      </c>
      <c r="D106" s="63">
        <f t="shared" si="7"/>
        <v>7.6740435079027551E-6</v>
      </c>
      <c r="E106" s="63">
        <f t="shared" si="8"/>
        <v>6.9139916968208914E-5</v>
      </c>
      <c r="F106" s="50">
        <f t="shared" si="9"/>
        <v>8.3150416095296182E-3</v>
      </c>
      <c r="G106" s="50">
        <f t="shared" si="10"/>
        <v>4.5543358561334353E-2</v>
      </c>
      <c r="R106" s="44">
        <f t="shared" si="11"/>
        <v>7.6218691035574895E-2</v>
      </c>
    </row>
    <row r="107" spans="1:18" x14ac:dyDescent="0.2">
      <c r="A107" s="1">
        <v>41473</v>
      </c>
      <c r="B107" s="60">
        <v>1689.369995</v>
      </c>
      <c r="C107" s="61">
        <f t="shared" si="6"/>
        <v>5.0203417495381028E-3</v>
      </c>
      <c r="D107" s="63">
        <f t="shared" si="7"/>
        <v>2.52038312821553E-5</v>
      </c>
      <c r="E107" s="63">
        <f t="shared" si="8"/>
        <v>6.6066623295193603E-5</v>
      </c>
      <c r="F107" s="50">
        <f t="shared" si="9"/>
        <v>8.1281377507516194E-3</v>
      </c>
      <c r="G107" s="50">
        <f t="shared" si="10"/>
        <v>4.4519643965959657E-2</v>
      </c>
      <c r="R107" s="44">
        <f t="shared" si="11"/>
        <v>7.2136604472371482E-2</v>
      </c>
    </row>
    <row r="108" spans="1:18" x14ac:dyDescent="0.2">
      <c r="A108" s="1">
        <v>41474</v>
      </c>
      <c r="B108" s="60">
        <v>1692.089966</v>
      </c>
      <c r="C108" s="61">
        <f t="shared" si="6"/>
        <v>1.6087557552058895E-3</v>
      </c>
      <c r="D108" s="63">
        <f t="shared" si="7"/>
        <v>2.5880950799080717E-6</v>
      </c>
      <c r="E108" s="63">
        <f t="shared" si="8"/>
        <v>6.4023483694541688E-5</v>
      </c>
      <c r="F108" s="50">
        <f t="shared" si="9"/>
        <v>8.0014675962939256E-3</v>
      </c>
      <c r="G108" s="50">
        <f t="shared" si="10"/>
        <v>4.3825842956368231E-2</v>
      </c>
      <c r="R108" s="44">
        <f t="shared" si="11"/>
        <v>7.2136604472371482E-2</v>
      </c>
    </row>
    <row r="109" spans="1:18" x14ac:dyDescent="0.2">
      <c r="A109" s="1">
        <v>41477</v>
      </c>
      <c r="B109" s="60">
        <v>1695.530029</v>
      </c>
      <c r="C109" s="61">
        <f t="shared" si="6"/>
        <v>2.0309622611414751E-3</v>
      </c>
      <c r="D109" s="63">
        <f t="shared" si="7"/>
        <v>4.1248077061808929E-6</v>
      </c>
      <c r="E109" s="63">
        <f t="shared" si="8"/>
        <v>6.0951714263810003E-5</v>
      </c>
      <c r="F109" s="50">
        <f t="shared" si="9"/>
        <v>7.8071578864404943E-3</v>
      </c>
      <c r="G109" s="50">
        <f t="shared" si="10"/>
        <v>4.276156484407815E-2</v>
      </c>
      <c r="R109" s="44">
        <f t="shared" si="11"/>
        <v>7.2136604472371482E-2</v>
      </c>
    </row>
    <row r="110" spans="1:18" x14ac:dyDescent="0.2">
      <c r="A110" s="1">
        <v>41478</v>
      </c>
      <c r="B110" s="60">
        <v>1692.3900149999999</v>
      </c>
      <c r="C110" s="61">
        <f t="shared" si="6"/>
        <v>-1.8536534855123367E-3</v>
      </c>
      <c r="D110" s="63">
        <f t="shared" si="7"/>
        <v>3.436031244352035E-6</v>
      </c>
      <c r="E110" s="63">
        <f t="shared" si="8"/>
        <v>5.8110368935928551E-5</v>
      </c>
      <c r="F110" s="50">
        <f t="shared" si="9"/>
        <v>7.6230157376151698E-3</v>
      </c>
      <c r="G110" s="50">
        <f t="shared" si="10"/>
        <v>4.1752976757087112E-2</v>
      </c>
      <c r="R110" s="44">
        <f t="shared" si="11"/>
        <v>7.2136604472371482E-2</v>
      </c>
    </row>
    <row r="111" spans="1:18" x14ac:dyDescent="0.2">
      <c r="A111" s="1">
        <v>41479</v>
      </c>
      <c r="B111" s="60">
        <v>1685.9399410000001</v>
      </c>
      <c r="C111" s="61">
        <f t="shared" si="6"/>
        <v>-3.8185031784132798E-3</v>
      </c>
      <c r="D111" s="63">
        <f t="shared" si="7"/>
        <v>1.458096652355232E-5</v>
      </c>
      <c r="E111" s="63">
        <f t="shared" si="8"/>
        <v>5.5376652051349722E-5</v>
      </c>
      <c r="F111" s="50">
        <f t="shared" si="9"/>
        <v>7.4415490357418006E-3</v>
      </c>
      <c r="G111" s="50">
        <f t="shared" si="10"/>
        <v>4.0759042696566015E-2</v>
      </c>
      <c r="R111" s="44">
        <f t="shared" si="11"/>
        <v>7.2136604472371482E-2</v>
      </c>
    </row>
    <row r="112" spans="1:18" x14ac:dyDescent="0.2">
      <c r="A112" s="1">
        <v>41480</v>
      </c>
      <c r="B112" s="60">
        <v>1690.25</v>
      </c>
      <c r="C112" s="61">
        <f t="shared" si="6"/>
        <v>2.5532102261524472E-3</v>
      </c>
      <c r="D112" s="63">
        <f t="shared" si="7"/>
        <v>6.5188824589294307E-6</v>
      </c>
      <c r="E112" s="63">
        <f t="shared" si="8"/>
        <v>5.3336867774959853E-5</v>
      </c>
      <c r="F112" s="50">
        <f t="shared" si="9"/>
        <v>7.3032094160690652E-3</v>
      </c>
      <c r="G112" s="50">
        <f t="shared" si="10"/>
        <v>4.0001325393651595E-2</v>
      </c>
      <c r="R112" s="44">
        <f t="shared" si="11"/>
        <v>7.2136604472371482E-2</v>
      </c>
    </row>
    <row r="113" spans="1:18" x14ac:dyDescent="0.2">
      <c r="A113" s="1">
        <v>41481</v>
      </c>
      <c r="B113" s="60">
        <v>1691.650024</v>
      </c>
      <c r="C113" s="61">
        <f t="shared" si="6"/>
        <v>8.2795119314081199E-4</v>
      </c>
      <c r="D113" s="63">
        <f t="shared" si="7"/>
        <v>6.8550317822329412E-7</v>
      </c>
      <c r="E113" s="63">
        <f t="shared" si="8"/>
        <v>5.0995968509158325E-5</v>
      </c>
      <c r="F113" s="50">
        <f t="shared" si="9"/>
        <v>7.1411461621478049E-3</v>
      </c>
      <c r="G113" s="50">
        <f t="shared" si="10"/>
        <v>3.9113668394497973E-2</v>
      </c>
      <c r="R113" s="44">
        <f t="shared" si="11"/>
        <v>7.2136604472371482E-2</v>
      </c>
    </row>
    <row r="114" spans="1:18" x14ac:dyDescent="0.2">
      <c r="A114" s="1">
        <v>41484</v>
      </c>
      <c r="B114" s="60">
        <v>1685.329956</v>
      </c>
      <c r="C114" s="61">
        <f t="shared" si="6"/>
        <v>-3.7430339630484658E-3</v>
      </c>
      <c r="D114" s="63">
        <f t="shared" si="7"/>
        <v>1.4010303248534304E-5</v>
      </c>
      <c r="E114" s="63">
        <f t="shared" si="8"/>
        <v>4.8480445242611575E-5</v>
      </c>
      <c r="F114" s="50">
        <f t="shared" si="9"/>
        <v>6.9627900472879097E-3</v>
      </c>
      <c r="G114" s="50">
        <f t="shared" si="10"/>
        <v>3.8136771720720504E-2</v>
      </c>
      <c r="R114" s="44">
        <f t="shared" si="11"/>
        <v>7.2136604472371482E-2</v>
      </c>
    </row>
    <row r="115" spans="1:18" x14ac:dyDescent="0.2">
      <c r="A115" s="1">
        <v>41485</v>
      </c>
      <c r="B115" s="60">
        <v>1685.959961</v>
      </c>
      <c r="C115" s="61">
        <f t="shared" si="6"/>
        <v>3.7374715485425335E-4</v>
      </c>
      <c r="D115" s="63">
        <f t="shared" si="7"/>
        <v>1.3968693576164922E-7</v>
      </c>
      <c r="E115" s="63">
        <f t="shared" si="8"/>
        <v>4.6756938142907709E-5</v>
      </c>
      <c r="F115" s="50">
        <f t="shared" si="9"/>
        <v>6.8379045140238475E-3</v>
      </c>
      <c r="G115" s="50">
        <f t="shared" si="10"/>
        <v>3.7452745483972615E-2</v>
      </c>
      <c r="R115" s="44">
        <f t="shared" si="11"/>
        <v>7.2136604472371482E-2</v>
      </c>
    </row>
    <row r="116" spans="1:18" x14ac:dyDescent="0.2">
      <c r="A116" s="1">
        <v>41486</v>
      </c>
      <c r="B116" s="60">
        <v>1685.7299800000001</v>
      </c>
      <c r="C116" s="61">
        <f t="shared" si="6"/>
        <v>-1.3641883113869047E-4</v>
      </c>
      <c r="D116" s="63">
        <f t="shared" si="7"/>
        <v>1.8610097489246545E-8</v>
      </c>
      <c r="E116" s="63">
        <f t="shared" si="8"/>
        <v>4.4426075582550402E-5</v>
      </c>
      <c r="F116" s="50">
        <f t="shared" si="9"/>
        <v>6.6652888596482E-3</v>
      </c>
      <c r="G116" s="50">
        <f t="shared" si="10"/>
        <v>3.650729060717204E-2</v>
      </c>
      <c r="R116" s="44">
        <f t="shared" si="11"/>
        <v>7.2136604472371482E-2</v>
      </c>
    </row>
    <row r="117" spans="1:18" x14ac:dyDescent="0.2">
      <c r="A117" s="1">
        <v>41487</v>
      </c>
      <c r="B117" s="60">
        <v>1706.869995</v>
      </c>
      <c r="C117" s="61">
        <f t="shared" si="6"/>
        <v>1.2462588439829694E-2</v>
      </c>
      <c r="D117" s="63">
        <f t="shared" si="7"/>
        <v>1.5531611062057671E-4</v>
      </c>
      <c r="E117" s="63">
        <f t="shared" si="8"/>
        <v>4.220570230829734E-5</v>
      </c>
      <c r="F117" s="50">
        <f t="shared" si="9"/>
        <v>6.4965915916192036E-3</v>
      </c>
      <c r="G117" s="50">
        <f t="shared" si="10"/>
        <v>3.5583297616282282E-2</v>
      </c>
      <c r="R117" s="44">
        <f t="shared" si="11"/>
        <v>4.7405979118337299E-2</v>
      </c>
    </row>
    <row r="118" spans="1:18" x14ac:dyDescent="0.2">
      <c r="A118" s="1">
        <v>41488</v>
      </c>
      <c r="B118" s="60">
        <v>1709.670044</v>
      </c>
      <c r="C118" s="61">
        <f t="shared" si="6"/>
        <v>1.6391141885906207E-3</v>
      </c>
      <c r="D118" s="63">
        <f t="shared" si="7"/>
        <v>2.6866953232390887E-6</v>
      </c>
      <c r="E118" s="63">
        <f t="shared" si="8"/>
        <v>4.786122272391131E-5</v>
      </c>
      <c r="F118" s="50">
        <f t="shared" si="9"/>
        <v>6.9181805934733524E-3</v>
      </c>
      <c r="G118" s="50">
        <f t="shared" si="10"/>
        <v>3.7892435679398324E-2</v>
      </c>
      <c r="R118" s="44">
        <f t="shared" si="11"/>
        <v>2.236165202612464E-2</v>
      </c>
    </row>
    <row r="119" spans="1:18" x14ac:dyDescent="0.2">
      <c r="A119" s="1">
        <v>41491</v>
      </c>
      <c r="B119" s="60">
        <v>1707.1400149999999</v>
      </c>
      <c r="C119" s="61">
        <f t="shared" si="6"/>
        <v>-1.4809307036142759E-3</v>
      </c>
      <c r="D119" s="63">
        <f t="shared" si="7"/>
        <v>2.1931557489074743E-6</v>
      </c>
      <c r="E119" s="63">
        <f t="shared" si="8"/>
        <v>4.5602496353877699E-5</v>
      </c>
      <c r="F119" s="50">
        <f t="shared" si="9"/>
        <v>6.7529620429762297E-3</v>
      </c>
      <c r="G119" s="50">
        <f t="shared" si="10"/>
        <v>3.698749640914252E-2</v>
      </c>
      <c r="R119" s="44">
        <f t="shared" si="11"/>
        <v>2.236165202612464E-2</v>
      </c>
    </row>
    <row r="120" spans="1:18" x14ac:dyDescent="0.2">
      <c r="A120" s="1">
        <v>41492</v>
      </c>
      <c r="B120" s="60">
        <v>1697.369995</v>
      </c>
      <c r="C120" s="61">
        <f t="shared" si="6"/>
        <v>-5.7394731055311343E-3</v>
      </c>
      <c r="D120" s="63">
        <f t="shared" si="7"/>
        <v>3.2941551529115206E-5</v>
      </c>
      <c r="E120" s="63">
        <f t="shared" si="8"/>
        <v>4.3432029323629185E-5</v>
      </c>
      <c r="F120" s="50">
        <f t="shared" si="9"/>
        <v>6.5902981209979552E-3</v>
      </c>
      <c r="G120" s="50">
        <f t="shared" si="10"/>
        <v>3.609654941554491E-2</v>
      </c>
      <c r="R120" s="44">
        <f t="shared" si="11"/>
        <v>2.236165202612464E-2</v>
      </c>
    </row>
    <row r="121" spans="1:18" x14ac:dyDescent="0.2">
      <c r="A121" s="1">
        <v>41493</v>
      </c>
      <c r="B121" s="60">
        <v>1690.910034</v>
      </c>
      <c r="C121" s="61">
        <f t="shared" si="6"/>
        <v>-3.8131256991678873E-3</v>
      </c>
      <c r="D121" s="63">
        <f t="shared" si="7"/>
        <v>1.4539927597654589E-5</v>
      </c>
      <c r="E121" s="63">
        <f t="shared" si="8"/>
        <v>4.2907505433903485E-5</v>
      </c>
      <c r="F121" s="50">
        <f t="shared" si="9"/>
        <v>6.5503820830470254E-3</v>
      </c>
      <c r="G121" s="50">
        <f t="shared" si="10"/>
        <v>3.5877920271625341E-2</v>
      </c>
      <c r="R121" s="44">
        <f t="shared" si="11"/>
        <v>2.236165202612464E-2</v>
      </c>
    </row>
    <row r="122" spans="1:18" x14ac:dyDescent="0.2">
      <c r="A122" s="1">
        <v>41494</v>
      </c>
      <c r="B122" s="60">
        <v>1697.4799800000001</v>
      </c>
      <c r="C122" s="61">
        <f t="shared" si="6"/>
        <v>3.8779209041685599E-3</v>
      </c>
      <c r="D122" s="63">
        <f t="shared" si="7"/>
        <v>1.5038270538987501E-5</v>
      </c>
      <c r="E122" s="63">
        <f t="shared" si="8"/>
        <v>4.1489126542091037E-5</v>
      </c>
      <c r="F122" s="50">
        <f t="shared" si="9"/>
        <v>6.44120536406743E-3</v>
      </c>
      <c r="G122" s="50">
        <f t="shared" si="10"/>
        <v>3.5279934754230073E-2</v>
      </c>
      <c r="R122" s="44">
        <f t="shared" si="11"/>
        <v>2.236165202612464E-2</v>
      </c>
    </row>
    <row r="123" spans="1:18" x14ac:dyDescent="0.2">
      <c r="A123" s="1">
        <v>41495</v>
      </c>
      <c r="B123" s="60">
        <v>1691.420044</v>
      </c>
      <c r="C123" s="61">
        <f t="shared" si="6"/>
        <v>-3.5763477329500545E-3</v>
      </c>
      <c r="D123" s="63">
        <f t="shared" si="7"/>
        <v>1.2790263106976994E-5</v>
      </c>
      <c r="E123" s="63">
        <f t="shared" si="8"/>
        <v>4.016658374193586E-5</v>
      </c>
      <c r="F123" s="50">
        <f t="shared" si="9"/>
        <v>6.3377112384468779E-3</v>
      </c>
      <c r="G123" s="50">
        <f t="shared" si="10"/>
        <v>3.4713074082513576E-2</v>
      </c>
      <c r="R123" s="44">
        <f t="shared" si="11"/>
        <v>2.236165202612464E-2</v>
      </c>
    </row>
    <row r="124" spans="1:18" x14ac:dyDescent="0.2">
      <c r="A124" s="1">
        <v>41498</v>
      </c>
      <c r="B124" s="60">
        <v>1689.469971</v>
      </c>
      <c r="C124" s="61">
        <f t="shared" si="6"/>
        <v>-1.1535857171363676E-3</v>
      </c>
      <c r="D124" s="63">
        <f t="shared" si="7"/>
        <v>1.3307600067810275E-6</v>
      </c>
      <c r="E124" s="63">
        <f t="shared" si="8"/>
        <v>3.8797767710187917E-5</v>
      </c>
      <c r="F124" s="50">
        <f t="shared" si="9"/>
        <v>6.2287854121159062E-3</v>
      </c>
      <c r="G124" s="50">
        <f t="shared" si="10"/>
        <v>3.4116462760749942E-2</v>
      </c>
      <c r="R124" s="44">
        <f t="shared" si="11"/>
        <v>2.0901549117137794E-2</v>
      </c>
    </row>
    <row r="125" spans="1:18" x14ac:dyDescent="0.2">
      <c r="A125" s="1">
        <v>41499</v>
      </c>
      <c r="B125" s="60">
        <v>1694.160034</v>
      </c>
      <c r="C125" s="61">
        <f t="shared" si="6"/>
        <v>2.772209725484634E-3</v>
      </c>
      <c r="D125" s="63">
        <f t="shared" si="7"/>
        <v>7.6851467620715899E-6</v>
      </c>
      <c r="E125" s="63">
        <f t="shared" si="8"/>
        <v>3.6924417325017568E-5</v>
      </c>
      <c r="F125" s="50">
        <f t="shared" si="9"/>
        <v>6.0765464965733262E-3</v>
      </c>
      <c r="G125" s="50">
        <f t="shared" si="10"/>
        <v>3.3282615879021996E-2</v>
      </c>
      <c r="R125" s="44">
        <f t="shared" si="11"/>
        <v>2.0901549117137794E-2</v>
      </c>
    </row>
    <row r="126" spans="1:18" x14ac:dyDescent="0.2">
      <c r="A126" s="1">
        <v>41500</v>
      </c>
      <c r="B126" s="60">
        <v>1685.3900149999999</v>
      </c>
      <c r="C126" s="61">
        <f t="shared" si="6"/>
        <v>-5.1900629132010899E-3</v>
      </c>
      <c r="D126" s="63">
        <f t="shared" si="7"/>
        <v>2.6936753042985385E-5</v>
      </c>
      <c r="E126" s="63">
        <f t="shared" si="8"/>
        <v>3.5462453796870266E-5</v>
      </c>
      <c r="F126" s="50">
        <f t="shared" si="9"/>
        <v>5.9550360029869062E-3</v>
      </c>
      <c r="G126" s="50">
        <f t="shared" si="10"/>
        <v>3.2617075495913306E-2</v>
      </c>
      <c r="R126" s="44">
        <f t="shared" si="11"/>
        <v>2.5046591398621244E-2</v>
      </c>
    </row>
    <row r="127" spans="1:18" x14ac:dyDescent="0.2">
      <c r="A127" s="1">
        <v>41501</v>
      </c>
      <c r="B127" s="60">
        <v>1661.3199460000001</v>
      </c>
      <c r="C127" s="61">
        <f t="shared" si="6"/>
        <v>-1.4384565330551637E-2</v>
      </c>
      <c r="D127" s="63">
        <f t="shared" si="7"/>
        <v>2.069157197489081E-4</v>
      </c>
      <c r="E127" s="63">
        <f t="shared" si="8"/>
        <v>3.5036168759176028E-5</v>
      </c>
      <c r="F127" s="50">
        <f t="shared" si="9"/>
        <v>5.9191358118542972E-3</v>
      </c>
      <c r="G127" s="50">
        <f t="shared" si="10"/>
        <v>3.2420442050892534E-2</v>
      </c>
      <c r="R127" s="44">
        <f t="shared" si="11"/>
        <v>3.0082229280455432E-2</v>
      </c>
    </row>
    <row r="128" spans="1:18" x14ac:dyDescent="0.2">
      <c r="A128" s="1">
        <v>41502</v>
      </c>
      <c r="B128" s="60">
        <v>1655.829956</v>
      </c>
      <c r="C128" s="61">
        <f t="shared" si="6"/>
        <v>-3.3100674825096146E-3</v>
      </c>
      <c r="D128" s="63">
        <f t="shared" si="7"/>
        <v>1.0956546738767537E-5</v>
      </c>
      <c r="E128" s="63">
        <f t="shared" si="8"/>
        <v>4.3630146308662641E-5</v>
      </c>
      <c r="F128" s="50">
        <f t="shared" si="9"/>
        <v>6.6053119766338545E-3</v>
      </c>
      <c r="G128" s="50">
        <f t="shared" si="10"/>
        <v>3.617878368961399E-2</v>
      </c>
      <c r="R128" s="44">
        <f t="shared" si="11"/>
        <v>3.0082229280455432E-2</v>
      </c>
    </row>
    <row r="129" spans="1:18" x14ac:dyDescent="0.2">
      <c r="A129" s="1">
        <v>41505</v>
      </c>
      <c r="B129" s="60">
        <v>1646.0600589999999</v>
      </c>
      <c r="C129" s="61">
        <f t="shared" si="6"/>
        <v>-5.9177776773251568E-3</v>
      </c>
      <c r="D129" s="63">
        <f t="shared" si="7"/>
        <v>3.502009263824793E-5</v>
      </c>
      <c r="E129" s="63">
        <f t="shared" si="8"/>
        <v>4.1996466330167883E-5</v>
      </c>
      <c r="F129" s="50">
        <f t="shared" si="9"/>
        <v>6.4804680641268406E-3</v>
      </c>
      <c r="G129" s="50">
        <f t="shared" si="10"/>
        <v>3.5494985419141062E-2</v>
      </c>
      <c r="R129" s="44">
        <f t="shared" si="11"/>
        <v>3.1973526779364679E-2</v>
      </c>
    </row>
    <row r="130" spans="1:18" x14ac:dyDescent="0.2">
      <c r="A130" s="1">
        <v>41506</v>
      </c>
      <c r="B130" s="60">
        <v>1652.349976</v>
      </c>
      <c r="C130" s="61">
        <f t="shared" si="6"/>
        <v>3.8139131021598469E-3</v>
      </c>
      <c r="D130" s="63">
        <f t="shared" si="7"/>
        <v>1.4545933150826547E-5</v>
      </c>
      <c r="E130" s="63">
        <f t="shared" si="8"/>
        <v>4.1647647645571886E-5</v>
      </c>
      <c r="F130" s="50">
        <f t="shared" si="9"/>
        <v>6.4534988684876891E-3</v>
      </c>
      <c r="G130" s="50">
        <f t="shared" si="10"/>
        <v>3.5347269051047729E-2</v>
      </c>
      <c r="R130" s="44">
        <f t="shared" si="11"/>
        <v>3.1973526779364679E-2</v>
      </c>
    </row>
    <row r="131" spans="1:18" x14ac:dyDescent="0.2">
      <c r="A131" s="1">
        <v>41507</v>
      </c>
      <c r="B131" s="60">
        <v>1642.8000489999999</v>
      </c>
      <c r="C131" s="61">
        <f t="shared" si="6"/>
        <v>-5.7963696133137383E-3</v>
      </c>
      <c r="D131" s="63">
        <f t="shared" si="7"/>
        <v>3.3597900694146853E-5</v>
      </c>
      <c r="E131" s="63">
        <f t="shared" si="8"/>
        <v>4.0292561920834617E-5</v>
      </c>
      <c r="F131" s="50">
        <f t="shared" si="9"/>
        <v>6.3476422332102668E-3</v>
      </c>
      <c r="G131" s="50">
        <f t="shared" si="10"/>
        <v>3.4767468381017318E-2</v>
      </c>
      <c r="R131" s="44">
        <f t="shared" si="11"/>
        <v>3.2113762532765787E-2</v>
      </c>
    </row>
    <row r="132" spans="1:18" x14ac:dyDescent="0.2">
      <c r="A132" s="1">
        <v>41508</v>
      </c>
      <c r="B132" s="60">
        <v>1656.959961</v>
      </c>
      <c r="C132" s="61">
        <f t="shared" si="6"/>
        <v>8.5824416765103891E-3</v>
      </c>
      <c r="D132" s="63">
        <f t="shared" si="7"/>
        <v>7.3658305130702462E-5</v>
      </c>
      <c r="E132" s="63">
        <f t="shared" si="8"/>
        <v>3.9957828859500224E-5</v>
      </c>
      <c r="F132" s="50">
        <f t="shared" si="9"/>
        <v>6.3212205197651682E-3</v>
      </c>
      <c r="G132" s="50">
        <f t="shared" si="10"/>
        <v>3.4622750696399134E-2</v>
      </c>
      <c r="R132" s="44">
        <f t="shared" si="11"/>
        <v>3.2113762532765787E-2</v>
      </c>
    </row>
    <row r="133" spans="1:18" x14ac:dyDescent="0.2">
      <c r="A133" s="1">
        <v>41509</v>
      </c>
      <c r="B133" s="60">
        <v>1663.5</v>
      </c>
      <c r="C133" s="61">
        <f t="shared" ref="C133:C196" si="12">LN(B133/B132)</f>
        <v>3.9392418724934625E-3</v>
      </c>
      <c r="D133" s="63">
        <f t="shared" ref="D133:D196" si="13">C133^2</f>
        <v>1.5517626530005801E-5</v>
      </c>
      <c r="E133" s="63">
        <f t="shared" ref="E133:E196" si="14">E132*$I$1+D132*(1-$I$1)</f>
        <v>4.1642852673060338E-5</v>
      </c>
      <c r="F133" s="50">
        <f t="shared" ref="F133:F196" si="15">SQRT(E133)</f>
        <v>6.4531273560236154E-3</v>
      </c>
      <c r="G133" s="50">
        <f t="shared" ref="G133:G196" si="16">SQRT($I$3)*F133</f>
        <v>3.5345234193478056E-2</v>
      </c>
      <c r="R133" s="44">
        <f t="shared" si="11"/>
        <v>3.2113762532765787E-2</v>
      </c>
    </row>
    <row r="134" spans="1:18" x14ac:dyDescent="0.2">
      <c r="A134" s="1">
        <v>41512</v>
      </c>
      <c r="B134" s="60">
        <v>1656.780029</v>
      </c>
      <c r="C134" s="61">
        <f t="shared" si="12"/>
        <v>-4.0478394092464407E-3</v>
      </c>
      <c r="D134" s="63">
        <f t="shared" si="13"/>
        <v>1.6385003883048573E-5</v>
      </c>
      <c r="E134" s="63">
        <f t="shared" si="14"/>
        <v>4.0336591365907606E-5</v>
      </c>
      <c r="F134" s="50">
        <f t="shared" si="15"/>
        <v>6.3511094594493967E-3</v>
      </c>
      <c r="G134" s="50">
        <f t="shared" si="16"/>
        <v>3.478645916124877E-2</v>
      </c>
      <c r="R134" s="44">
        <f t="shared" si="11"/>
        <v>3.2113762532765787E-2</v>
      </c>
    </row>
    <row r="135" spans="1:18" x14ac:dyDescent="0.2">
      <c r="A135" s="1">
        <v>41513</v>
      </c>
      <c r="B135" s="60">
        <v>1630.4799800000001</v>
      </c>
      <c r="C135" s="61">
        <f t="shared" si="12"/>
        <v>-1.6001539337487443E-2</v>
      </c>
      <c r="D135" s="63">
        <f t="shared" si="13"/>
        <v>2.5604926116915808E-4</v>
      </c>
      <c r="E135" s="63">
        <f t="shared" si="14"/>
        <v>3.9139011991764656E-5</v>
      </c>
      <c r="F135" s="50">
        <f t="shared" si="15"/>
        <v>6.2561179649815316E-3</v>
      </c>
      <c r="G135" s="50">
        <f t="shared" si="16"/>
        <v>3.4266169318336995E-2</v>
      </c>
      <c r="R135" s="44">
        <f t="shared" si="11"/>
        <v>5.7918981471746164E-2</v>
      </c>
    </row>
    <row r="136" spans="1:18" x14ac:dyDescent="0.2">
      <c r="A136" s="1">
        <v>41514</v>
      </c>
      <c r="B136" s="60">
        <v>1634.959961</v>
      </c>
      <c r="C136" s="61">
        <f t="shared" si="12"/>
        <v>2.7438776346883054E-3</v>
      </c>
      <c r="D136" s="63">
        <f t="shared" si="13"/>
        <v>7.52886447414269E-6</v>
      </c>
      <c r="E136" s="63">
        <f t="shared" si="14"/>
        <v>4.9984524450634336E-5</v>
      </c>
      <c r="F136" s="50">
        <f t="shared" si="15"/>
        <v>7.0699734405890334E-3</v>
      </c>
      <c r="G136" s="50">
        <f t="shared" si="16"/>
        <v>3.8723839343730242E-2</v>
      </c>
      <c r="R136" s="44">
        <f t="shared" si="11"/>
        <v>5.7918981471746164E-2</v>
      </c>
    </row>
    <row r="137" spans="1:18" x14ac:dyDescent="0.2">
      <c r="A137" s="1">
        <v>41515</v>
      </c>
      <c r="B137" s="60">
        <v>1638.170044</v>
      </c>
      <c r="C137" s="61">
        <f t="shared" si="12"/>
        <v>1.9614766442517134E-3</v>
      </c>
      <c r="D137" s="63">
        <f t="shared" si="13"/>
        <v>3.8473906259449626E-6</v>
      </c>
      <c r="E137" s="63">
        <f t="shared" si="14"/>
        <v>4.7861741451809754E-5</v>
      </c>
      <c r="F137" s="50">
        <f t="shared" si="15"/>
        <v>6.9182180835681778E-3</v>
      </c>
      <c r="G137" s="50">
        <f t="shared" si="16"/>
        <v>3.7892641021104512E-2</v>
      </c>
      <c r="R137" s="44">
        <f t="shared" si="11"/>
        <v>5.7918981471746164E-2</v>
      </c>
    </row>
    <row r="138" spans="1:18" x14ac:dyDescent="0.2">
      <c r="A138" s="1">
        <v>41516</v>
      </c>
      <c r="B138" s="60">
        <v>1632.969971</v>
      </c>
      <c r="C138" s="61">
        <f t="shared" si="12"/>
        <v>-3.1793670442177291E-3</v>
      </c>
      <c r="D138" s="63">
        <f t="shared" si="13"/>
        <v>1.010837480185778E-5</v>
      </c>
      <c r="E138" s="63">
        <f t="shared" si="14"/>
        <v>4.5661023910516513E-5</v>
      </c>
      <c r="F138" s="50">
        <f t="shared" si="15"/>
        <v>6.7572941263879076E-3</v>
      </c>
      <c r="G138" s="50">
        <f t="shared" si="16"/>
        <v>3.7011224207198219E-2</v>
      </c>
      <c r="R138" s="44">
        <f t="shared" si="11"/>
        <v>5.7918981471746164E-2</v>
      </c>
    </row>
    <row r="139" spans="1:18" x14ac:dyDescent="0.2">
      <c r="A139" s="1">
        <v>41520</v>
      </c>
      <c r="B139" s="60">
        <v>1639.7700199999999</v>
      </c>
      <c r="C139" s="61">
        <f t="shared" si="12"/>
        <v>4.1555753310222208E-3</v>
      </c>
      <c r="D139" s="63">
        <f t="shared" si="13"/>
        <v>1.726880633180044E-5</v>
      </c>
      <c r="E139" s="63">
        <f t="shared" si="14"/>
        <v>4.3883391455083572E-5</v>
      </c>
      <c r="F139" s="50">
        <f t="shared" si="15"/>
        <v>6.624454049586545E-3</v>
      </c>
      <c r="G139" s="50">
        <f t="shared" si="16"/>
        <v>3.6283629141149971E-2</v>
      </c>
      <c r="R139" s="44">
        <f t="shared" si="11"/>
        <v>5.7918981471746164E-2</v>
      </c>
    </row>
    <row r="140" spans="1:18" x14ac:dyDescent="0.2">
      <c r="A140" s="1">
        <v>41521</v>
      </c>
      <c r="B140" s="60">
        <v>1653.079956</v>
      </c>
      <c r="C140" s="61">
        <f t="shared" si="12"/>
        <v>8.0841876096148183E-3</v>
      </c>
      <c r="D140" s="63">
        <f t="shared" si="13"/>
        <v>6.5354089307449753E-5</v>
      </c>
      <c r="E140" s="63">
        <f t="shared" si="14"/>
        <v>4.2552662198919412E-5</v>
      </c>
      <c r="F140" s="50">
        <f t="shared" si="15"/>
        <v>6.523240161064087E-3</v>
      </c>
      <c r="G140" s="50">
        <f t="shared" si="16"/>
        <v>3.5729257842384336E-2</v>
      </c>
      <c r="R140" s="44">
        <f t="shared" si="11"/>
        <v>5.7918981471746164E-2</v>
      </c>
    </row>
    <row r="141" spans="1:18" x14ac:dyDescent="0.2">
      <c r="A141" s="1">
        <v>41522</v>
      </c>
      <c r="B141" s="60">
        <v>1655.079956</v>
      </c>
      <c r="C141" s="61">
        <f t="shared" si="12"/>
        <v>1.2091315395072581E-3</v>
      </c>
      <c r="D141" s="63">
        <f t="shared" si="13"/>
        <v>1.461999079831192E-6</v>
      </c>
      <c r="E141" s="63">
        <f t="shared" si="14"/>
        <v>4.369273355434593E-5</v>
      </c>
      <c r="F141" s="50">
        <f t="shared" si="15"/>
        <v>6.6100479237556162E-3</v>
      </c>
      <c r="G141" s="50">
        <f t="shared" si="16"/>
        <v>3.6204723540311394E-2</v>
      </c>
      <c r="R141" s="44">
        <f t="shared" si="11"/>
        <v>5.7918981471746164E-2</v>
      </c>
    </row>
    <row r="142" spans="1:18" x14ac:dyDescent="0.2">
      <c r="A142" s="1">
        <v>41523</v>
      </c>
      <c r="B142" s="60">
        <v>1655.170044</v>
      </c>
      <c r="C142" s="61">
        <f t="shared" si="12"/>
        <v>5.4429725864882412E-5</v>
      </c>
      <c r="D142" s="63">
        <f t="shared" si="13"/>
        <v>2.9625950577262492E-9</v>
      </c>
      <c r="E142" s="63">
        <f t="shared" si="14"/>
        <v>4.158119683062019E-5</v>
      </c>
      <c r="F142" s="50">
        <f t="shared" si="15"/>
        <v>6.4483483800598269E-3</v>
      </c>
      <c r="G142" s="50">
        <f t="shared" si="16"/>
        <v>3.5319058664106631E-2</v>
      </c>
      <c r="R142" s="44">
        <f t="shared" si="11"/>
        <v>5.7918981471746164E-2</v>
      </c>
    </row>
    <row r="143" spans="1:18" x14ac:dyDescent="0.2">
      <c r="A143" s="1">
        <v>41526</v>
      </c>
      <c r="B143" s="60">
        <v>1671.709961</v>
      </c>
      <c r="C143" s="61">
        <f t="shared" si="12"/>
        <v>9.9432821433165074E-3</v>
      </c>
      <c r="D143" s="63">
        <f t="shared" si="13"/>
        <v>9.8868859781596914E-5</v>
      </c>
      <c r="E143" s="63">
        <f t="shared" si="14"/>
        <v>3.9502285118842065E-5</v>
      </c>
      <c r="F143" s="50">
        <f t="shared" si="15"/>
        <v>6.2850843366530941E-3</v>
      </c>
      <c r="G143" s="50">
        <f t="shared" si="16"/>
        <v>3.4424824670072934E-2</v>
      </c>
      <c r="R143" s="44">
        <f t="shared" si="11"/>
        <v>5.7918981471746164E-2</v>
      </c>
    </row>
    <row r="144" spans="1:18" x14ac:dyDescent="0.2">
      <c r="A144" s="1">
        <v>41527</v>
      </c>
      <c r="B144" s="60">
        <v>1683.98999</v>
      </c>
      <c r="C144" s="61">
        <f t="shared" si="12"/>
        <v>7.3189403082372494E-3</v>
      </c>
      <c r="D144" s="63">
        <f t="shared" si="13"/>
        <v>5.3566887235539962E-5</v>
      </c>
      <c r="E144" s="63">
        <f t="shared" si="14"/>
        <v>4.2470613851979811E-5</v>
      </c>
      <c r="F144" s="50">
        <f t="shared" si="15"/>
        <v>6.5169482008053288E-3</v>
      </c>
      <c r="G144" s="50">
        <f t="shared" si="16"/>
        <v>3.5694795356737856E-2</v>
      </c>
      <c r="R144" s="44">
        <f t="shared" si="11"/>
        <v>5.7918981471746164E-2</v>
      </c>
    </row>
    <row r="145" spans="1:18" x14ac:dyDescent="0.2">
      <c r="A145" s="1">
        <v>41528</v>
      </c>
      <c r="B145" s="60">
        <v>1689.130005</v>
      </c>
      <c r="C145" s="61">
        <f t="shared" si="12"/>
        <v>3.0476348223741328E-3</v>
      </c>
      <c r="D145" s="63">
        <f t="shared" si="13"/>
        <v>9.2880780105474117E-6</v>
      </c>
      <c r="E145" s="63">
        <f t="shared" si="14"/>
        <v>4.3025427521157821E-5</v>
      </c>
      <c r="F145" s="50">
        <f t="shared" si="15"/>
        <v>6.5593770680726854E-3</v>
      </c>
      <c r="G145" s="50">
        <f t="shared" si="16"/>
        <v>3.5927187833655096E-2</v>
      </c>
      <c r="R145" s="44">
        <f t="shared" si="11"/>
        <v>5.7918981471746164E-2</v>
      </c>
    </row>
    <row r="146" spans="1:18" x14ac:dyDescent="0.2">
      <c r="A146" s="1">
        <v>41529</v>
      </c>
      <c r="B146" s="60">
        <v>1683.420044</v>
      </c>
      <c r="C146" s="61">
        <f t="shared" si="12"/>
        <v>-3.3861418646932984E-3</v>
      </c>
      <c r="D146" s="63">
        <f t="shared" si="13"/>
        <v>1.1465956727828608E-5</v>
      </c>
      <c r="E146" s="63">
        <f t="shared" si="14"/>
        <v>4.1338560045627301E-5</v>
      </c>
      <c r="F146" s="50">
        <f t="shared" si="15"/>
        <v>6.4295069830918837E-3</v>
      </c>
      <c r="G146" s="50">
        <f t="shared" si="16"/>
        <v>3.5215860082764117E-2</v>
      </c>
      <c r="R146" s="44">
        <f t="shared" si="11"/>
        <v>5.7918981471746164E-2</v>
      </c>
    </row>
    <row r="147" spans="1:18" x14ac:dyDescent="0.2">
      <c r="A147" s="1">
        <v>41530</v>
      </c>
      <c r="B147" s="60">
        <v>1687.98999</v>
      </c>
      <c r="C147" s="61">
        <f t="shared" si="12"/>
        <v>2.711001481768862E-3</v>
      </c>
      <c r="D147" s="63">
        <f t="shared" si="13"/>
        <v>7.3495290341529654E-6</v>
      </c>
      <c r="E147" s="63">
        <f t="shared" si="14"/>
        <v>3.9844929879737365E-5</v>
      </c>
      <c r="F147" s="50">
        <f t="shared" si="15"/>
        <v>6.3122840461862428E-3</v>
      </c>
      <c r="G147" s="50">
        <f t="shared" si="16"/>
        <v>3.4573803614761874E-2</v>
      </c>
      <c r="R147" s="44">
        <f t="shared" si="11"/>
        <v>5.7918981471746164E-2</v>
      </c>
    </row>
    <row r="148" spans="1:18" x14ac:dyDescent="0.2">
      <c r="A148" s="1">
        <v>41533</v>
      </c>
      <c r="B148" s="60">
        <v>1697.599976</v>
      </c>
      <c r="C148" s="61">
        <f t="shared" si="12"/>
        <v>5.6770086785799985E-3</v>
      </c>
      <c r="D148" s="63">
        <f t="shared" si="13"/>
        <v>3.222842753667262E-5</v>
      </c>
      <c r="E148" s="63">
        <f t="shared" si="14"/>
        <v>3.8220159837458146E-5</v>
      </c>
      <c r="F148" s="50">
        <f t="shared" si="15"/>
        <v>6.1822455335790527E-3</v>
      </c>
      <c r="G148" s="50">
        <f t="shared" si="16"/>
        <v>3.3861553347768088E-2</v>
      </c>
      <c r="R148" s="44">
        <f t="shared" si="11"/>
        <v>5.7918981471746164E-2</v>
      </c>
    </row>
    <row r="149" spans="1:18" x14ac:dyDescent="0.2">
      <c r="A149" s="1">
        <v>41534</v>
      </c>
      <c r="B149" s="60">
        <v>1704.76001</v>
      </c>
      <c r="C149" s="61">
        <f t="shared" si="12"/>
        <v>4.2088694901244251E-3</v>
      </c>
      <c r="D149" s="63">
        <f t="shared" si="13"/>
        <v>1.7714582384900237E-5</v>
      </c>
      <c r="E149" s="63">
        <f t="shared" si="14"/>
        <v>3.7920573222418875E-5</v>
      </c>
      <c r="F149" s="50">
        <f t="shared" si="15"/>
        <v>6.1579682706570417E-3</v>
      </c>
      <c r="G149" s="50">
        <f t="shared" si="16"/>
        <v>3.3728581302399398E-2</v>
      </c>
      <c r="R149" s="44">
        <f t="shared" si="11"/>
        <v>5.7918981471746164E-2</v>
      </c>
    </row>
    <row r="150" spans="1:18" x14ac:dyDescent="0.2">
      <c r="A150" s="1">
        <v>41535</v>
      </c>
      <c r="B150" s="60">
        <v>1725.5200199999999</v>
      </c>
      <c r="C150" s="61">
        <f t="shared" si="12"/>
        <v>1.2104121692590333E-2</v>
      </c>
      <c r="D150" s="63">
        <f t="shared" si="13"/>
        <v>1.4650976194903586E-4</v>
      </c>
      <c r="E150" s="63">
        <f t="shared" si="14"/>
        <v>3.691027368054294E-5</v>
      </c>
      <c r="F150" s="50">
        <f t="shared" si="15"/>
        <v>6.0753825954044192E-3</v>
      </c>
      <c r="G150" s="50">
        <f t="shared" si="16"/>
        <v>3.3276240929772827E-2</v>
      </c>
      <c r="R150" s="44">
        <f t="shared" si="11"/>
        <v>5.7918981471746164E-2</v>
      </c>
    </row>
    <row r="151" spans="1:18" x14ac:dyDescent="0.2">
      <c r="A151" s="1">
        <v>41536</v>
      </c>
      <c r="B151" s="60">
        <v>1722.339966</v>
      </c>
      <c r="C151" s="61">
        <f t="shared" si="12"/>
        <v>-1.8446543158112249E-3</v>
      </c>
      <c r="D151" s="63">
        <f t="shared" si="13"/>
        <v>3.4027495448409781E-6</v>
      </c>
      <c r="E151" s="63">
        <f t="shared" si="14"/>
        <v>4.2390248093967596E-5</v>
      </c>
      <c r="F151" s="50">
        <f t="shared" si="15"/>
        <v>6.5107793768463384E-3</v>
      </c>
      <c r="G151" s="50">
        <f t="shared" si="16"/>
        <v>3.5661007316381679E-2</v>
      </c>
      <c r="R151" s="44">
        <f t="shared" si="11"/>
        <v>5.7918981471746164E-2</v>
      </c>
    </row>
    <row r="152" spans="1:18" x14ac:dyDescent="0.2">
      <c r="A152" s="1">
        <v>41537</v>
      </c>
      <c r="B152" s="60">
        <v>1709.910034</v>
      </c>
      <c r="C152" s="61">
        <f t="shared" si="12"/>
        <v>-7.2430541722609517E-3</v>
      </c>
      <c r="D152" s="63">
        <f t="shared" si="13"/>
        <v>5.246183374230678E-5</v>
      </c>
      <c r="E152" s="63">
        <f t="shared" si="14"/>
        <v>4.0440873166511262E-5</v>
      </c>
      <c r="F152" s="50">
        <f t="shared" si="15"/>
        <v>6.3593138911765676E-3</v>
      </c>
      <c r="G152" s="50">
        <f t="shared" si="16"/>
        <v>3.483139668453359E-2</v>
      </c>
      <c r="R152" s="44">
        <f t="shared" si="11"/>
        <v>6.1185458712180889E-2</v>
      </c>
    </row>
    <row r="153" spans="1:18" x14ac:dyDescent="0.2">
      <c r="A153" s="1">
        <v>41540</v>
      </c>
      <c r="B153" s="60">
        <v>1701.839966</v>
      </c>
      <c r="C153" s="61">
        <f t="shared" si="12"/>
        <v>-4.7307587312808378E-3</v>
      </c>
      <c r="D153" s="63">
        <f t="shared" si="13"/>
        <v>2.2380078173589881E-5</v>
      </c>
      <c r="E153" s="63">
        <f t="shared" si="14"/>
        <v>4.1041921195301039E-5</v>
      </c>
      <c r="F153" s="50">
        <f t="shared" si="15"/>
        <v>6.4063968964856556E-3</v>
      </c>
      <c r="G153" s="50">
        <f t="shared" si="16"/>
        <v>3.5089280925362822E-2</v>
      </c>
      <c r="R153" s="44">
        <f t="shared" si="11"/>
        <v>6.1185458712180889E-2</v>
      </c>
    </row>
    <row r="154" spans="1:18" x14ac:dyDescent="0.2">
      <c r="A154" s="1">
        <v>41541</v>
      </c>
      <c r="B154" s="60">
        <v>1697.420044</v>
      </c>
      <c r="C154" s="61">
        <f t="shared" si="12"/>
        <v>-2.6005215710982166E-3</v>
      </c>
      <c r="D154" s="63">
        <f t="shared" si="13"/>
        <v>6.7627124417471366E-6</v>
      </c>
      <c r="E154" s="63">
        <f t="shared" si="14"/>
        <v>4.0108829044215476E-5</v>
      </c>
      <c r="F154" s="50">
        <f t="shared" si="15"/>
        <v>6.3331531675947551E-3</v>
      </c>
      <c r="G154" s="50">
        <f t="shared" si="16"/>
        <v>3.4688108500269432E-2</v>
      </c>
      <c r="R154" s="44">
        <f t="shared" si="11"/>
        <v>6.1185458712180889E-2</v>
      </c>
    </row>
    <row r="155" spans="1:18" x14ac:dyDescent="0.2">
      <c r="A155" s="1">
        <v>41542</v>
      </c>
      <c r="B155" s="60">
        <v>1692.7700199999999</v>
      </c>
      <c r="C155" s="61">
        <f t="shared" si="12"/>
        <v>-2.7432249096826906E-3</v>
      </c>
      <c r="D155" s="63">
        <f t="shared" si="13"/>
        <v>7.5252829051036056E-6</v>
      </c>
      <c r="E155" s="63">
        <f t="shared" si="14"/>
        <v>3.8441523214092054E-5</v>
      </c>
      <c r="F155" s="50">
        <f t="shared" si="15"/>
        <v>6.2001228386292517E-3</v>
      </c>
      <c r="G155" s="50">
        <f t="shared" si="16"/>
        <v>3.3959471380202041E-2</v>
      </c>
      <c r="R155" s="44">
        <f t="shared" si="11"/>
        <v>6.1185458712180889E-2</v>
      </c>
    </row>
    <row r="156" spans="1:18" x14ac:dyDescent="0.2">
      <c r="A156" s="1">
        <v>41543</v>
      </c>
      <c r="B156" s="60">
        <v>1698.670044</v>
      </c>
      <c r="C156" s="61">
        <f t="shared" si="12"/>
        <v>3.4793656032791145E-3</v>
      </c>
      <c r="D156" s="63">
        <f t="shared" si="13"/>
        <v>1.2105985001281837E-5</v>
      </c>
      <c r="E156" s="63">
        <f t="shared" si="14"/>
        <v>3.6895711198642626E-5</v>
      </c>
      <c r="F156" s="50">
        <f t="shared" si="15"/>
        <v>6.0741839944672919E-3</v>
      </c>
      <c r="G156" s="50">
        <f t="shared" si="16"/>
        <v>3.3269675922065707E-2</v>
      </c>
      <c r="R156" s="44">
        <f t="shared" si="11"/>
        <v>6.1185458712180889E-2</v>
      </c>
    </row>
    <row r="157" spans="1:18" x14ac:dyDescent="0.2">
      <c r="A157" s="1">
        <v>41544</v>
      </c>
      <c r="B157" s="60">
        <v>1691.75</v>
      </c>
      <c r="C157" s="61">
        <f t="shared" si="12"/>
        <v>-4.0821216956378114E-3</v>
      </c>
      <c r="D157" s="63">
        <f t="shared" si="13"/>
        <v>1.6663717537996921E-5</v>
      </c>
      <c r="E157" s="63">
        <f t="shared" si="14"/>
        <v>3.5656224888774587E-5</v>
      </c>
      <c r="F157" s="50">
        <f t="shared" si="15"/>
        <v>5.9712833535827611E-3</v>
      </c>
      <c r="G157" s="50">
        <f t="shared" si="16"/>
        <v>3.2706065900123753E-2</v>
      </c>
      <c r="R157" s="44">
        <f t="shared" si="11"/>
        <v>3.6405364313357592E-2</v>
      </c>
    </row>
    <row r="158" spans="1:18" x14ac:dyDescent="0.2">
      <c r="A158" s="1">
        <v>41547</v>
      </c>
      <c r="B158" s="60">
        <v>1681.5500489999999</v>
      </c>
      <c r="C158" s="61">
        <f t="shared" si="12"/>
        <v>-6.0474798789787367E-3</v>
      </c>
      <c r="D158" s="63">
        <f t="shared" si="13"/>
        <v>3.6572012886652677E-5</v>
      </c>
      <c r="E158" s="63">
        <f t="shared" si="14"/>
        <v>3.4706599521235705E-5</v>
      </c>
      <c r="F158" s="50">
        <f t="shared" si="15"/>
        <v>5.8912307306059324E-3</v>
      </c>
      <c r="G158" s="50">
        <f t="shared" si="16"/>
        <v>3.2267599626205096E-2</v>
      </c>
      <c r="R158" s="44">
        <f t="shared" si="11"/>
        <v>3.6725048010574468E-2</v>
      </c>
    </row>
    <row r="159" spans="1:18" x14ac:dyDescent="0.2">
      <c r="A159" s="1">
        <v>41548</v>
      </c>
      <c r="B159" s="60">
        <v>1695</v>
      </c>
      <c r="C159" s="61">
        <f t="shared" si="12"/>
        <v>7.9667245811945262E-3</v>
      </c>
      <c r="D159" s="63">
        <f t="shared" si="13"/>
        <v>6.3468700552609097E-5</v>
      </c>
      <c r="E159" s="63">
        <f t="shared" si="14"/>
        <v>3.4799870189506556E-5</v>
      </c>
      <c r="F159" s="50">
        <f t="shared" si="15"/>
        <v>5.8991414790210408E-3</v>
      </c>
      <c r="G159" s="50">
        <f t="shared" si="16"/>
        <v>3.2310928579742125E-2</v>
      </c>
      <c r="R159" s="44">
        <f t="shared" si="11"/>
        <v>3.6725048010574468E-2</v>
      </c>
    </row>
    <row r="160" spans="1:18" x14ac:dyDescent="0.2">
      <c r="A160" s="1">
        <v>41549</v>
      </c>
      <c r="B160" s="60">
        <v>1693.869995</v>
      </c>
      <c r="C160" s="61">
        <f t="shared" si="12"/>
        <v>-6.6689193952412568E-4</v>
      </c>
      <c r="D160" s="63">
        <f t="shared" si="13"/>
        <v>4.4474485900225008E-7</v>
      </c>
      <c r="E160" s="63">
        <f t="shared" si="14"/>
        <v>3.6233311707661686E-5</v>
      </c>
      <c r="F160" s="50">
        <f t="shared" si="15"/>
        <v>6.0194112426101678E-3</v>
      </c>
      <c r="G160" s="50">
        <f t="shared" si="16"/>
        <v>3.2969673204777908E-2</v>
      </c>
      <c r="R160" s="44">
        <f t="shared" si="11"/>
        <v>3.6725048010574468E-2</v>
      </c>
    </row>
    <row r="161" spans="1:18" x14ac:dyDescent="0.2">
      <c r="A161" s="1">
        <v>41550</v>
      </c>
      <c r="B161" s="60">
        <v>1678.660034</v>
      </c>
      <c r="C161" s="61">
        <f t="shared" si="12"/>
        <v>-9.0199725384119255E-3</v>
      </c>
      <c r="D161" s="63">
        <f t="shared" si="13"/>
        <v>8.1359904593705272E-5</v>
      </c>
      <c r="E161" s="63">
        <f t="shared" si="14"/>
        <v>3.4443883365228712E-5</v>
      </c>
      <c r="F161" s="50">
        <f t="shared" si="15"/>
        <v>5.8688911529545945E-3</v>
      </c>
      <c r="G161" s="50">
        <f t="shared" si="16"/>
        <v>3.2145240720157335E-2</v>
      </c>
      <c r="R161" s="44">
        <f t="shared" si="11"/>
        <v>4.5024762049715936E-2</v>
      </c>
    </row>
    <row r="162" spans="1:18" x14ac:dyDescent="0.2">
      <c r="A162" s="1">
        <v>41551</v>
      </c>
      <c r="B162" s="60">
        <v>1690.5</v>
      </c>
      <c r="C162" s="61">
        <f t="shared" si="12"/>
        <v>7.0284668113261943E-3</v>
      </c>
      <c r="D162" s="63">
        <f t="shared" si="13"/>
        <v>4.9399345717913802E-5</v>
      </c>
      <c r="E162" s="63">
        <f t="shared" si="14"/>
        <v>3.6789684426652536E-5</v>
      </c>
      <c r="F162" s="50">
        <f t="shared" si="15"/>
        <v>6.0654500596948732E-3</v>
      </c>
      <c r="G162" s="50">
        <f t="shared" si="16"/>
        <v>3.3221838191159384E-2</v>
      </c>
      <c r="R162" s="44">
        <f t="shared" ref="R162:R225" si="17">-PERCENTILE(C133:C162, $S$1)*SQRT($R$3)</f>
        <v>4.5024762049715936E-2</v>
      </c>
    </row>
    <row r="163" spans="1:18" x14ac:dyDescent="0.2">
      <c r="A163" s="1">
        <v>41554</v>
      </c>
      <c r="B163" s="60">
        <v>1676.119995</v>
      </c>
      <c r="C163" s="61">
        <f t="shared" si="12"/>
        <v>-8.5427476067355436E-3</v>
      </c>
      <c r="D163" s="63">
        <f t="shared" si="13"/>
        <v>7.2978536672385858E-5</v>
      </c>
      <c r="E163" s="63">
        <f t="shared" si="14"/>
        <v>3.7420167491215603E-5</v>
      </c>
      <c r="F163" s="50">
        <f t="shared" si="15"/>
        <v>6.1172025870667064E-3</v>
      </c>
      <c r="G163" s="50">
        <f t="shared" si="16"/>
        <v>3.3505298457653952E-2</v>
      </c>
      <c r="R163" s="44">
        <f t="shared" si="17"/>
        <v>4.8228183403279876E-2</v>
      </c>
    </row>
    <row r="164" spans="1:18" x14ac:dyDescent="0.2">
      <c r="A164" s="1">
        <v>41555</v>
      </c>
      <c r="B164" s="60">
        <v>1655.4499510000001</v>
      </c>
      <c r="C164" s="61">
        <f t="shared" si="12"/>
        <v>-1.2408749964991285E-2</v>
      </c>
      <c r="D164" s="63">
        <f t="shared" si="13"/>
        <v>1.5397707569367121E-4</v>
      </c>
      <c r="E164" s="63">
        <f t="shared" si="14"/>
        <v>3.9198085950274119E-5</v>
      </c>
      <c r="F164" s="50">
        <f t="shared" si="15"/>
        <v>6.2608374799442059E-3</v>
      </c>
      <c r="G164" s="50">
        <f t="shared" si="16"/>
        <v>3.42920191663924E-2</v>
      </c>
      <c r="R164" s="44">
        <f t="shared" si="17"/>
        <v>5.9613028387613447E-2</v>
      </c>
    </row>
    <row r="165" spans="1:18" x14ac:dyDescent="0.2">
      <c r="A165" s="1">
        <v>41556</v>
      </c>
      <c r="B165" s="60">
        <v>1656.400024</v>
      </c>
      <c r="C165" s="61">
        <f t="shared" si="12"/>
        <v>5.7374158445198812E-4</v>
      </c>
      <c r="D165" s="63">
        <f t="shared" si="13"/>
        <v>3.291794057294778E-7</v>
      </c>
      <c r="E165" s="63">
        <f t="shared" si="14"/>
        <v>4.4937035437443975E-5</v>
      </c>
      <c r="F165" s="50">
        <f t="shared" si="15"/>
        <v>6.7035091882866821E-3</v>
      </c>
      <c r="G165" s="50">
        <f t="shared" si="16"/>
        <v>3.6716631968677617E-2</v>
      </c>
      <c r="R165" s="44">
        <f t="shared" si="17"/>
        <v>4.8228183403279876E-2</v>
      </c>
    </row>
    <row r="166" spans="1:18" x14ac:dyDescent="0.2">
      <c r="A166" s="1">
        <v>41557</v>
      </c>
      <c r="B166" s="60">
        <v>1692.5600589999999</v>
      </c>
      <c r="C166" s="61">
        <f t="shared" si="12"/>
        <v>2.1595623372834851E-2</v>
      </c>
      <c r="D166" s="63">
        <f t="shared" si="13"/>
        <v>4.6637094886133089E-4</v>
      </c>
      <c r="E166" s="63">
        <f t="shared" si="14"/>
        <v>4.2706642635858245E-5</v>
      </c>
      <c r="F166" s="50">
        <f t="shared" si="15"/>
        <v>6.5350319536983323E-3</v>
      </c>
      <c r="G166" s="50">
        <f t="shared" si="16"/>
        <v>3.5793844150576327E-2</v>
      </c>
      <c r="R166" s="44">
        <f t="shared" si="17"/>
        <v>4.8228183403279876E-2</v>
      </c>
    </row>
    <row r="167" spans="1:18" x14ac:dyDescent="0.2">
      <c r="A167" s="1">
        <v>41558</v>
      </c>
      <c r="B167" s="60">
        <v>1703.1999510000001</v>
      </c>
      <c r="C167" s="61">
        <f t="shared" si="12"/>
        <v>6.2665952763933152E-3</v>
      </c>
      <c r="D167" s="63">
        <f t="shared" si="13"/>
        <v>3.9270216358115013E-5</v>
      </c>
      <c r="E167" s="63">
        <f t="shared" si="14"/>
        <v>6.3889857947131901E-5</v>
      </c>
      <c r="F167" s="50">
        <f t="shared" si="15"/>
        <v>7.9931131574081885E-3</v>
      </c>
      <c r="G167" s="50">
        <f t="shared" si="16"/>
        <v>4.3780083810038062E-2</v>
      </c>
      <c r="R167" s="44">
        <f t="shared" si="17"/>
        <v>4.8228183403279876E-2</v>
      </c>
    </row>
    <row r="168" spans="1:18" x14ac:dyDescent="0.2">
      <c r="A168" s="1">
        <v>41561</v>
      </c>
      <c r="B168" s="60">
        <v>1710.1400149999999</v>
      </c>
      <c r="C168" s="61">
        <f t="shared" si="12"/>
        <v>4.0664414517766513E-3</v>
      </c>
      <c r="D168" s="63">
        <f t="shared" si="13"/>
        <v>1.6535946080727401E-5</v>
      </c>
      <c r="E168" s="63">
        <f t="shared" si="14"/>
        <v>6.2658875867681058E-5</v>
      </c>
      <c r="F168" s="50">
        <f t="shared" si="15"/>
        <v>7.915735965005468E-3</v>
      </c>
      <c r="G168" s="50">
        <f t="shared" si="16"/>
        <v>4.3356271472884192E-2</v>
      </c>
      <c r="R168" s="44">
        <f t="shared" si="17"/>
        <v>4.8228183403279876E-2</v>
      </c>
    </row>
    <row r="169" spans="1:18" x14ac:dyDescent="0.2">
      <c r="A169" s="1">
        <v>41562</v>
      </c>
      <c r="B169" s="60">
        <v>1698.0600589999999</v>
      </c>
      <c r="C169" s="61">
        <f t="shared" si="12"/>
        <v>-7.0887895800904504E-3</v>
      </c>
      <c r="D169" s="63">
        <f t="shared" si="13"/>
        <v>5.0250937710798944E-5</v>
      </c>
      <c r="E169" s="63">
        <f t="shared" si="14"/>
        <v>6.0352729378333373E-5</v>
      </c>
      <c r="F169" s="50">
        <f t="shared" si="15"/>
        <v>7.7687019107656186E-3</v>
      </c>
      <c r="G169" s="50">
        <f t="shared" si="16"/>
        <v>4.2550932790598156E-2</v>
      </c>
      <c r="R169" s="44">
        <f t="shared" si="17"/>
        <v>4.8228183403279876E-2</v>
      </c>
    </row>
    <row r="170" spans="1:18" x14ac:dyDescent="0.2">
      <c r="A170" s="1">
        <v>41563</v>
      </c>
      <c r="B170" s="60">
        <v>1721.540039</v>
      </c>
      <c r="C170" s="61">
        <f t="shared" si="12"/>
        <v>1.3732804031583921E-2</v>
      </c>
      <c r="D170" s="63">
        <f t="shared" si="13"/>
        <v>1.8858990656988759E-4</v>
      </c>
      <c r="E170" s="63">
        <f t="shared" si="14"/>
        <v>5.9847639794956656E-5</v>
      </c>
      <c r="F170" s="50">
        <f t="shared" si="15"/>
        <v>7.7361256320561816E-3</v>
      </c>
      <c r="G170" s="50">
        <f t="shared" si="16"/>
        <v>4.2372505163710814E-2</v>
      </c>
      <c r="R170" s="44">
        <f t="shared" si="17"/>
        <v>4.8228183403279876E-2</v>
      </c>
    </row>
    <row r="171" spans="1:18" x14ac:dyDescent="0.2">
      <c r="A171" s="1">
        <v>41564</v>
      </c>
      <c r="B171" s="60">
        <v>1733.150024</v>
      </c>
      <c r="C171" s="61">
        <f t="shared" si="12"/>
        <v>6.7213142111343634E-3</v>
      </c>
      <c r="D171" s="63">
        <f t="shared" si="13"/>
        <v>4.5176064724796753E-5</v>
      </c>
      <c r="E171" s="63">
        <f t="shared" si="14"/>
        <v>6.6284753133703206E-5</v>
      </c>
      <c r="F171" s="50">
        <f t="shared" si="15"/>
        <v>8.1415448861811967E-3</v>
      </c>
      <c r="G171" s="50">
        <f t="shared" si="16"/>
        <v>4.4593077871022714E-2</v>
      </c>
      <c r="R171" s="44">
        <f t="shared" si="17"/>
        <v>4.8228183403279876E-2</v>
      </c>
    </row>
    <row r="172" spans="1:18" x14ac:dyDescent="0.2">
      <c r="A172" s="1">
        <v>41565</v>
      </c>
      <c r="B172" s="60">
        <v>1744.5</v>
      </c>
      <c r="C172" s="61">
        <f t="shared" si="12"/>
        <v>6.5274057025300394E-3</v>
      </c>
      <c r="D172" s="63">
        <f t="shared" si="13"/>
        <v>4.2607025205421674E-5</v>
      </c>
      <c r="E172" s="63">
        <f t="shared" si="14"/>
        <v>6.5229318713257888E-5</v>
      </c>
      <c r="F172" s="50">
        <f t="shared" si="15"/>
        <v>8.0764669697373174E-3</v>
      </c>
      <c r="G172" s="50">
        <f t="shared" si="16"/>
        <v>4.4236631442705225E-2</v>
      </c>
      <c r="R172" s="44">
        <f t="shared" si="17"/>
        <v>4.8228183403279876E-2</v>
      </c>
    </row>
    <row r="173" spans="1:18" x14ac:dyDescent="0.2">
      <c r="A173" s="1">
        <v>41568</v>
      </c>
      <c r="B173" s="60">
        <v>1744.660034</v>
      </c>
      <c r="C173" s="61">
        <f t="shared" si="12"/>
        <v>9.173210661182967E-5</v>
      </c>
      <c r="D173" s="63">
        <f t="shared" si="13"/>
        <v>8.4147793834440847E-9</v>
      </c>
      <c r="E173" s="63">
        <f t="shared" si="14"/>
        <v>6.4098204037866066E-5</v>
      </c>
      <c r="F173" s="50">
        <f t="shared" si="15"/>
        <v>8.0061353996710594E-3</v>
      </c>
      <c r="G173" s="50">
        <f t="shared" si="16"/>
        <v>4.3851409568404782E-2</v>
      </c>
      <c r="R173" s="44">
        <f t="shared" si="17"/>
        <v>4.8228183403279876E-2</v>
      </c>
    </row>
    <row r="174" spans="1:18" x14ac:dyDescent="0.2">
      <c r="A174" s="1">
        <v>41569</v>
      </c>
      <c r="B174" s="60">
        <v>1754.670044</v>
      </c>
      <c r="C174" s="61">
        <f t="shared" si="12"/>
        <v>5.7211163737868895E-3</v>
      </c>
      <c r="D174" s="63">
        <f t="shared" si="13"/>
        <v>3.2731172562412448E-5</v>
      </c>
      <c r="E174" s="63">
        <f t="shared" si="14"/>
        <v>6.089371457494193E-5</v>
      </c>
      <c r="F174" s="50">
        <f t="shared" si="15"/>
        <v>7.8034424823241908E-3</v>
      </c>
      <c r="G174" s="50">
        <f t="shared" si="16"/>
        <v>4.2741214737630678E-2</v>
      </c>
      <c r="R174" s="44">
        <f t="shared" si="17"/>
        <v>4.8228183403279876E-2</v>
      </c>
    </row>
    <row r="175" spans="1:18" x14ac:dyDescent="0.2">
      <c r="A175" s="1">
        <v>41570</v>
      </c>
      <c r="B175" s="60">
        <v>1746.380005</v>
      </c>
      <c r="C175" s="61">
        <f t="shared" si="12"/>
        <v>-4.7357532041004645E-3</v>
      </c>
      <c r="D175" s="63">
        <f t="shared" si="13"/>
        <v>2.2427358410147817E-5</v>
      </c>
      <c r="E175" s="63">
        <f t="shared" si="14"/>
        <v>5.9485587474315455E-5</v>
      </c>
      <c r="F175" s="50">
        <f t="shared" si="15"/>
        <v>7.7126900284087297E-3</v>
      </c>
      <c r="G175" s="50">
        <f t="shared" si="16"/>
        <v>4.2244143076046216E-2</v>
      </c>
      <c r="R175" s="44">
        <f t="shared" si="17"/>
        <v>4.8228183403279876E-2</v>
      </c>
    </row>
    <row r="176" spans="1:18" x14ac:dyDescent="0.2">
      <c r="A176" s="1">
        <v>41571</v>
      </c>
      <c r="B176" s="60">
        <v>1752.0699460000001</v>
      </c>
      <c r="C176" s="61">
        <f t="shared" si="12"/>
        <v>3.2528383122691091E-3</v>
      </c>
      <c r="D176" s="63">
        <f t="shared" si="13"/>
        <v>1.0580957085765747E-5</v>
      </c>
      <c r="E176" s="63">
        <f t="shared" si="14"/>
        <v>5.7632676021107074E-5</v>
      </c>
      <c r="F176" s="50">
        <f t="shared" si="15"/>
        <v>7.5916188010928913E-3</v>
      </c>
      <c r="G176" s="50">
        <f t="shared" si="16"/>
        <v>4.1581008653389012E-2</v>
      </c>
      <c r="R176" s="44">
        <f t="shared" si="17"/>
        <v>4.8228183403279876E-2</v>
      </c>
    </row>
    <row r="177" spans="1:18" x14ac:dyDescent="0.2">
      <c r="A177" s="1">
        <v>41572</v>
      </c>
      <c r="B177" s="60">
        <v>1759.7700199999999</v>
      </c>
      <c r="C177" s="61">
        <f t="shared" si="12"/>
        <v>4.3852148241281608E-3</v>
      </c>
      <c r="D177" s="63">
        <f t="shared" si="13"/>
        <v>1.9230109053753377E-5</v>
      </c>
      <c r="E177" s="63">
        <f t="shared" si="14"/>
        <v>5.5280090074340008E-5</v>
      </c>
      <c r="F177" s="50">
        <f t="shared" si="15"/>
        <v>7.4350581755854477E-3</v>
      </c>
      <c r="G177" s="50">
        <f t="shared" si="16"/>
        <v>4.0723490791313557E-2</v>
      </c>
      <c r="R177" s="44">
        <f t="shared" si="17"/>
        <v>4.8228183403279876E-2</v>
      </c>
    </row>
    <row r="178" spans="1:18" x14ac:dyDescent="0.2">
      <c r="A178" s="1">
        <v>41575</v>
      </c>
      <c r="B178" s="60">
        <v>1762.1099850000001</v>
      </c>
      <c r="C178" s="61">
        <f t="shared" si="12"/>
        <v>1.328816053354726E-3</v>
      </c>
      <c r="D178" s="63">
        <f t="shared" si="13"/>
        <v>1.7657521036532302E-6</v>
      </c>
      <c r="E178" s="63">
        <f t="shared" si="14"/>
        <v>5.3477591023310679E-5</v>
      </c>
      <c r="F178" s="50">
        <f t="shared" si="15"/>
        <v>7.3128374126128822E-3</v>
      </c>
      <c r="G178" s="50">
        <f t="shared" si="16"/>
        <v>4.0054060102557895E-2</v>
      </c>
      <c r="R178" s="44">
        <f t="shared" si="17"/>
        <v>4.8228183403279876E-2</v>
      </c>
    </row>
    <row r="179" spans="1:18" x14ac:dyDescent="0.2">
      <c r="A179" s="1">
        <v>41576</v>
      </c>
      <c r="B179" s="60">
        <v>1771.9499510000001</v>
      </c>
      <c r="C179" s="61">
        <f t="shared" si="12"/>
        <v>5.5686613166085804E-3</v>
      </c>
      <c r="D179" s="63">
        <f t="shared" si="13"/>
        <v>3.1009988859092809E-5</v>
      </c>
      <c r="E179" s="63">
        <f t="shared" si="14"/>
        <v>5.0891999077327803E-5</v>
      </c>
      <c r="F179" s="50">
        <f t="shared" si="15"/>
        <v>7.1338628440227115E-3</v>
      </c>
      <c r="G179" s="50">
        <f t="shared" si="16"/>
        <v>3.9073776018191973E-2</v>
      </c>
      <c r="R179" s="44">
        <f t="shared" si="17"/>
        <v>4.8228183403279876E-2</v>
      </c>
    </row>
    <row r="180" spans="1:18" x14ac:dyDescent="0.2">
      <c r="A180" s="1">
        <v>41577</v>
      </c>
      <c r="B180" s="60">
        <v>1763.3100589999999</v>
      </c>
      <c r="C180" s="61">
        <f t="shared" si="12"/>
        <v>-4.8878493671811471E-3</v>
      </c>
      <c r="D180" s="63">
        <f t="shared" si="13"/>
        <v>2.3891071436253142E-5</v>
      </c>
      <c r="E180" s="63">
        <f t="shared" si="14"/>
        <v>4.9897898566416051E-5</v>
      </c>
      <c r="F180" s="50">
        <f t="shared" si="15"/>
        <v>7.0638444608029172E-3</v>
      </c>
      <c r="G180" s="50">
        <f t="shared" si="16"/>
        <v>3.8690269538896753E-2</v>
      </c>
      <c r="R180" s="44">
        <f t="shared" si="17"/>
        <v>4.8228183403279876E-2</v>
      </c>
    </row>
    <row r="181" spans="1:18" x14ac:dyDescent="0.2">
      <c r="A181" s="1">
        <v>41578</v>
      </c>
      <c r="B181" s="60">
        <v>1756.540039</v>
      </c>
      <c r="C181" s="61">
        <f t="shared" si="12"/>
        <v>-3.8467708339101382E-3</v>
      </c>
      <c r="D181" s="63">
        <f t="shared" si="13"/>
        <v>1.47976458486217E-5</v>
      </c>
      <c r="E181" s="63">
        <f t="shared" si="14"/>
        <v>4.8597557209907903E-5</v>
      </c>
      <c r="F181" s="50">
        <f t="shared" si="15"/>
        <v>6.9711948193912857E-3</v>
      </c>
      <c r="G181" s="50">
        <f t="shared" si="16"/>
        <v>3.8182806553437594E-2</v>
      </c>
      <c r="R181" s="44">
        <f t="shared" si="17"/>
        <v>4.8228183403279876E-2</v>
      </c>
    </row>
    <row r="182" spans="1:18" x14ac:dyDescent="0.2">
      <c r="A182" s="1">
        <v>41579</v>
      </c>
      <c r="B182" s="60">
        <v>1761.6400149999999</v>
      </c>
      <c r="C182" s="61">
        <f t="shared" si="12"/>
        <v>2.8992146473564603E-3</v>
      </c>
      <c r="D182" s="63">
        <f t="shared" si="13"/>
        <v>8.4054455714462452E-6</v>
      </c>
      <c r="E182" s="63">
        <f t="shared" si="14"/>
        <v>4.6907561641843591E-5</v>
      </c>
      <c r="F182" s="50">
        <f t="shared" si="15"/>
        <v>6.848909522095002E-3</v>
      </c>
      <c r="G182" s="50">
        <f t="shared" si="16"/>
        <v>3.7513022395633595E-2</v>
      </c>
      <c r="R182" s="44">
        <f t="shared" si="17"/>
        <v>4.8228183403279876E-2</v>
      </c>
    </row>
    <row r="183" spans="1:18" x14ac:dyDescent="0.2">
      <c r="A183" s="1">
        <v>41582</v>
      </c>
      <c r="B183" s="60">
        <v>1767.9300539999999</v>
      </c>
      <c r="C183" s="61">
        <f t="shared" si="12"/>
        <v>3.5641993420361018E-3</v>
      </c>
      <c r="D183" s="63">
        <f t="shared" si="13"/>
        <v>1.2703516949770581E-5</v>
      </c>
      <c r="E183" s="63">
        <f t="shared" si="14"/>
        <v>4.4982455838323723E-5</v>
      </c>
      <c r="F183" s="50">
        <f t="shared" si="15"/>
        <v>6.7068961404157532E-3</v>
      </c>
      <c r="G183" s="50">
        <f t="shared" si="16"/>
        <v>3.6735183069500438E-2</v>
      </c>
      <c r="R183" s="44">
        <f t="shared" si="17"/>
        <v>4.8228183403279876E-2</v>
      </c>
    </row>
    <row r="184" spans="1:18" x14ac:dyDescent="0.2">
      <c r="A184" s="1">
        <v>41583</v>
      </c>
      <c r="B184" s="60">
        <v>1762.969971</v>
      </c>
      <c r="C184" s="61">
        <f t="shared" si="12"/>
        <v>-2.8095308434487949E-3</v>
      </c>
      <c r="D184" s="63">
        <f t="shared" si="13"/>
        <v>7.8934635602900976E-6</v>
      </c>
      <c r="E184" s="63">
        <f t="shared" si="14"/>
        <v>4.3368508893896067E-5</v>
      </c>
      <c r="F184" s="50">
        <f t="shared" si="15"/>
        <v>6.5854771196851083E-3</v>
      </c>
      <c r="G184" s="50">
        <f t="shared" si="16"/>
        <v>3.6070143703856826E-2</v>
      </c>
      <c r="R184" s="44">
        <f t="shared" si="17"/>
        <v>4.8228183403279876E-2</v>
      </c>
    </row>
    <row r="185" spans="1:18" x14ac:dyDescent="0.2">
      <c r="A185" s="1">
        <v>41584</v>
      </c>
      <c r="B185" s="60">
        <v>1770.48999</v>
      </c>
      <c r="C185" s="61">
        <f t="shared" si="12"/>
        <v>4.2564684115141554E-3</v>
      </c>
      <c r="D185" s="63">
        <f t="shared" si="13"/>
        <v>1.8117523338217837E-5</v>
      </c>
      <c r="E185" s="63">
        <f t="shared" si="14"/>
        <v>4.1594756627215771E-5</v>
      </c>
      <c r="F185" s="50">
        <f t="shared" si="15"/>
        <v>6.4493997106099552E-3</v>
      </c>
      <c r="G185" s="50">
        <f t="shared" si="16"/>
        <v>3.5324817038683627E-2</v>
      </c>
      <c r="R185" s="44">
        <f t="shared" si="17"/>
        <v>4.8228183403279876E-2</v>
      </c>
    </row>
    <row r="186" spans="1:18" x14ac:dyDescent="0.2">
      <c r="A186" s="1">
        <v>41585</v>
      </c>
      <c r="B186" s="60">
        <v>1747.150024</v>
      </c>
      <c r="C186" s="61">
        <f t="shared" si="12"/>
        <v>-1.3270436104209306E-2</v>
      </c>
      <c r="D186" s="63">
        <f t="shared" si="13"/>
        <v>1.7610447439590185E-4</v>
      </c>
      <c r="E186" s="63">
        <f t="shared" si="14"/>
        <v>4.0420894962765872E-5</v>
      </c>
      <c r="F186" s="50">
        <f t="shared" si="15"/>
        <v>6.357742914176844E-3</v>
      </c>
      <c r="G186" s="50">
        <f t="shared" si="16"/>
        <v>3.4822792089132887E-2</v>
      </c>
      <c r="R186" s="44">
        <f t="shared" si="17"/>
        <v>5.9613028387613447E-2</v>
      </c>
    </row>
    <row r="187" spans="1:18" x14ac:dyDescent="0.2">
      <c r="A187" s="1">
        <v>41586</v>
      </c>
      <c r="B187" s="60">
        <v>1770.6099850000001</v>
      </c>
      <c r="C187" s="61">
        <f t="shared" si="12"/>
        <v>1.3338208830702846E-2</v>
      </c>
      <c r="D187" s="63">
        <f t="shared" si="13"/>
        <v>1.7790781481143937E-4</v>
      </c>
      <c r="E187" s="63">
        <f t="shared" si="14"/>
        <v>4.7205073934422677E-5</v>
      </c>
      <c r="F187" s="50">
        <f t="shared" si="15"/>
        <v>6.8705948748578301E-3</v>
      </c>
      <c r="G187" s="50">
        <f t="shared" si="16"/>
        <v>3.7631797964390173E-2</v>
      </c>
      <c r="R187" s="44">
        <f t="shared" si="17"/>
        <v>5.9613028387613447E-2</v>
      </c>
    </row>
    <row r="188" spans="1:18" x14ac:dyDescent="0.2">
      <c r="A188" s="1">
        <v>41589</v>
      </c>
      <c r="B188" s="60">
        <v>1771.8900149999999</v>
      </c>
      <c r="C188" s="61">
        <f t="shared" si="12"/>
        <v>7.2267046193816081E-4</v>
      </c>
      <c r="D188" s="63">
        <f t="shared" si="13"/>
        <v>5.2225259655791472E-7</v>
      </c>
      <c r="E188" s="63">
        <f t="shared" si="14"/>
        <v>5.3740210978273518E-5</v>
      </c>
      <c r="F188" s="50">
        <f t="shared" si="15"/>
        <v>7.3307715131678683E-3</v>
      </c>
      <c r="G188" s="50">
        <f t="shared" si="16"/>
        <v>4.0152289216783217E-2</v>
      </c>
      <c r="R188" s="44">
        <f t="shared" si="17"/>
        <v>5.9613028387613447E-2</v>
      </c>
    </row>
    <row r="189" spans="1:18" x14ac:dyDescent="0.2">
      <c r="A189" s="1">
        <v>41590</v>
      </c>
      <c r="B189" s="60">
        <v>1767.6899410000001</v>
      </c>
      <c r="C189" s="61">
        <f t="shared" si="12"/>
        <v>-2.3732058738506249E-3</v>
      </c>
      <c r="D189" s="63">
        <f t="shared" si="13"/>
        <v>5.6321061196791084E-6</v>
      </c>
      <c r="E189" s="63">
        <f t="shared" si="14"/>
        <v>5.1079313059187735E-5</v>
      </c>
      <c r="F189" s="50">
        <f t="shared" si="15"/>
        <v>7.1469792961213856E-3</v>
      </c>
      <c r="G189" s="50">
        <f t="shared" si="16"/>
        <v>3.9145617785080772E-2</v>
      </c>
      <c r="R189" s="44">
        <f t="shared" si="17"/>
        <v>5.9613028387613447E-2</v>
      </c>
    </row>
    <row r="190" spans="1:18" x14ac:dyDescent="0.2">
      <c r="A190" s="1">
        <v>41591</v>
      </c>
      <c r="B190" s="60">
        <v>1782</v>
      </c>
      <c r="C190" s="61">
        <f t="shared" si="12"/>
        <v>8.0627529503191214E-3</v>
      </c>
      <c r="D190" s="63">
        <f t="shared" si="13"/>
        <v>6.5007985137879702E-5</v>
      </c>
      <c r="E190" s="63">
        <f t="shared" si="14"/>
        <v>4.8806952712212303E-5</v>
      </c>
      <c r="F190" s="50">
        <f t="shared" si="15"/>
        <v>6.9861972998343175E-3</v>
      </c>
      <c r="G190" s="50">
        <f t="shared" si="16"/>
        <v>3.8264978523009384E-2</v>
      </c>
      <c r="R190" s="44">
        <f t="shared" si="17"/>
        <v>5.9613028387613447E-2</v>
      </c>
    </row>
    <row r="191" spans="1:18" x14ac:dyDescent="0.2">
      <c r="A191" s="1">
        <v>41592</v>
      </c>
      <c r="B191" s="60">
        <v>1790.619995</v>
      </c>
      <c r="C191" s="61">
        <f t="shared" si="12"/>
        <v>4.8255967550053921E-3</v>
      </c>
      <c r="D191" s="63">
        <f t="shared" si="13"/>
        <v>2.328638404191857E-5</v>
      </c>
      <c r="E191" s="63">
        <f t="shared" si="14"/>
        <v>4.9617004333495676E-5</v>
      </c>
      <c r="F191" s="50">
        <f t="shared" si="15"/>
        <v>7.0439338677684695E-3</v>
      </c>
      <c r="G191" s="50">
        <f t="shared" si="16"/>
        <v>3.8581214729514028E-2</v>
      </c>
      <c r="R191" s="44">
        <f t="shared" si="17"/>
        <v>5.8436787517239873E-2</v>
      </c>
    </row>
    <row r="192" spans="1:18" x14ac:dyDescent="0.2">
      <c r="A192" s="1">
        <v>41593</v>
      </c>
      <c r="B192" s="60">
        <v>1798.1800539999999</v>
      </c>
      <c r="C192" s="61">
        <f t="shared" si="12"/>
        <v>4.2131465000790243E-3</v>
      </c>
      <c r="D192" s="63">
        <f t="shared" si="13"/>
        <v>1.7750603431128133E-5</v>
      </c>
      <c r="E192" s="63">
        <f t="shared" si="14"/>
        <v>4.8300473318916824E-5</v>
      </c>
      <c r="F192" s="50">
        <f t="shared" si="15"/>
        <v>6.9498541940760756E-3</v>
      </c>
      <c r="G192" s="50">
        <f t="shared" si="16"/>
        <v>3.8065919134673533E-2</v>
      </c>
      <c r="R192" s="44">
        <f t="shared" si="17"/>
        <v>5.8436787517239873E-2</v>
      </c>
    </row>
    <row r="193" spans="1:18" x14ac:dyDescent="0.2">
      <c r="A193" s="1">
        <v>41596</v>
      </c>
      <c r="B193" s="60">
        <v>1791.530029</v>
      </c>
      <c r="C193" s="61">
        <f t="shared" si="12"/>
        <v>-3.7050527499677332E-3</v>
      </c>
      <c r="D193" s="63">
        <f t="shared" si="13"/>
        <v>1.3727415880043462E-5</v>
      </c>
      <c r="E193" s="63">
        <f t="shared" si="14"/>
        <v>4.6772979824527394E-5</v>
      </c>
      <c r="F193" s="50">
        <f t="shared" si="15"/>
        <v>6.8390774103330191E-3</v>
      </c>
      <c r="G193" s="50">
        <f t="shared" si="16"/>
        <v>3.7459169701634099E-2</v>
      </c>
      <c r="R193" s="44">
        <f t="shared" si="17"/>
        <v>5.4853142277373403E-2</v>
      </c>
    </row>
    <row r="194" spans="1:18" x14ac:dyDescent="0.2">
      <c r="A194" s="1">
        <v>41597</v>
      </c>
      <c r="B194" s="60">
        <v>1787.869995</v>
      </c>
      <c r="C194" s="61">
        <f t="shared" si="12"/>
        <v>-2.0450551774362094E-3</v>
      </c>
      <c r="D194" s="63">
        <f t="shared" si="13"/>
        <v>4.1822506787586457E-6</v>
      </c>
      <c r="E194" s="63">
        <f t="shared" si="14"/>
        <v>4.5120701627303195E-5</v>
      </c>
      <c r="F194" s="50">
        <f t="shared" si="15"/>
        <v>6.7171944759179926E-3</v>
      </c>
      <c r="G194" s="50">
        <f t="shared" si="16"/>
        <v>3.6791589376093767E-2</v>
      </c>
      <c r="R194" s="44">
        <f t="shared" si="17"/>
        <v>3.3402128873743213E-2</v>
      </c>
    </row>
    <row r="195" spans="1:18" x14ac:dyDescent="0.2">
      <c r="A195" s="1">
        <v>41598</v>
      </c>
      <c r="B195" s="60">
        <v>1781.369995</v>
      </c>
      <c r="C195" s="61">
        <f t="shared" si="12"/>
        <v>-3.6422359964005456E-3</v>
      </c>
      <c r="D195" s="63">
        <f t="shared" si="13"/>
        <v>1.3265883053475875E-5</v>
      </c>
      <c r="E195" s="63">
        <f t="shared" si="14"/>
        <v>4.3073779079875969E-5</v>
      </c>
      <c r="F195" s="50">
        <f t="shared" si="15"/>
        <v>6.563061715379185E-3</v>
      </c>
      <c r="G195" s="50">
        <f t="shared" si="16"/>
        <v>3.5947369478117296E-2</v>
      </c>
      <c r="R195" s="44">
        <f t="shared" si="17"/>
        <v>3.3402128873743213E-2</v>
      </c>
    </row>
    <row r="196" spans="1:18" x14ac:dyDescent="0.2">
      <c r="A196" s="1">
        <v>41599</v>
      </c>
      <c r="B196" s="60">
        <v>1795.849976</v>
      </c>
      <c r="C196" s="61">
        <f t="shared" si="12"/>
        <v>8.0957057171071184E-3</v>
      </c>
      <c r="D196" s="63">
        <f t="shared" si="13"/>
        <v>6.5540451058000886E-5</v>
      </c>
      <c r="E196" s="63">
        <f t="shared" si="14"/>
        <v>4.1583384278555962E-5</v>
      </c>
      <c r="F196" s="50">
        <f t="shared" si="15"/>
        <v>6.4485179908685963E-3</v>
      </c>
      <c r="G196" s="50">
        <f t="shared" si="16"/>
        <v>3.5319987660766231E-2</v>
      </c>
      <c r="R196" s="44">
        <f t="shared" si="17"/>
        <v>3.3402128873743213E-2</v>
      </c>
    </row>
    <row r="197" spans="1:18" x14ac:dyDescent="0.2">
      <c r="A197" s="1">
        <v>41600</v>
      </c>
      <c r="B197" s="60">
        <v>1804.76001</v>
      </c>
      <c r="C197" s="61">
        <f t="shared" ref="C197:C253" si="18">LN(B197/B196)</f>
        <v>4.9491903993277523E-3</v>
      </c>
      <c r="D197" s="63">
        <f t="shared" ref="D197:D253" si="19">C197^2</f>
        <v>2.4494485608797995E-5</v>
      </c>
      <c r="E197" s="63">
        <f t="shared" ref="E197:E253" si="20">E196*$I$1+D196*(1-$I$1)</f>
        <v>4.2781237617528209E-5</v>
      </c>
      <c r="F197" s="50">
        <f t="shared" ref="F197:F253" si="21">SQRT(E197)</f>
        <v>6.5407367794101156E-3</v>
      </c>
      <c r="G197" s="50">
        <f t="shared" ref="G197:G253" si="22">SQRT($I$3)*F197</f>
        <v>3.5825090767866122E-2</v>
      </c>
      <c r="R197" s="44">
        <f t="shared" si="17"/>
        <v>3.3402128873743213E-2</v>
      </c>
    </row>
    <row r="198" spans="1:18" x14ac:dyDescent="0.2">
      <c r="A198" s="1">
        <v>41603</v>
      </c>
      <c r="B198" s="60">
        <v>1802.4799800000001</v>
      </c>
      <c r="C198" s="61">
        <f t="shared" si="18"/>
        <v>-1.2641411771629597E-3</v>
      </c>
      <c r="D198" s="63">
        <f t="shared" si="19"/>
        <v>1.5980529157989536E-6</v>
      </c>
      <c r="E198" s="63">
        <f t="shared" si="20"/>
        <v>4.1866900017091692E-5</v>
      </c>
      <c r="F198" s="50">
        <f t="shared" si="21"/>
        <v>6.4704636632231926E-3</v>
      </c>
      <c r="G198" s="50">
        <f t="shared" si="22"/>
        <v>3.5440189058648527E-2</v>
      </c>
      <c r="R198" s="44">
        <f t="shared" si="17"/>
        <v>3.3402128873743213E-2</v>
      </c>
    </row>
    <row r="199" spans="1:18" x14ac:dyDescent="0.2">
      <c r="A199" s="1">
        <v>41604</v>
      </c>
      <c r="B199" s="60">
        <v>1802.75</v>
      </c>
      <c r="C199" s="61">
        <f t="shared" si="18"/>
        <v>1.4979349556215417E-4</v>
      </c>
      <c r="D199" s="63">
        <f t="shared" si="19"/>
        <v>2.2438091312729102E-8</v>
      </c>
      <c r="E199" s="63">
        <f t="shared" si="20"/>
        <v>3.985345766202705E-5</v>
      </c>
      <c r="F199" s="50">
        <f t="shared" si="21"/>
        <v>6.3129595010602635E-3</v>
      </c>
      <c r="G199" s="50">
        <f t="shared" si="22"/>
        <v>3.4577503233472653E-2</v>
      </c>
      <c r="R199" s="44">
        <f t="shared" si="17"/>
        <v>2.6396974313492923E-2</v>
      </c>
    </row>
    <row r="200" spans="1:18" x14ac:dyDescent="0.2">
      <c r="A200" s="1">
        <v>41605</v>
      </c>
      <c r="B200" s="60">
        <v>1807.2299800000001</v>
      </c>
      <c r="C200" s="61">
        <f t="shared" si="18"/>
        <v>2.4819984180859708E-3</v>
      </c>
      <c r="D200" s="63">
        <f t="shared" si="19"/>
        <v>6.1603161473812617E-6</v>
      </c>
      <c r="E200" s="63">
        <f t="shared" si="20"/>
        <v>3.786190668349133E-5</v>
      </c>
      <c r="F200" s="50">
        <f t="shared" si="21"/>
        <v>6.1532029613438994E-3</v>
      </c>
      <c r="G200" s="50">
        <f t="shared" si="22"/>
        <v>3.3702480628356422E-2</v>
      </c>
      <c r="R200" s="44">
        <f t="shared" si="17"/>
        <v>2.6396974313492923E-2</v>
      </c>
    </row>
    <row r="201" spans="1:18" x14ac:dyDescent="0.2">
      <c r="A201" s="1">
        <v>41607</v>
      </c>
      <c r="B201" s="60">
        <v>1805.8100589999999</v>
      </c>
      <c r="C201" s="61">
        <f t="shared" si="18"/>
        <v>-7.8599797277335186E-4</v>
      </c>
      <c r="D201" s="63">
        <f t="shared" si="19"/>
        <v>6.177928132038188E-7</v>
      </c>
      <c r="E201" s="63">
        <f t="shared" si="20"/>
        <v>3.6276827156685827E-5</v>
      </c>
      <c r="F201" s="50">
        <f t="shared" si="21"/>
        <v>6.0230247514588406E-3</v>
      </c>
      <c r="G201" s="50">
        <f t="shared" si="22"/>
        <v>3.2989465207859538E-2</v>
      </c>
      <c r="R201" s="44">
        <f t="shared" si="17"/>
        <v>2.6396974313492923E-2</v>
      </c>
    </row>
    <row r="202" spans="1:18" x14ac:dyDescent="0.2">
      <c r="A202" s="1">
        <v>41610</v>
      </c>
      <c r="B202" s="60">
        <v>1800.900024</v>
      </c>
      <c r="C202" s="61">
        <f t="shared" si="18"/>
        <v>-2.7227239896043956E-3</v>
      </c>
      <c r="D202" s="63">
        <f t="shared" si="19"/>
        <v>7.4132259235672772E-6</v>
      </c>
      <c r="E202" s="63">
        <f t="shared" si="20"/>
        <v>3.4493875439511725E-5</v>
      </c>
      <c r="F202" s="50">
        <f t="shared" si="21"/>
        <v>5.8731486818836562E-3</v>
      </c>
      <c r="G202" s="50">
        <f t="shared" si="22"/>
        <v>3.2168560166494116E-2</v>
      </c>
      <c r="R202" s="44">
        <f t="shared" si="17"/>
        <v>2.6396974313492923E-2</v>
      </c>
    </row>
    <row r="203" spans="1:18" x14ac:dyDescent="0.2">
      <c r="A203" s="1">
        <v>41611</v>
      </c>
      <c r="B203" s="60">
        <v>1795.150024</v>
      </c>
      <c r="C203" s="61">
        <f t="shared" si="18"/>
        <v>-3.1979559926300456E-3</v>
      </c>
      <c r="D203" s="63">
        <f t="shared" si="19"/>
        <v>1.022692253079842E-5</v>
      </c>
      <c r="E203" s="63">
        <f t="shared" si="20"/>
        <v>3.3139842963714499E-5</v>
      </c>
      <c r="F203" s="50">
        <f t="shared" si="21"/>
        <v>5.756721546480644E-3</v>
      </c>
      <c r="G203" s="50">
        <f t="shared" si="22"/>
        <v>3.153086248283473E-2</v>
      </c>
      <c r="R203" s="44">
        <f t="shared" si="17"/>
        <v>2.6396974313492923E-2</v>
      </c>
    </row>
    <row r="204" spans="1:18" x14ac:dyDescent="0.2">
      <c r="A204" s="1">
        <v>41612</v>
      </c>
      <c r="B204" s="60">
        <v>1792.8100589999999</v>
      </c>
      <c r="C204" s="61">
        <f t="shared" si="18"/>
        <v>-1.3043430125310575E-3</v>
      </c>
      <c r="D204" s="63">
        <f t="shared" si="19"/>
        <v>1.7013106943385944E-6</v>
      </c>
      <c r="E204" s="63">
        <f t="shared" si="20"/>
        <v>3.1994196942068697E-5</v>
      </c>
      <c r="F204" s="50">
        <f t="shared" si="21"/>
        <v>5.6563413035343527E-3</v>
      </c>
      <c r="G204" s="50">
        <f t="shared" si="22"/>
        <v>3.0981057248939407E-2</v>
      </c>
      <c r="R204" s="44">
        <f t="shared" si="17"/>
        <v>2.6396974313492923E-2</v>
      </c>
    </row>
    <row r="205" spans="1:18" x14ac:dyDescent="0.2">
      <c r="A205" s="1">
        <v>41613</v>
      </c>
      <c r="B205" s="60">
        <v>1785.030029</v>
      </c>
      <c r="C205" s="61">
        <f t="shared" si="18"/>
        <v>-4.3490162059933515E-3</v>
      </c>
      <c r="D205" s="63">
        <f t="shared" si="19"/>
        <v>1.8913941959992804E-5</v>
      </c>
      <c r="E205" s="63">
        <f t="shared" si="20"/>
        <v>3.047955262968219E-5</v>
      </c>
      <c r="F205" s="50">
        <f t="shared" si="21"/>
        <v>5.5208289802965447E-3</v>
      </c>
      <c r="G205" s="50">
        <f t="shared" si="22"/>
        <v>3.0238825686366617E-2</v>
      </c>
      <c r="R205" s="44">
        <f t="shared" si="17"/>
        <v>2.5443763713909977E-2</v>
      </c>
    </row>
    <row r="206" spans="1:18" x14ac:dyDescent="0.2">
      <c r="A206" s="1">
        <v>41614</v>
      </c>
      <c r="B206" s="60">
        <v>1805.089966</v>
      </c>
      <c r="C206" s="61">
        <f t="shared" si="18"/>
        <v>1.1175195142734471E-2</v>
      </c>
      <c r="D206" s="63">
        <f t="shared" si="19"/>
        <v>1.2488498647819611E-4</v>
      </c>
      <c r="E206" s="63">
        <f t="shared" si="20"/>
        <v>2.9901272096197719E-5</v>
      </c>
      <c r="F206" s="50">
        <f t="shared" si="21"/>
        <v>5.4682055645520243E-3</v>
      </c>
      <c r="G206" s="50">
        <f t="shared" si="22"/>
        <v>2.9950595367804155E-2</v>
      </c>
      <c r="R206" s="44">
        <f t="shared" si="17"/>
        <v>2.5443763713909977E-2</v>
      </c>
    </row>
    <row r="207" spans="1:18" x14ac:dyDescent="0.2">
      <c r="A207" s="1">
        <v>41617</v>
      </c>
      <c r="B207" s="60">
        <v>1808.369995</v>
      </c>
      <c r="C207" s="61">
        <f t="shared" si="18"/>
        <v>1.8154510836030993E-3</v>
      </c>
      <c r="D207" s="63">
        <f t="shared" si="19"/>
        <v>3.2958626369556675E-6</v>
      </c>
      <c r="E207" s="63">
        <f t="shared" si="20"/>
        <v>3.4650457815297644E-5</v>
      </c>
      <c r="F207" s="50">
        <f t="shared" si="21"/>
        <v>5.8864639483562319E-3</v>
      </c>
      <c r="G207" s="50">
        <f t="shared" si="22"/>
        <v>3.2241490884556336E-2</v>
      </c>
      <c r="R207" s="44">
        <f t="shared" si="17"/>
        <v>2.5443763713909977E-2</v>
      </c>
    </row>
    <row r="208" spans="1:18" x14ac:dyDescent="0.2">
      <c r="A208" s="1">
        <v>41618</v>
      </c>
      <c r="B208" s="60">
        <v>1802.619995</v>
      </c>
      <c r="C208" s="61">
        <f t="shared" si="18"/>
        <v>-3.1847248958637646E-3</v>
      </c>
      <c r="D208" s="63">
        <f t="shared" si="19"/>
        <v>1.0142472662334465E-5</v>
      </c>
      <c r="E208" s="63">
        <f t="shared" si="20"/>
        <v>3.3082728056380543E-5</v>
      </c>
      <c r="F208" s="50">
        <f t="shared" si="21"/>
        <v>5.7517586924679433E-3</v>
      </c>
      <c r="G208" s="50">
        <f t="shared" si="22"/>
        <v>3.1503679811911121E-2</v>
      </c>
      <c r="R208" s="44">
        <f t="shared" si="17"/>
        <v>2.5443763713909977E-2</v>
      </c>
    </row>
    <row r="209" spans="1:18" x14ac:dyDescent="0.2">
      <c r="A209" s="1">
        <v>41619</v>
      </c>
      <c r="B209" s="60">
        <v>1782.219971</v>
      </c>
      <c r="C209" s="61">
        <f t="shared" si="18"/>
        <v>-1.1381397443021539E-2</v>
      </c>
      <c r="D209" s="63">
        <f t="shared" si="19"/>
        <v>1.2953620775601722E-4</v>
      </c>
      <c r="E209" s="63">
        <f t="shared" si="20"/>
        <v>3.1935715286678241E-5</v>
      </c>
      <c r="F209" s="50">
        <f t="shared" si="21"/>
        <v>5.6511693733844364E-3</v>
      </c>
      <c r="G209" s="50">
        <f t="shared" si="22"/>
        <v>3.0952729420849905E-2</v>
      </c>
      <c r="R209" s="44">
        <f t="shared" si="17"/>
        <v>4.6333498737525895E-2</v>
      </c>
    </row>
    <row r="210" spans="1:18" x14ac:dyDescent="0.2">
      <c r="A210" s="1">
        <v>41620</v>
      </c>
      <c r="B210" s="60">
        <v>1775.5</v>
      </c>
      <c r="C210" s="61">
        <f t="shared" si="18"/>
        <v>-3.7776885457322393E-3</v>
      </c>
      <c r="D210" s="63">
        <f t="shared" si="19"/>
        <v>1.4270930748556561E-5</v>
      </c>
      <c r="E210" s="63">
        <f t="shared" si="20"/>
        <v>3.6815739910145197E-5</v>
      </c>
      <c r="F210" s="50">
        <f t="shared" si="21"/>
        <v>6.0675975402250601E-3</v>
      </c>
      <c r="G210" s="50">
        <f t="shared" si="22"/>
        <v>3.3233600426441252E-2</v>
      </c>
      <c r="R210" s="44">
        <f t="shared" si="17"/>
        <v>4.5005408890511217E-2</v>
      </c>
    </row>
    <row r="211" spans="1:18" x14ac:dyDescent="0.2">
      <c r="A211" s="1">
        <v>41621</v>
      </c>
      <c r="B211" s="60">
        <v>1775.3199460000001</v>
      </c>
      <c r="C211" s="61">
        <f t="shared" si="18"/>
        <v>-1.0141544932860369E-4</v>
      </c>
      <c r="D211" s="63">
        <f t="shared" si="19"/>
        <v>1.0285093362522583E-8</v>
      </c>
      <c r="E211" s="63">
        <f t="shared" si="20"/>
        <v>3.5688499452065766E-5</v>
      </c>
      <c r="F211" s="50">
        <f t="shared" si="21"/>
        <v>5.9739852236229849E-3</v>
      </c>
      <c r="G211" s="50">
        <f t="shared" si="22"/>
        <v>3.2720864651808533E-2</v>
      </c>
      <c r="R211" s="44">
        <f t="shared" si="17"/>
        <v>4.5005408890511217E-2</v>
      </c>
    </row>
    <row r="212" spans="1:18" x14ac:dyDescent="0.2">
      <c r="A212" s="1">
        <v>41624</v>
      </c>
      <c r="B212" s="60">
        <v>1786.540039</v>
      </c>
      <c r="C212" s="61">
        <f t="shared" si="18"/>
        <v>6.3001522572351445E-3</v>
      </c>
      <c r="D212" s="63">
        <f t="shared" si="19"/>
        <v>3.9691918464345089E-5</v>
      </c>
      <c r="E212" s="63">
        <f t="shared" si="20"/>
        <v>3.3904588734130599E-5</v>
      </c>
      <c r="F212" s="50">
        <f t="shared" si="21"/>
        <v>5.8227646985028166E-3</v>
      </c>
      <c r="G212" s="50">
        <f t="shared" si="22"/>
        <v>3.1892595724147599E-2</v>
      </c>
      <c r="R212" s="44">
        <f t="shared" si="17"/>
        <v>4.5005408890511217E-2</v>
      </c>
    </row>
    <row r="213" spans="1:18" x14ac:dyDescent="0.2">
      <c r="A213" s="1">
        <v>41625</v>
      </c>
      <c r="B213" s="60">
        <v>1781</v>
      </c>
      <c r="C213" s="61">
        <f t="shared" si="18"/>
        <v>-3.1058059013874917E-3</v>
      </c>
      <c r="D213" s="63">
        <f t="shared" si="19"/>
        <v>9.6460302970933699E-6</v>
      </c>
      <c r="E213" s="63">
        <f t="shared" si="20"/>
        <v>3.4193955220641317E-5</v>
      </c>
      <c r="F213" s="50">
        <f t="shared" si="21"/>
        <v>5.8475597663163147E-3</v>
      </c>
      <c r="G213" s="50">
        <f t="shared" si="22"/>
        <v>3.2028403903710832E-2</v>
      </c>
      <c r="R213" s="44">
        <f t="shared" si="17"/>
        <v>4.5005408890511217E-2</v>
      </c>
    </row>
    <row r="214" spans="1:18" x14ac:dyDescent="0.2">
      <c r="A214" s="1">
        <v>41626</v>
      </c>
      <c r="B214" s="60">
        <v>1810.650024</v>
      </c>
      <c r="C214" s="61">
        <f t="shared" si="18"/>
        <v>1.6510905780492569E-2</v>
      </c>
      <c r="D214" s="63">
        <f t="shared" si="19"/>
        <v>2.7261000969230296E-4</v>
      </c>
      <c r="E214" s="63">
        <f t="shared" si="20"/>
        <v>3.296655897446392E-5</v>
      </c>
      <c r="F214" s="50">
        <f t="shared" si="21"/>
        <v>5.7416512411033746E-3</v>
      </c>
      <c r="G214" s="50">
        <f t="shared" si="22"/>
        <v>3.1448319020798518E-2</v>
      </c>
      <c r="R214" s="44">
        <f t="shared" si="17"/>
        <v>4.5005408890511217E-2</v>
      </c>
    </row>
    <row r="215" spans="1:18" x14ac:dyDescent="0.2">
      <c r="A215" s="1">
        <v>41627</v>
      </c>
      <c r="B215" s="60">
        <v>1809.599976</v>
      </c>
      <c r="C215" s="61">
        <f t="shared" si="18"/>
        <v>-5.8009697089771866E-4</v>
      </c>
      <c r="D215" s="63">
        <f t="shared" si="19"/>
        <v>3.3651249564470863E-7</v>
      </c>
      <c r="E215" s="63">
        <f t="shared" si="20"/>
        <v>4.4948731510355881E-5</v>
      </c>
      <c r="F215" s="50">
        <f t="shared" si="21"/>
        <v>6.7043815158712352E-3</v>
      </c>
      <c r="G215" s="50">
        <f t="shared" si="22"/>
        <v>3.6721409903633553E-2</v>
      </c>
      <c r="R215" s="44">
        <f t="shared" si="17"/>
        <v>4.5005408890511217E-2</v>
      </c>
    </row>
    <row r="216" spans="1:18" x14ac:dyDescent="0.2">
      <c r="A216" s="1">
        <v>41628</v>
      </c>
      <c r="B216" s="60">
        <v>1818.3199460000001</v>
      </c>
      <c r="C216" s="61">
        <f t="shared" si="18"/>
        <v>4.8071550529039308E-3</v>
      </c>
      <c r="D216" s="63">
        <f t="shared" si="19"/>
        <v>2.3108739702659794E-5</v>
      </c>
      <c r="E216" s="63">
        <f t="shared" si="20"/>
        <v>4.2718120559620318E-5</v>
      </c>
      <c r="F216" s="50">
        <f t="shared" si="21"/>
        <v>6.5359100789117589E-3</v>
      </c>
      <c r="G216" s="50">
        <f t="shared" si="22"/>
        <v>3.5798653840453408E-2</v>
      </c>
      <c r="R216" s="44">
        <f t="shared" si="17"/>
        <v>2.2412362077148459E-2</v>
      </c>
    </row>
    <row r="217" spans="1:18" x14ac:dyDescent="0.2">
      <c r="A217" s="1">
        <v>41631</v>
      </c>
      <c r="B217" s="60">
        <v>1827.98999</v>
      </c>
      <c r="C217" s="61">
        <f t="shared" si="18"/>
        <v>5.3040289169637529E-3</v>
      </c>
      <c r="D217" s="63">
        <f t="shared" si="19"/>
        <v>2.8132722751987681E-5</v>
      </c>
      <c r="E217" s="63">
        <f t="shared" si="20"/>
        <v>4.1737651516772292E-5</v>
      </c>
      <c r="F217" s="50">
        <f t="shared" si="21"/>
        <v>6.4604683666722095E-3</v>
      </c>
      <c r="G217" s="50">
        <f t="shared" si="22"/>
        <v>3.5385442564749257E-2</v>
      </c>
      <c r="R217" s="44">
        <f t="shared" si="17"/>
        <v>2.2412362077148459E-2</v>
      </c>
    </row>
    <row r="218" spans="1:18" x14ac:dyDescent="0.2">
      <c r="A218" s="1">
        <v>41632</v>
      </c>
      <c r="B218" s="60">
        <v>1833.3199460000001</v>
      </c>
      <c r="C218" s="61">
        <f t="shared" si="18"/>
        <v>2.9115042748491093E-3</v>
      </c>
      <c r="D218" s="63">
        <f t="shared" si="19"/>
        <v>8.4768571424646372E-6</v>
      </c>
      <c r="E218" s="63">
        <f t="shared" si="20"/>
        <v>4.1057405078533057E-5</v>
      </c>
      <c r="F218" s="50">
        <f t="shared" si="21"/>
        <v>6.4076052530202777E-3</v>
      </c>
      <c r="G218" s="50">
        <f t="shared" si="22"/>
        <v>3.5095899366678035E-2</v>
      </c>
      <c r="R218" s="44">
        <f t="shared" si="17"/>
        <v>2.2412362077148459E-2</v>
      </c>
    </row>
    <row r="219" spans="1:18" x14ac:dyDescent="0.2">
      <c r="A219" s="1">
        <v>41634</v>
      </c>
      <c r="B219" s="60">
        <v>1842.0200199999999</v>
      </c>
      <c r="C219" s="61">
        <f t="shared" si="18"/>
        <v>4.7343050332798583E-3</v>
      </c>
      <c r="D219" s="63">
        <f t="shared" si="19"/>
        <v>2.2413644148139E-5</v>
      </c>
      <c r="E219" s="63">
        <f t="shared" si="20"/>
        <v>3.9428377681729637E-5</v>
      </c>
      <c r="F219" s="50">
        <f t="shared" si="21"/>
        <v>6.2792019940219818E-3</v>
      </c>
      <c r="G219" s="50">
        <f t="shared" si="22"/>
        <v>3.4392605752572587E-2</v>
      </c>
      <c r="R219" s="44">
        <f t="shared" si="17"/>
        <v>2.2412362077148459E-2</v>
      </c>
    </row>
    <row r="220" spans="1:18" x14ac:dyDescent="0.2">
      <c r="A220" s="1">
        <v>41635</v>
      </c>
      <c r="B220" s="60">
        <v>1841.400024</v>
      </c>
      <c r="C220" s="61">
        <f t="shared" si="18"/>
        <v>-3.3664148994628481E-4</v>
      </c>
      <c r="D220" s="63">
        <f t="shared" si="19"/>
        <v>1.1332749275325459E-7</v>
      </c>
      <c r="E220" s="63">
        <f t="shared" si="20"/>
        <v>3.8577641005050099E-5</v>
      </c>
      <c r="F220" s="50">
        <f t="shared" si="21"/>
        <v>6.2110901623668368E-3</v>
      </c>
      <c r="G220" s="50">
        <f t="shared" si="22"/>
        <v>3.4019541886267414E-2</v>
      </c>
      <c r="R220" s="44">
        <f t="shared" si="17"/>
        <v>2.2412362077148459E-2</v>
      </c>
    </row>
    <row r="221" spans="1:18" x14ac:dyDescent="0.2">
      <c r="A221" s="1">
        <v>41638</v>
      </c>
      <c r="B221" s="60">
        <v>1841.0699460000001</v>
      </c>
      <c r="C221" s="61">
        <f t="shared" si="18"/>
        <v>-1.7926989415967303E-4</v>
      </c>
      <c r="D221" s="63">
        <f t="shared" si="19"/>
        <v>3.2137694952020373E-8</v>
      </c>
      <c r="E221" s="63">
        <f t="shared" si="20"/>
        <v>3.6654425329435258E-5</v>
      </c>
      <c r="F221" s="50">
        <f t="shared" si="21"/>
        <v>6.054289828661596E-3</v>
      </c>
      <c r="G221" s="50">
        <f t="shared" si="22"/>
        <v>3.316071108832043E-2</v>
      </c>
      <c r="R221" s="44">
        <f t="shared" si="17"/>
        <v>2.2412362077148459E-2</v>
      </c>
    </row>
    <row r="222" spans="1:18" x14ac:dyDescent="0.2">
      <c r="A222" s="1">
        <v>41639</v>
      </c>
      <c r="B222" s="60">
        <v>1848.3599850000001</v>
      </c>
      <c r="C222" s="61">
        <f t="shared" si="18"/>
        <v>3.9518563159171996E-3</v>
      </c>
      <c r="D222" s="63">
        <f t="shared" si="19"/>
        <v>1.5617168341654662E-5</v>
      </c>
      <c r="E222" s="63">
        <f t="shared" si="20"/>
        <v>3.4823310947711097E-5</v>
      </c>
      <c r="F222" s="50">
        <f t="shared" si="21"/>
        <v>5.9011279385987811E-3</v>
      </c>
      <c r="G222" s="50">
        <f t="shared" si="22"/>
        <v>3.2321808866945134E-2</v>
      </c>
      <c r="R222" s="44">
        <f t="shared" si="17"/>
        <v>2.2412362077148459E-2</v>
      </c>
    </row>
    <row r="223" spans="1:18" x14ac:dyDescent="0.2">
      <c r="A223" s="1">
        <v>41641</v>
      </c>
      <c r="B223" s="60">
        <v>1831.9799800000001</v>
      </c>
      <c r="C223" s="61">
        <f t="shared" si="18"/>
        <v>-8.9014130822974036E-3</v>
      </c>
      <c r="D223" s="63">
        <f t="shared" si="19"/>
        <v>7.9235154861695363E-5</v>
      </c>
      <c r="E223" s="63">
        <f t="shared" si="20"/>
        <v>3.3863003817408274E-5</v>
      </c>
      <c r="F223" s="50">
        <f t="shared" si="21"/>
        <v>5.8191927118293888E-3</v>
      </c>
      <c r="G223" s="50">
        <f t="shared" si="22"/>
        <v>3.1873031147386162E-2</v>
      </c>
      <c r="R223" s="44">
        <f t="shared" si="17"/>
        <v>3.7534520319053716E-2</v>
      </c>
    </row>
    <row r="224" spans="1:18" x14ac:dyDescent="0.2">
      <c r="A224" s="1">
        <v>41642</v>
      </c>
      <c r="B224" s="60">
        <v>1831.369995</v>
      </c>
      <c r="C224" s="61">
        <f t="shared" si="18"/>
        <v>-3.3302032827882432E-4</v>
      </c>
      <c r="D224" s="63">
        <f t="shared" si="19"/>
        <v>1.1090253904693591E-7</v>
      </c>
      <c r="E224" s="63">
        <f t="shared" si="20"/>
        <v>3.6131611369622635E-5</v>
      </c>
      <c r="F224" s="50">
        <f t="shared" si="21"/>
        <v>6.0109576083701198E-3</v>
      </c>
      <c r="G224" s="50">
        <f t="shared" si="22"/>
        <v>3.2923370743116187E-2</v>
      </c>
      <c r="R224" s="44">
        <f t="shared" si="17"/>
        <v>3.7534520319053716E-2</v>
      </c>
    </row>
    <row r="225" spans="1:18" x14ac:dyDescent="0.2">
      <c r="A225" s="1">
        <v>41645</v>
      </c>
      <c r="B225" s="60">
        <v>1826.7700199999999</v>
      </c>
      <c r="C225" s="61">
        <f t="shared" si="18"/>
        <v>-2.5149269331701017E-3</v>
      </c>
      <c r="D225" s="63">
        <f t="shared" si="19"/>
        <v>6.3248574791843735E-6</v>
      </c>
      <c r="E225" s="63">
        <f t="shared" si="20"/>
        <v>3.4330575928093849E-5</v>
      </c>
      <c r="F225" s="50">
        <f t="shared" si="21"/>
        <v>5.8592299774026489E-3</v>
      </c>
      <c r="G225" s="50">
        <f t="shared" si="22"/>
        <v>3.2092324282339157E-2</v>
      </c>
      <c r="R225" s="44">
        <f t="shared" si="17"/>
        <v>3.7534520319053716E-2</v>
      </c>
    </row>
    <row r="226" spans="1:18" x14ac:dyDescent="0.2">
      <c r="A226" s="1">
        <v>41646</v>
      </c>
      <c r="B226" s="60">
        <v>1837.880005</v>
      </c>
      <c r="C226" s="61">
        <f t="shared" si="18"/>
        <v>6.0633451825530286E-3</v>
      </c>
      <c r="D226" s="63">
        <f t="shared" si="19"/>
        <v>3.6764154802789018E-5</v>
      </c>
      <c r="E226" s="63">
        <f t="shared" si="20"/>
        <v>3.2930290005648373E-5</v>
      </c>
      <c r="F226" s="50">
        <f t="shared" si="21"/>
        <v>5.7384919626717584E-3</v>
      </c>
      <c r="G226" s="50">
        <f t="shared" si="22"/>
        <v>3.1431014940174161E-2</v>
      </c>
      <c r="R226" s="44">
        <f t="shared" ref="R226:R253" si="23">-PERCENTILE(C197:C226, $S$1)*SQRT($R$3)</f>
        <v>3.7534520319053716E-2</v>
      </c>
    </row>
    <row r="227" spans="1:18" x14ac:dyDescent="0.2">
      <c r="A227" s="1">
        <v>41647</v>
      </c>
      <c r="B227" s="60">
        <v>1837.48999</v>
      </c>
      <c r="C227" s="61">
        <f t="shared" si="18"/>
        <v>-2.1223169476512364E-4</v>
      </c>
      <c r="D227" s="63">
        <f t="shared" si="19"/>
        <v>4.504229226287661E-8</v>
      </c>
      <c r="E227" s="63">
        <f t="shared" si="20"/>
        <v>3.3121983245505404E-5</v>
      </c>
      <c r="F227" s="50">
        <f t="shared" si="21"/>
        <v>5.7551701317602594E-3</v>
      </c>
      <c r="G227" s="50">
        <f t="shared" si="22"/>
        <v>3.1522365034450731E-2</v>
      </c>
      <c r="R227" s="44">
        <f t="shared" si="23"/>
        <v>3.7534520319053716E-2</v>
      </c>
    </row>
    <row r="228" spans="1:18" x14ac:dyDescent="0.2">
      <c r="A228" s="1">
        <v>41648</v>
      </c>
      <c r="B228" s="60">
        <v>1838.130005</v>
      </c>
      <c r="C228" s="61">
        <f t="shared" si="18"/>
        <v>3.4824873481957168E-4</v>
      </c>
      <c r="D228" s="63">
        <f t="shared" si="19"/>
        <v>1.2127718130343235E-7</v>
      </c>
      <c r="E228" s="63">
        <f t="shared" si="20"/>
        <v>3.1468136197843277E-5</v>
      </c>
      <c r="F228" s="50">
        <f t="shared" si="21"/>
        <v>5.6096467088260805E-3</v>
      </c>
      <c r="G228" s="50">
        <f t="shared" si="22"/>
        <v>3.0725300420586587E-2</v>
      </c>
      <c r="R228" s="44">
        <f t="shared" si="23"/>
        <v>3.7534520319053716E-2</v>
      </c>
    </row>
    <row r="229" spans="1:18" x14ac:dyDescent="0.2">
      <c r="A229" s="1">
        <v>41649</v>
      </c>
      <c r="B229" s="60">
        <v>1842.369995</v>
      </c>
      <c r="C229" s="61">
        <f t="shared" si="18"/>
        <v>2.3040303630947503E-3</v>
      </c>
      <c r="D229" s="63">
        <f t="shared" si="19"/>
        <v>5.3085559140625274E-6</v>
      </c>
      <c r="E229" s="63">
        <f t="shared" si="20"/>
        <v>2.9900793247016282E-5</v>
      </c>
      <c r="F229" s="50">
        <f t="shared" si="21"/>
        <v>5.4681617795211837E-3</v>
      </c>
      <c r="G229" s="50">
        <f t="shared" si="22"/>
        <v>2.9950355547313432E-2</v>
      </c>
      <c r="R229" s="44">
        <f t="shared" si="23"/>
        <v>3.7534520319053716E-2</v>
      </c>
    </row>
    <row r="230" spans="1:18" x14ac:dyDescent="0.2">
      <c r="A230" s="1">
        <v>41652</v>
      </c>
      <c r="B230" s="60">
        <v>1819.1999510000001</v>
      </c>
      <c r="C230" s="61">
        <f t="shared" si="18"/>
        <v>-1.2655966489665426E-2</v>
      </c>
      <c r="D230" s="63">
        <f t="shared" si="19"/>
        <v>1.6017348778753419E-4</v>
      </c>
      <c r="E230" s="63">
        <f t="shared" si="20"/>
        <v>2.8671181380368594E-5</v>
      </c>
      <c r="F230" s="50">
        <f t="shared" si="21"/>
        <v>5.3545477288346769E-3</v>
      </c>
      <c r="G230" s="50">
        <f t="shared" si="22"/>
        <v>2.932806576320808E-2</v>
      </c>
      <c r="R230" s="44">
        <f t="shared" si="23"/>
        <v>5.6225935959916276E-2</v>
      </c>
    </row>
    <row r="231" spans="1:18" x14ac:dyDescent="0.2">
      <c r="A231" s="1">
        <v>41653</v>
      </c>
      <c r="B231" s="60">
        <v>1838.880005</v>
      </c>
      <c r="C231" s="61">
        <f t="shared" si="18"/>
        <v>1.0759876278140028E-2</v>
      </c>
      <c r="D231" s="63">
        <f t="shared" si="19"/>
        <v>1.157749375208805E-4</v>
      </c>
      <c r="E231" s="63">
        <f t="shared" si="20"/>
        <v>3.5246296700726882E-5</v>
      </c>
      <c r="F231" s="50">
        <f t="shared" si="21"/>
        <v>5.936859161267587E-3</v>
      </c>
      <c r="G231" s="50">
        <f t="shared" si="22"/>
        <v>3.2517516833574581E-2</v>
      </c>
      <c r="R231" s="44">
        <f t="shared" si="23"/>
        <v>5.6225935959916276E-2</v>
      </c>
    </row>
    <row r="232" spans="1:18" x14ac:dyDescent="0.2">
      <c r="A232" s="1">
        <v>41654</v>
      </c>
      <c r="B232" s="60">
        <v>1848.380005</v>
      </c>
      <c r="C232" s="61">
        <f t="shared" si="18"/>
        <v>5.1528891343548431E-3</v>
      </c>
      <c r="D232" s="63">
        <f t="shared" si="19"/>
        <v>2.6552266430952203E-5</v>
      </c>
      <c r="E232" s="63">
        <f t="shared" si="20"/>
        <v>3.9272728741734566E-5</v>
      </c>
      <c r="F232" s="50">
        <f t="shared" si="21"/>
        <v>6.2667957316107385E-3</v>
      </c>
      <c r="G232" s="50">
        <f t="shared" si="22"/>
        <v>3.432465385480292E-2</v>
      </c>
      <c r="R232" s="44">
        <f t="shared" si="23"/>
        <v>5.6225935959916276E-2</v>
      </c>
    </row>
    <row r="233" spans="1:18" x14ac:dyDescent="0.2">
      <c r="A233" s="1">
        <v>41655</v>
      </c>
      <c r="B233" s="60">
        <v>1845.8900149999999</v>
      </c>
      <c r="C233" s="61">
        <f t="shared" si="18"/>
        <v>-1.3480283593690404E-3</v>
      </c>
      <c r="D233" s="63">
        <f t="shared" si="19"/>
        <v>1.8171804576631869E-6</v>
      </c>
      <c r="E233" s="63">
        <f t="shared" si="20"/>
        <v>3.8636705626195448E-5</v>
      </c>
      <c r="F233" s="50">
        <f t="shared" si="21"/>
        <v>6.2158431146704021E-3</v>
      </c>
      <c r="G233" s="50">
        <f t="shared" si="22"/>
        <v>3.4045574878181502E-2</v>
      </c>
      <c r="R233" s="44">
        <f t="shared" si="23"/>
        <v>5.6225935959916276E-2</v>
      </c>
    </row>
    <row r="234" spans="1:18" x14ac:dyDescent="0.2">
      <c r="A234" s="1">
        <v>41656</v>
      </c>
      <c r="B234" s="60">
        <v>1838.6999510000001</v>
      </c>
      <c r="C234" s="61">
        <f t="shared" si="18"/>
        <v>-3.9027806039482592E-3</v>
      </c>
      <c r="D234" s="63">
        <f t="shared" si="19"/>
        <v>1.5231696442554739E-5</v>
      </c>
      <c r="E234" s="63">
        <f t="shared" si="20"/>
        <v>3.6795729367768834E-5</v>
      </c>
      <c r="F234" s="50">
        <f t="shared" si="21"/>
        <v>6.0659483485905842E-3</v>
      </c>
      <c r="G234" s="50">
        <f t="shared" si="22"/>
        <v>3.3224567431842739E-2</v>
      </c>
      <c r="R234" s="44">
        <f t="shared" si="23"/>
        <v>5.6225935959916276E-2</v>
      </c>
    </row>
    <row r="235" spans="1:18" x14ac:dyDescent="0.2">
      <c r="A235" s="1">
        <v>41660</v>
      </c>
      <c r="B235" s="60">
        <v>1843.8000489999999</v>
      </c>
      <c r="C235" s="61">
        <f t="shared" si="18"/>
        <v>2.7699124295116296E-3</v>
      </c>
      <c r="D235" s="63">
        <f t="shared" si="19"/>
        <v>7.6724148671630185E-6</v>
      </c>
      <c r="E235" s="63">
        <f t="shared" si="20"/>
        <v>3.5717527721508132E-5</v>
      </c>
      <c r="F235" s="50">
        <f t="shared" si="21"/>
        <v>5.976414286301455E-3</v>
      </c>
      <c r="G235" s="50">
        <f t="shared" si="22"/>
        <v>3.2734169176034451E-2</v>
      </c>
      <c r="R235" s="44">
        <f t="shared" si="23"/>
        <v>5.6225935959916276E-2</v>
      </c>
    </row>
    <row r="236" spans="1:18" x14ac:dyDescent="0.2">
      <c r="A236" s="1">
        <v>41661</v>
      </c>
      <c r="B236" s="60">
        <v>1844.8599850000001</v>
      </c>
      <c r="C236" s="61">
        <f t="shared" si="18"/>
        <v>5.7469976598709701E-4</v>
      </c>
      <c r="D236" s="63">
        <f t="shared" si="19"/>
        <v>3.3027982102562407E-7</v>
      </c>
      <c r="E236" s="63">
        <f t="shared" si="20"/>
        <v>3.4315272078790873E-5</v>
      </c>
      <c r="F236" s="50">
        <f t="shared" si="21"/>
        <v>5.8579238710306635E-3</v>
      </c>
      <c r="G236" s="50">
        <f t="shared" si="22"/>
        <v>3.2085170443114777E-2</v>
      </c>
      <c r="R236" s="44">
        <f t="shared" si="23"/>
        <v>5.6225935959916276E-2</v>
      </c>
    </row>
    <row r="237" spans="1:18" x14ac:dyDescent="0.2">
      <c r="A237" s="1">
        <v>41662</v>
      </c>
      <c r="B237" s="60">
        <v>1828.459961</v>
      </c>
      <c r="C237" s="61">
        <f t="shared" si="18"/>
        <v>-8.9293245398258878E-3</v>
      </c>
      <c r="D237" s="63">
        <f t="shared" si="19"/>
        <v>7.9732836737536804E-5</v>
      </c>
      <c r="E237" s="63">
        <f t="shared" si="20"/>
        <v>3.2616022465902606E-5</v>
      </c>
      <c r="F237" s="50">
        <f t="shared" si="21"/>
        <v>5.7110439033422429E-3</v>
      </c>
      <c r="G237" s="50">
        <f t="shared" si="22"/>
        <v>3.1280675727629E-2</v>
      </c>
      <c r="R237" s="44">
        <f t="shared" si="23"/>
        <v>5.6294730766971661E-2</v>
      </c>
    </row>
    <row r="238" spans="1:18" x14ac:dyDescent="0.2">
      <c r="A238" s="1">
        <v>41663</v>
      </c>
      <c r="B238" s="60">
        <v>1790.290039</v>
      </c>
      <c r="C238" s="61">
        <f t="shared" si="18"/>
        <v>-2.1096421496433173E-2</v>
      </c>
      <c r="D238" s="63">
        <f t="shared" si="19"/>
        <v>4.4505899995516768E-4</v>
      </c>
      <c r="E238" s="63">
        <f t="shared" si="20"/>
        <v>3.4971863179484318E-5</v>
      </c>
      <c r="F238" s="50">
        <f t="shared" si="21"/>
        <v>5.9137013096270188E-3</v>
      </c>
      <c r="G238" s="50">
        <f t="shared" si="22"/>
        <v>3.2390676056305613E-2</v>
      </c>
      <c r="R238" s="44">
        <f t="shared" si="23"/>
        <v>6.6178087353441065E-2</v>
      </c>
    </row>
    <row r="239" spans="1:18" x14ac:dyDescent="0.2">
      <c r="A239" s="1">
        <v>41666</v>
      </c>
      <c r="B239" s="60">
        <v>1781.5600589999999</v>
      </c>
      <c r="C239" s="61">
        <f t="shared" si="18"/>
        <v>-4.8882215903983638E-3</v>
      </c>
      <c r="D239" s="63">
        <f t="shared" si="19"/>
        <v>2.389471031683671E-5</v>
      </c>
      <c r="E239" s="63">
        <f t="shared" si="20"/>
        <v>5.5476220018268506E-5</v>
      </c>
      <c r="F239" s="50">
        <f t="shared" si="21"/>
        <v>7.4482360340062063E-3</v>
      </c>
      <c r="G239" s="50">
        <f t="shared" si="22"/>
        <v>4.079566889448015E-2</v>
      </c>
      <c r="R239" s="44">
        <f t="shared" si="23"/>
        <v>6.0134336965667563E-2</v>
      </c>
    </row>
    <row r="240" spans="1:18" x14ac:dyDescent="0.2">
      <c r="A240" s="1">
        <v>41667</v>
      </c>
      <c r="B240" s="60">
        <v>1792.5</v>
      </c>
      <c r="C240" s="61">
        <f t="shared" si="18"/>
        <v>6.12187539440163E-3</v>
      </c>
      <c r="D240" s="63">
        <f t="shared" si="19"/>
        <v>3.7477358344580111E-5</v>
      </c>
      <c r="E240" s="63">
        <f t="shared" si="20"/>
        <v>5.3897144533196916E-5</v>
      </c>
      <c r="F240" s="50">
        <f t="shared" si="21"/>
        <v>7.3414674645602643E-3</v>
      </c>
      <c r="G240" s="50">
        <f t="shared" si="22"/>
        <v>4.0210873355299152E-2</v>
      </c>
      <c r="R240" s="44">
        <f t="shared" si="23"/>
        <v>6.0134336965667563E-2</v>
      </c>
    </row>
    <row r="241" spans="1:18" x14ac:dyDescent="0.2">
      <c r="A241" s="1">
        <v>41668</v>
      </c>
      <c r="B241" s="60">
        <v>1774.1999510000001</v>
      </c>
      <c r="C241" s="61">
        <f t="shared" si="18"/>
        <v>-1.0261704005370608E-2</v>
      </c>
      <c r="D241" s="63">
        <f t="shared" si="19"/>
        <v>1.0530256909383919E-4</v>
      </c>
      <c r="E241" s="63">
        <f t="shared" si="20"/>
        <v>5.3076155223766076E-5</v>
      </c>
      <c r="F241" s="50">
        <f t="shared" si="21"/>
        <v>7.2853383740061157E-3</v>
      </c>
      <c r="G241" s="50">
        <f t="shared" si="22"/>
        <v>3.9903441665011578E-2</v>
      </c>
      <c r="R241" s="44">
        <f t="shared" si="23"/>
        <v>6.3418321263627411E-2</v>
      </c>
    </row>
    <row r="242" spans="1:18" x14ac:dyDescent="0.2">
      <c r="A242" s="1">
        <v>41669</v>
      </c>
      <c r="B242" s="60">
        <v>1794.1899410000001</v>
      </c>
      <c r="C242" s="61">
        <f t="shared" si="18"/>
        <v>1.1204044242667764E-2</v>
      </c>
      <c r="D242" s="63">
        <f t="shared" si="19"/>
        <v>1.2553060739165666E-4</v>
      </c>
      <c r="E242" s="63">
        <f t="shared" si="20"/>
        <v>5.5687475917269736E-5</v>
      </c>
      <c r="F242" s="50">
        <f t="shared" si="21"/>
        <v>7.4624041646958348E-3</v>
      </c>
      <c r="G242" s="50">
        <f t="shared" si="22"/>
        <v>4.0873270942244057E-2</v>
      </c>
      <c r="R242" s="44">
        <f t="shared" si="23"/>
        <v>6.3418321263627411E-2</v>
      </c>
    </row>
    <row r="243" spans="1:18" x14ac:dyDescent="0.2">
      <c r="A243" s="1">
        <v>41670</v>
      </c>
      <c r="B243" s="60">
        <v>1782.589966</v>
      </c>
      <c r="C243" s="61">
        <f t="shared" si="18"/>
        <v>-6.4862898870237081E-3</v>
      </c>
      <c r="D243" s="63">
        <f t="shared" si="19"/>
        <v>4.2071956498506028E-5</v>
      </c>
      <c r="E243" s="63">
        <f t="shared" si="20"/>
        <v>5.9179632490989085E-5</v>
      </c>
      <c r="F243" s="50">
        <f t="shared" si="21"/>
        <v>7.6928299403398416E-3</v>
      </c>
      <c r="G243" s="50">
        <f t="shared" si="22"/>
        <v>4.2135364893752525E-2</v>
      </c>
      <c r="R243" s="44">
        <f t="shared" si="23"/>
        <v>6.3418321263627411E-2</v>
      </c>
    </row>
    <row r="244" spans="1:18" x14ac:dyDescent="0.2">
      <c r="A244" s="1">
        <v>41673</v>
      </c>
      <c r="B244" s="60">
        <v>1741.8900149999999</v>
      </c>
      <c r="C244" s="61">
        <f t="shared" si="18"/>
        <v>-2.3096604603459799E-2</v>
      </c>
      <c r="D244" s="63">
        <f t="shared" si="19"/>
        <v>5.3345314420856038E-4</v>
      </c>
      <c r="E244" s="63">
        <f t="shared" si="20"/>
        <v>5.8324248691364932E-5</v>
      </c>
      <c r="F244" s="50">
        <f t="shared" si="21"/>
        <v>7.6370314056814596E-3</v>
      </c>
      <c r="G244" s="50">
        <f t="shared" si="22"/>
        <v>4.1829743732671232E-2</v>
      </c>
      <c r="R244" s="44">
        <f t="shared" si="23"/>
        <v>9.4746235149669844E-2</v>
      </c>
    </row>
    <row r="245" spans="1:18" x14ac:dyDescent="0.2">
      <c r="A245" s="1">
        <v>41674</v>
      </c>
      <c r="B245" s="60">
        <v>1755.1999510000001</v>
      </c>
      <c r="C245" s="61">
        <f t="shared" si="18"/>
        <v>7.6120433833299075E-3</v>
      </c>
      <c r="D245" s="63">
        <f t="shared" si="19"/>
        <v>5.7943204469696624E-5</v>
      </c>
      <c r="E245" s="63">
        <f t="shared" si="20"/>
        <v>8.2080693467224725E-5</v>
      </c>
      <c r="F245" s="50">
        <f t="shared" si="21"/>
        <v>9.059839593901468E-3</v>
      </c>
      <c r="G245" s="50">
        <f t="shared" si="22"/>
        <v>4.9622785129582778E-2</v>
      </c>
      <c r="R245" s="44">
        <f t="shared" si="23"/>
        <v>9.4746235149669844E-2</v>
      </c>
    </row>
    <row r="246" spans="1:18" x14ac:dyDescent="0.2">
      <c r="A246" s="1">
        <v>41675</v>
      </c>
      <c r="B246" s="60">
        <v>1751.6400149999999</v>
      </c>
      <c r="C246" s="61">
        <f t="shared" si="18"/>
        <v>-2.0302821100286312E-3</v>
      </c>
      <c r="D246" s="63">
        <f t="shared" si="19"/>
        <v>4.1220454463023107E-6</v>
      </c>
      <c r="E246" s="63">
        <f t="shared" si="20"/>
        <v>8.0873819017348322E-5</v>
      </c>
      <c r="F246" s="50">
        <f t="shared" si="21"/>
        <v>8.9929872132316711E-3</v>
      </c>
      <c r="G246" s="50">
        <f t="shared" si="22"/>
        <v>4.9256619560425076E-2</v>
      </c>
      <c r="R246" s="44">
        <f t="shared" si="23"/>
        <v>9.4746235149669844E-2</v>
      </c>
    </row>
    <row r="247" spans="1:18" x14ac:dyDescent="0.2">
      <c r="A247" s="1">
        <v>41676</v>
      </c>
      <c r="B247" s="60">
        <v>1773.4300539999999</v>
      </c>
      <c r="C247" s="61">
        <f t="shared" si="18"/>
        <v>1.2363054415667341E-2</v>
      </c>
      <c r="D247" s="63">
        <f t="shared" si="19"/>
        <v>1.5284511448475173E-4</v>
      </c>
      <c r="E247" s="63">
        <f t="shared" si="20"/>
        <v>7.7036230338796023E-5</v>
      </c>
      <c r="F247" s="50">
        <f t="shared" si="21"/>
        <v>8.7770285597573404E-3</v>
      </c>
      <c r="G247" s="50">
        <f t="shared" si="22"/>
        <v>4.807376530046175E-2</v>
      </c>
      <c r="R247" s="44">
        <f t="shared" si="23"/>
        <v>9.4746235149669844E-2</v>
      </c>
    </row>
    <row r="248" spans="1:18" x14ac:dyDescent="0.2">
      <c r="A248" s="1">
        <v>41677</v>
      </c>
      <c r="B248" s="60">
        <v>1797.0200199999999</v>
      </c>
      <c r="C248" s="61">
        <f t="shared" si="18"/>
        <v>1.3214193602149099E-2</v>
      </c>
      <c r="D248" s="63">
        <f t="shared" si="19"/>
        <v>1.7461491255507818E-4</v>
      </c>
      <c r="E248" s="63">
        <f t="shared" si="20"/>
        <v>8.0826674546093815E-5</v>
      </c>
      <c r="F248" s="50">
        <f t="shared" si="21"/>
        <v>8.9903656514122837E-3</v>
      </c>
      <c r="G248" s="50">
        <f t="shared" si="22"/>
        <v>4.9242260674981345E-2</v>
      </c>
      <c r="R248" s="44">
        <f t="shared" si="23"/>
        <v>9.4746235149669844E-2</v>
      </c>
    </row>
    <row r="249" spans="1:18" x14ac:dyDescent="0.2">
      <c r="A249" s="1">
        <v>41680</v>
      </c>
      <c r="B249" s="60">
        <v>1799.839966</v>
      </c>
      <c r="C249" s="61">
        <f t="shared" si="18"/>
        <v>1.5680046422408135E-3</v>
      </c>
      <c r="D249" s="63">
        <f t="shared" si="19"/>
        <v>2.4586385580887415E-6</v>
      </c>
      <c r="E249" s="63">
        <f t="shared" si="20"/>
        <v>8.5516086446543038E-5</v>
      </c>
      <c r="F249" s="50">
        <f t="shared" si="21"/>
        <v>9.2474908189488381E-3</v>
      </c>
      <c r="G249" s="50">
        <f t="shared" si="22"/>
        <v>5.0650593218602005E-2</v>
      </c>
      <c r="R249" s="44">
        <f t="shared" si="23"/>
        <v>9.4746235149669844E-2</v>
      </c>
    </row>
    <row r="250" spans="1:18" x14ac:dyDescent="0.2">
      <c r="A250" s="1">
        <v>41681</v>
      </c>
      <c r="B250" s="60">
        <v>1819.75</v>
      </c>
      <c r="C250" s="61">
        <f t="shared" si="18"/>
        <v>1.1001375844419653E-2</v>
      </c>
      <c r="D250" s="63">
        <f t="shared" si="19"/>
        <v>1.2103027047018023E-4</v>
      </c>
      <c r="E250" s="63">
        <f t="shared" si="20"/>
        <v>8.1363214052120308E-5</v>
      </c>
      <c r="F250" s="50">
        <f t="shared" si="21"/>
        <v>9.0201559882365848E-3</v>
      </c>
      <c r="G250" s="50">
        <f t="shared" si="22"/>
        <v>4.940542906972481E-2</v>
      </c>
      <c r="R250" s="44">
        <f t="shared" si="23"/>
        <v>9.4746235149669844E-2</v>
      </c>
    </row>
    <row r="251" spans="1:18" x14ac:dyDescent="0.2">
      <c r="A251" s="1">
        <v>41682</v>
      </c>
      <c r="B251" s="60">
        <v>1819.26001</v>
      </c>
      <c r="C251" s="61">
        <f t="shared" si="18"/>
        <v>-2.6929851889100114E-4</v>
      </c>
      <c r="D251" s="63">
        <f t="shared" si="19"/>
        <v>7.2521692276886892E-8</v>
      </c>
      <c r="E251" s="63">
        <f t="shared" si="20"/>
        <v>8.3346566873023306E-5</v>
      </c>
      <c r="F251" s="50">
        <f t="shared" si="21"/>
        <v>9.129434093799205E-3</v>
      </c>
      <c r="G251" s="50">
        <f t="shared" si="22"/>
        <v>5.0003969904305591E-2</v>
      </c>
      <c r="R251" s="44">
        <f t="shared" si="23"/>
        <v>9.4746235149669844E-2</v>
      </c>
    </row>
    <row r="252" spans="1:18" x14ac:dyDescent="0.2">
      <c r="A252" s="1">
        <v>41683</v>
      </c>
      <c r="B252" s="60">
        <v>1829.829956</v>
      </c>
      <c r="C252" s="61">
        <f t="shared" si="18"/>
        <v>5.793211820060081E-3</v>
      </c>
      <c r="D252" s="63">
        <f t="shared" si="19"/>
        <v>3.3561303192083838E-5</v>
      </c>
      <c r="E252" s="63">
        <f t="shared" si="20"/>
        <v>7.9182864613985986E-5</v>
      </c>
      <c r="F252" s="50">
        <f t="shared" si="21"/>
        <v>8.8984754095286448E-3</v>
      </c>
      <c r="G252" s="50">
        <f t="shared" si="22"/>
        <v>4.8738957092038598E-2</v>
      </c>
      <c r="R252" s="44">
        <f t="shared" si="23"/>
        <v>9.4746235149669844E-2</v>
      </c>
    </row>
    <row r="253" spans="1:18" x14ac:dyDescent="0.2">
      <c r="A253" s="1">
        <v>41684</v>
      </c>
      <c r="B253" s="60">
        <v>1838.630005</v>
      </c>
      <c r="C253" s="61">
        <f t="shared" si="18"/>
        <v>4.7976894791712443E-3</v>
      </c>
      <c r="D253" s="63">
        <f t="shared" si="19"/>
        <v>2.3017824338550447E-5</v>
      </c>
      <c r="E253" s="63">
        <f t="shared" si="20"/>
        <v>7.6901786542890878E-5</v>
      </c>
      <c r="F253" s="50">
        <f t="shared" si="21"/>
        <v>8.7693663706616149E-3</v>
      </c>
      <c r="G253" s="50">
        <f t="shared" si="22"/>
        <v>4.803179776238576E-2</v>
      </c>
      <c r="R253" s="44">
        <f t="shared" si="23"/>
        <v>9.4746235149669844E-2</v>
      </c>
    </row>
    <row r="254" spans="1:18" x14ac:dyDescent="0.2">
      <c r="A254" s="1">
        <v>41688</v>
      </c>
      <c r="B254" s="60">
        <v>1840.76001</v>
      </c>
    </row>
    <row r="255" spans="1:18" x14ac:dyDescent="0.2">
      <c r="A255" s="1">
        <v>41689</v>
      </c>
      <c r="B255" s="60">
        <v>1828.75</v>
      </c>
    </row>
    <row r="256" spans="1:18" x14ac:dyDescent="0.2">
      <c r="A256" s="1">
        <v>41690</v>
      </c>
      <c r="B256" s="60">
        <v>1839.780029</v>
      </c>
    </row>
    <row r="257" spans="1:2" x14ac:dyDescent="0.2">
      <c r="A257" s="1">
        <v>41691</v>
      </c>
      <c r="B257" s="60">
        <v>1836.25</v>
      </c>
    </row>
    <row r="258" spans="1:2" x14ac:dyDescent="0.2">
      <c r="A258" s="1">
        <v>41694</v>
      </c>
      <c r="B258" s="60">
        <v>1847.6099850000001</v>
      </c>
    </row>
    <row r="259" spans="1:2" x14ac:dyDescent="0.2">
      <c r="A259" s="1">
        <v>41695</v>
      </c>
      <c r="B259" s="60">
        <v>1845.119995</v>
      </c>
    </row>
    <row r="260" spans="1:2" x14ac:dyDescent="0.2">
      <c r="A260" s="1">
        <v>41696</v>
      </c>
      <c r="B260" s="60">
        <v>1845.160034</v>
      </c>
    </row>
    <row r="261" spans="1:2" x14ac:dyDescent="0.2">
      <c r="A261" s="1">
        <v>41697</v>
      </c>
      <c r="B261" s="60">
        <v>1854.290039</v>
      </c>
    </row>
    <row r="262" spans="1:2" x14ac:dyDescent="0.2">
      <c r="A262" s="1">
        <v>41698</v>
      </c>
      <c r="B262" s="60">
        <v>1859.4499510000001</v>
      </c>
    </row>
    <row r="263" spans="1:2" x14ac:dyDescent="0.2">
      <c r="A263" s="1">
        <v>41701</v>
      </c>
      <c r="B263" s="60">
        <v>1845.7299800000001</v>
      </c>
    </row>
    <row r="264" spans="1:2" x14ac:dyDescent="0.2">
      <c r="A264" s="1">
        <v>41702</v>
      </c>
      <c r="B264" s="60">
        <v>1873.910034</v>
      </c>
    </row>
    <row r="265" spans="1:2" x14ac:dyDescent="0.2">
      <c r="A265" s="1">
        <v>41703</v>
      </c>
      <c r="B265" s="60">
        <v>1873.8100589999999</v>
      </c>
    </row>
    <row r="266" spans="1:2" x14ac:dyDescent="0.2">
      <c r="A266" s="1">
        <v>41704</v>
      </c>
      <c r="B266" s="60">
        <v>1877.030029</v>
      </c>
    </row>
    <row r="267" spans="1:2" x14ac:dyDescent="0.2">
      <c r="A267" s="1">
        <v>41705</v>
      </c>
      <c r="B267" s="60">
        <v>1878.040039</v>
      </c>
    </row>
    <row r="268" spans="1:2" x14ac:dyDescent="0.2">
      <c r="A268" s="1">
        <v>41708</v>
      </c>
      <c r="B268" s="60">
        <v>1877.170044</v>
      </c>
    </row>
    <row r="269" spans="1:2" x14ac:dyDescent="0.2">
      <c r="A269" s="1">
        <v>41709</v>
      </c>
      <c r="B269" s="60">
        <v>1867.630005</v>
      </c>
    </row>
    <row r="270" spans="1:2" x14ac:dyDescent="0.2">
      <c r="A270" s="1">
        <v>41710</v>
      </c>
      <c r="B270" s="60">
        <v>1868.1999510000001</v>
      </c>
    </row>
    <row r="271" spans="1:2" x14ac:dyDescent="0.2">
      <c r="A271" s="1">
        <v>41711</v>
      </c>
      <c r="B271" s="60">
        <v>1846.339966</v>
      </c>
    </row>
    <row r="272" spans="1:2" x14ac:dyDescent="0.2">
      <c r="A272" s="1">
        <v>41712</v>
      </c>
      <c r="B272" s="60">
        <v>1841.130005</v>
      </c>
    </row>
    <row r="273" spans="1:2" x14ac:dyDescent="0.2">
      <c r="A273" s="1">
        <v>41715</v>
      </c>
      <c r="B273" s="60">
        <v>1858.829956</v>
      </c>
    </row>
    <row r="274" spans="1:2" x14ac:dyDescent="0.2">
      <c r="A274" s="1">
        <v>41716</v>
      </c>
      <c r="B274" s="60">
        <v>1872.25</v>
      </c>
    </row>
    <row r="275" spans="1:2" x14ac:dyDescent="0.2">
      <c r="A275" s="1">
        <v>41717</v>
      </c>
      <c r="B275" s="60">
        <v>1860.7700199999999</v>
      </c>
    </row>
    <row r="276" spans="1:2" x14ac:dyDescent="0.2">
      <c r="A276" s="1">
        <v>41718</v>
      </c>
      <c r="B276" s="60">
        <v>1872.01001</v>
      </c>
    </row>
    <row r="277" spans="1:2" x14ac:dyDescent="0.2">
      <c r="A277" s="1">
        <v>41719</v>
      </c>
      <c r="B277" s="60">
        <v>1866.5200199999999</v>
      </c>
    </row>
    <row r="278" spans="1:2" x14ac:dyDescent="0.2">
      <c r="A278" s="1">
        <v>41722</v>
      </c>
      <c r="B278" s="60">
        <v>1857.4399410000001</v>
      </c>
    </row>
    <row r="279" spans="1:2" x14ac:dyDescent="0.2">
      <c r="A279" s="1">
        <v>41723</v>
      </c>
      <c r="B279" s="60">
        <v>1865.619995</v>
      </c>
    </row>
    <row r="280" spans="1:2" x14ac:dyDescent="0.2">
      <c r="A280" s="1">
        <v>41724</v>
      </c>
      <c r="B280" s="60">
        <v>1852.5600589999999</v>
      </c>
    </row>
    <row r="281" spans="1:2" x14ac:dyDescent="0.2">
      <c r="A281" s="1">
        <v>41725</v>
      </c>
      <c r="B281" s="60">
        <v>1849.040039</v>
      </c>
    </row>
    <row r="282" spans="1:2" x14ac:dyDescent="0.2">
      <c r="A282" s="1">
        <v>41726</v>
      </c>
      <c r="B282" s="60">
        <v>1857.619995</v>
      </c>
    </row>
    <row r="283" spans="1:2" x14ac:dyDescent="0.2">
      <c r="A283" s="1">
        <v>41729</v>
      </c>
      <c r="B283" s="60">
        <v>1872.339966</v>
      </c>
    </row>
    <row r="284" spans="1:2" x14ac:dyDescent="0.2">
      <c r="A284" s="1">
        <v>41730</v>
      </c>
      <c r="B284" s="60">
        <v>1885.5200199999999</v>
      </c>
    </row>
    <row r="285" spans="1:2" x14ac:dyDescent="0.2">
      <c r="A285" s="1">
        <v>41731</v>
      </c>
      <c r="B285" s="60">
        <v>1890.900024</v>
      </c>
    </row>
    <row r="286" spans="1:2" x14ac:dyDescent="0.2">
      <c r="A286" s="1">
        <v>41732</v>
      </c>
      <c r="B286" s="60">
        <v>1888.7700199999999</v>
      </c>
    </row>
    <row r="287" spans="1:2" x14ac:dyDescent="0.2">
      <c r="A287" s="1">
        <v>41733</v>
      </c>
      <c r="B287" s="60">
        <v>1865.089966</v>
      </c>
    </row>
    <row r="288" spans="1:2" x14ac:dyDescent="0.2">
      <c r="A288" s="1">
        <v>41736</v>
      </c>
      <c r="B288" s="60">
        <v>1845.040039</v>
      </c>
    </row>
    <row r="289" spans="1:2" x14ac:dyDescent="0.2">
      <c r="A289" s="1">
        <v>41737</v>
      </c>
      <c r="B289" s="60">
        <v>1851.959961</v>
      </c>
    </row>
    <row r="290" spans="1:2" x14ac:dyDescent="0.2">
      <c r="A290" s="1">
        <v>41738</v>
      </c>
      <c r="B290" s="60">
        <v>1872.1800539999999</v>
      </c>
    </row>
    <row r="291" spans="1:2" x14ac:dyDescent="0.2">
      <c r="A291" s="1">
        <v>41739</v>
      </c>
      <c r="B291" s="60">
        <v>1833.079956</v>
      </c>
    </row>
    <row r="292" spans="1:2" x14ac:dyDescent="0.2">
      <c r="A292" s="1">
        <v>41740</v>
      </c>
      <c r="B292" s="60">
        <v>1815.6899410000001</v>
      </c>
    </row>
    <row r="293" spans="1:2" x14ac:dyDescent="0.2">
      <c r="A293" s="1">
        <v>41743</v>
      </c>
      <c r="B293" s="60">
        <v>1830.6099850000001</v>
      </c>
    </row>
    <row r="294" spans="1:2" x14ac:dyDescent="0.2">
      <c r="A294" s="1">
        <v>41744</v>
      </c>
      <c r="B294" s="60">
        <v>1842.9799800000001</v>
      </c>
    </row>
    <row r="295" spans="1:2" x14ac:dyDescent="0.2">
      <c r="A295" s="1">
        <v>41745</v>
      </c>
      <c r="B295" s="60">
        <v>1862.3100589999999</v>
      </c>
    </row>
    <row r="296" spans="1:2" x14ac:dyDescent="0.2">
      <c r="A296" s="1">
        <v>41746</v>
      </c>
      <c r="B296" s="60">
        <v>1864.849976</v>
      </c>
    </row>
    <row r="297" spans="1:2" x14ac:dyDescent="0.2">
      <c r="A297" s="1">
        <v>41750</v>
      </c>
      <c r="B297" s="60">
        <v>1871.8900149999999</v>
      </c>
    </row>
    <row r="298" spans="1:2" x14ac:dyDescent="0.2">
      <c r="A298" s="1">
        <v>41751</v>
      </c>
      <c r="B298" s="60">
        <v>1879.5500489999999</v>
      </c>
    </row>
    <row r="299" spans="1:2" x14ac:dyDescent="0.2">
      <c r="A299" s="1">
        <v>41752</v>
      </c>
      <c r="B299" s="60">
        <v>1875.3900149999999</v>
      </c>
    </row>
    <row r="300" spans="1:2" x14ac:dyDescent="0.2">
      <c r="A300" s="1">
        <v>41753</v>
      </c>
      <c r="B300" s="60">
        <v>1878.6099850000001</v>
      </c>
    </row>
    <row r="301" spans="1:2" x14ac:dyDescent="0.2">
      <c r="A301" s="1">
        <v>41754</v>
      </c>
      <c r="B301" s="60">
        <v>1863.400024</v>
      </c>
    </row>
    <row r="302" spans="1:2" x14ac:dyDescent="0.2">
      <c r="A302" s="1">
        <v>41757</v>
      </c>
      <c r="B302" s="60">
        <v>1869.4300539999999</v>
      </c>
    </row>
    <row r="303" spans="1:2" x14ac:dyDescent="0.2">
      <c r="A303" s="1">
        <v>41758</v>
      </c>
      <c r="B303" s="60">
        <v>1878.329956</v>
      </c>
    </row>
    <row r="304" spans="1:2" x14ac:dyDescent="0.2">
      <c r="A304" s="1">
        <v>41759</v>
      </c>
      <c r="B304" s="60">
        <v>1883.9499510000001</v>
      </c>
    </row>
    <row r="305" spans="1:2" x14ac:dyDescent="0.2">
      <c r="A305" s="1">
        <v>41760</v>
      </c>
      <c r="B305" s="60">
        <v>1883.6800539999999</v>
      </c>
    </row>
    <row r="306" spans="1:2" x14ac:dyDescent="0.2">
      <c r="A306" s="1">
        <v>41761</v>
      </c>
      <c r="B306" s="60">
        <v>1881.1400149999999</v>
      </c>
    </row>
    <row r="307" spans="1:2" x14ac:dyDescent="0.2">
      <c r="A307" s="1">
        <v>41764</v>
      </c>
      <c r="B307" s="60">
        <v>1884.660034</v>
      </c>
    </row>
    <row r="308" spans="1:2" x14ac:dyDescent="0.2">
      <c r="A308" s="1">
        <v>41765</v>
      </c>
      <c r="B308" s="60">
        <v>1867.719971</v>
      </c>
    </row>
    <row r="309" spans="1:2" x14ac:dyDescent="0.2">
      <c r="A309" s="1">
        <v>41766</v>
      </c>
      <c r="B309" s="60">
        <v>1878.209961</v>
      </c>
    </row>
    <row r="310" spans="1:2" x14ac:dyDescent="0.2">
      <c r="A310" s="1">
        <v>41767</v>
      </c>
      <c r="B310" s="60">
        <v>1875.630005</v>
      </c>
    </row>
    <row r="311" spans="1:2" x14ac:dyDescent="0.2">
      <c r="A311" s="1">
        <v>41768</v>
      </c>
      <c r="B311" s="60">
        <v>1878.4799800000001</v>
      </c>
    </row>
    <row r="312" spans="1:2" x14ac:dyDescent="0.2">
      <c r="A312" s="1">
        <v>41771</v>
      </c>
      <c r="B312" s="60">
        <v>1896.650024</v>
      </c>
    </row>
    <row r="313" spans="1:2" x14ac:dyDescent="0.2">
      <c r="A313" s="1">
        <v>41772</v>
      </c>
      <c r="B313" s="60">
        <v>1897.4499510000001</v>
      </c>
    </row>
    <row r="314" spans="1:2" x14ac:dyDescent="0.2">
      <c r="A314" s="1">
        <v>41773</v>
      </c>
      <c r="B314" s="60">
        <v>1888.530029</v>
      </c>
    </row>
    <row r="315" spans="1:2" x14ac:dyDescent="0.2">
      <c r="A315" s="1">
        <v>41774</v>
      </c>
      <c r="B315" s="60">
        <v>1870.849976</v>
      </c>
    </row>
    <row r="316" spans="1:2" x14ac:dyDescent="0.2">
      <c r="A316" s="1">
        <v>41775</v>
      </c>
      <c r="B316" s="60">
        <v>1877.8599850000001</v>
      </c>
    </row>
    <row r="317" spans="1:2" x14ac:dyDescent="0.2">
      <c r="A317" s="1">
        <v>41778</v>
      </c>
      <c r="B317" s="60">
        <v>1885.079956</v>
      </c>
    </row>
    <row r="318" spans="1:2" x14ac:dyDescent="0.2">
      <c r="A318" s="1">
        <v>41779</v>
      </c>
      <c r="B318" s="60">
        <v>1872.829956</v>
      </c>
    </row>
    <row r="319" spans="1:2" x14ac:dyDescent="0.2">
      <c r="A319" s="1">
        <v>41780</v>
      </c>
      <c r="B319" s="60">
        <v>1888.030029</v>
      </c>
    </row>
    <row r="320" spans="1:2" x14ac:dyDescent="0.2">
      <c r="A320" s="1">
        <v>41781</v>
      </c>
      <c r="B320" s="60">
        <v>1892.48999</v>
      </c>
    </row>
    <row r="321" spans="1:2" x14ac:dyDescent="0.2">
      <c r="A321" s="1">
        <v>41782</v>
      </c>
      <c r="B321" s="60">
        <v>1900.530029</v>
      </c>
    </row>
    <row r="322" spans="1:2" x14ac:dyDescent="0.2">
      <c r="A322" s="1">
        <v>41786</v>
      </c>
      <c r="B322" s="60">
        <v>1911.910034</v>
      </c>
    </row>
    <row r="323" spans="1:2" x14ac:dyDescent="0.2">
      <c r="A323" s="1">
        <v>41787</v>
      </c>
      <c r="B323" s="60">
        <v>1909.780029</v>
      </c>
    </row>
    <row r="324" spans="1:2" x14ac:dyDescent="0.2">
      <c r="A324" s="1">
        <v>41788</v>
      </c>
      <c r="B324" s="60">
        <v>1920.030029</v>
      </c>
    </row>
    <row r="325" spans="1:2" x14ac:dyDescent="0.2">
      <c r="A325" s="1">
        <v>41789</v>
      </c>
      <c r="B325" s="60">
        <v>1923.5699460000001</v>
      </c>
    </row>
    <row r="326" spans="1:2" x14ac:dyDescent="0.2">
      <c r="A326" s="1">
        <v>41792</v>
      </c>
      <c r="B326" s="60">
        <v>1924.969971</v>
      </c>
    </row>
    <row r="327" spans="1:2" x14ac:dyDescent="0.2">
      <c r="A327" s="1">
        <v>41793</v>
      </c>
      <c r="B327" s="60">
        <v>1924.23999</v>
      </c>
    </row>
    <row r="328" spans="1:2" x14ac:dyDescent="0.2">
      <c r="A328" s="1">
        <v>41794</v>
      </c>
      <c r="B328" s="60">
        <v>1927.880005</v>
      </c>
    </row>
    <row r="329" spans="1:2" x14ac:dyDescent="0.2">
      <c r="A329" s="1">
        <v>41795</v>
      </c>
      <c r="B329" s="60">
        <v>1940.459961</v>
      </c>
    </row>
    <row r="330" spans="1:2" x14ac:dyDescent="0.2">
      <c r="A330" s="1">
        <v>41796</v>
      </c>
      <c r="B330" s="60">
        <v>1949.4399410000001</v>
      </c>
    </row>
    <row r="331" spans="1:2" x14ac:dyDescent="0.2">
      <c r="A331" s="1">
        <v>41799</v>
      </c>
      <c r="B331" s="60">
        <v>1951.2700199999999</v>
      </c>
    </row>
    <row r="332" spans="1:2" x14ac:dyDescent="0.2">
      <c r="A332" s="1">
        <v>41800</v>
      </c>
      <c r="B332" s="60">
        <v>1950.790039</v>
      </c>
    </row>
    <row r="333" spans="1:2" x14ac:dyDescent="0.2">
      <c r="A333" s="1">
        <v>41801</v>
      </c>
      <c r="B333" s="60">
        <v>1943.8900149999999</v>
      </c>
    </row>
    <row r="334" spans="1:2" x14ac:dyDescent="0.2">
      <c r="A334" s="1">
        <v>41802</v>
      </c>
      <c r="B334" s="60">
        <v>1930.1099850000001</v>
      </c>
    </row>
    <row r="335" spans="1:2" x14ac:dyDescent="0.2">
      <c r="A335" s="1">
        <v>41803</v>
      </c>
      <c r="B335" s="60">
        <v>1936.160034</v>
      </c>
    </row>
    <row r="336" spans="1:2" x14ac:dyDescent="0.2">
      <c r="A336" s="1">
        <v>41806</v>
      </c>
      <c r="B336" s="60">
        <v>1937.780029</v>
      </c>
    </row>
    <row r="337" spans="1:2" x14ac:dyDescent="0.2">
      <c r="A337" s="1">
        <v>41807</v>
      </c>
      <c r="B337" s="60">
        <v>1941.98999</v>
      </c>
    </row>
    <row r="338" spans="1:2" x14ac:dyDescent="0.2">
      <c r="A338" s="1">
        <v>41808</v>
      </c>
      <c r="B338" s="60">
        <v>1956.9799800000001</v>
      </c>
    </row>
    <row r="339" spans="1:2" x14ac:dyDescent="0.2">
      <c r="A339" s="1">
        <v>41809</v>
      </c>
      <c r="B339" s="60">
        <v>1959.4799800000001</v>
      </c>
    </row>
    <row r="340" spans="1:2" x14ac:dyDescent="0.2">
      <c r="A340" s="1">
        <v>41810</v>
      </c>
      <c r="B340" s="60">
        <v>1962.869995</v>
      </c>
    </row>
    <row r="341" spans="1:2" x14ac:dyDescent="0.2">
      <c r="A341" s="1">
        <v>41813</v>
      </c>
      <c r="B341" s="60">
        <v>1962.6099850000001</v>
      </c>
    </row>
    <row r="342" spans="1:2" x14ac:dyDescent="0.2">
      <c r="A342" s="1">
        <v>41814</v>
      </c>
      <c r="B342" s="60">
        <v>1949.9799800000001</v>
      </c>
    </row>
    <row r="343" spans="1:2" x14ac:dyDescent="0.2">
      <c r="A343" s="1">
        <v>41815</v>
      </c>
      <c r="B343" s="60">
        <v>1959.530029</v>
      </c>
    </row>
    <row r="344" spans="1:2" x14ac:dyDescent="0.2">
      <c r="A344" s="1">
        <v>41816</v>
      </c>
      <c r="B344" s="60">
        <v>1957.219971</v>
      </c>
    </row>
    <row r="345" spans="1:2" x14ac:dyDescent="0.2">
      <c r="A345" s="1">
        <v>41817</v>
      </c>
      <c r="B345" s="60">
        <v>1960.959961</v>
      </c>
    </row>
    <row r="346" spans="1:2" x14ac:dyDescent="0.2">
      <c r="A346" s="1">
        <v>41820</v>
      </c>
      <c r="B346" s="60">
        <v>1960.2299800000001</v>
      </c>
    </row>
    <row r="347" spans="1:2" x14ac:dyDescent="0.2">
      <c r="A347" s="1">
        <v>41821</v>
      </c>
      <c r="B347" s="60">
        <v>1973.3199460000001</v>
      </c>
    </row>
    <row r="348" spans="1:2" x14ac:dyDescent="0.2">
      <c r="A348" s="1">
        <v>41822</v>
      </c>
      <c r="B348" s="60">
        <v>1974.619995</v>
      </c>
    </row>
    <row r="349" spans="1:2" x14ac:dyDescent="0.2">
      <c r="A349" s="1">
        <v>41823</v>
      </c>
      <c r="B349" s="60">
        <v>1985.4399410000001</v>
      </c>
    </row>
    <row r="350" spans="1:2" x14ac:dyDescent="0.2">
      <c r="A350" s="1">
        <v>41827</v>
      </c>
      <c r="B350" s="60">
        <v>1977.650024</v>
      </c>
    </row>
    <row r="351" spans="1:2" x14ac:dyDescent="0.2">
      <c r="A351" s="1">
        <v>41828</v>
      </c>
      <c r="B351" s="60">
        <v>1963.709961</v>
      </c>
    </row>
    <row r="352" spans="1:2" x14ac:dyDescent="0.2">
      <c r="A352" s="1">
        <v>41829</v>
      </c>
      <c r="B352" s="60">
        <v>1972.829956</v>
      </c>
    </row>
    <row r="353" spans="1:2" x14ac:dyDescent="0.2">
      <c r="A353" s="1">
        <v>41830</v>
      </c>
      <c r="B353" s="60">
        <v>1964.6800539999999</v>
      </c>
    </row>
    <row r="354" spans="1:2" x14ac:dyDescent="0.2">
      <c r="A354" s="1">
        <v>41831</v>
      </c>
      <c r="B354" s="60">
        <v>1967.5699460000001</v>
      </c>
    </row>
    <row r="355" spans="1:2" x14ac:dyDescent="0.2">
      <c r="A355" s="1">
        <v>41834</v>
      </c>
      <c r="B355" s="60">
        <v>1977.099976</v>
      </c>
    </row>
    <row r="356" spans="1:2" x14ac:dyDescent="0.2">
      <c r="A356" s="1">
        <v>41835</v>
      </c>
      <c r="B356" s="60">
        <v>1973.280029</v>
      </c>
    </row>
    <row r="357" spans="1:2" x14ac:dyDescent="0.2">
      <c r="A357" s="1">
        <v>41836</v>
      </c>
      <c r="B357" s="60">
        <v>1981.5699460000001</v>
      </c>
    </row>
    <row r="358" spans="1:2" x14ac:dyDescent="0.2">
      <c r="A358" s="1">
        <v>41837</v>
      </c>
      <c r="B358" s="60">
        <v>1958.119995</v>
      </c>
    </row>
    <row r="359" spans="1:2" x14ac:dyDescent="0.2">
      <c r="A359" s="1">
        <v>41838</v>
      </c>
      <c r="B359" s="60">
        <v>1978.219971</v>
      </c>
    </row>
    <row r="360" spans="1:2" x14ac:dyDescent="0.2">
      <c r="A360" s="1">
        <v>41841</v>
      </c>
      <c r="B360" s="60">
        <v>1973.630005</v>
      </c>
    </row>
    <row r="361" spans="1:2" x14ac:dyDescent="0.2">
      <c r="A361" s="1">
        <v>41842</v>
      </c>
      <c r="B361" s="60">
        <v>1983.530029</v>
      </c>
    </row>
    <row r="362" spans="1:2" x14ac:dyDescent="0.2">
      <c r="A362" s="1">
        <v>41843</v>
      </c>
      <c r="B362" s="60">
        <v>1987.01001</v>
      </c>
    </row>
    <row r="363" spans="1:2" x14ac:dyDescent="0.2">
      <c r="A363" s="1">
        <v>41844</v>
      </c>
      <c r="B363" s="60">
        <v>1987.9799800000001</v>
      </c>
    </row>
    <row r="364" spans="1:2" x14ac:dyDescent="0.2">
      <c r="A364" s="1">
        <v>41845</v>
      </c>
      <c r="B364" s="60">
        <v>1978.339966</v>
      </c>
    </row>
    <row r="365" spans="1:2" x14ac:dyDescent="0.2">
      <c r="A365" s="1">
        <v>41848</v>
      </c>
      <c r="B365" s="60">
        <v>1978.910034</v>
      </c>
    </row>
    <row r="366" spans="1:2" x14ac:dyDescent="0.2">
      <c r="A366" s="1">
        <v>41849</v>
      </c>
      <c r="B366" s="60">
        <v>1969.9499510000001</v>
      </c>
    </row>
    <row r="367" spans="1:2" x14ac:dyDescent="0.2">
      <c r="A367" s="1">
        <v>41850</v>
      </c>
      <c r="B367" s="60">
        <v>1970.0699460000001</v>
      </c>
    </row>
    <row r="368" spans="1:2" x14ac:dyDescent="0.2">
      <c r="A368" s="1">
        <v>41851</v>
      </c>
      <c r="B368" s="60">
        <v>1930.670044</v>
      </c>
    </row>
    <row r="369" spans="1:2" x14ac:dyDescent="0.2">
      <c r="A369" s="1">
        <v>41852</v>
      </c>
      <c r="B369" s="60">
        <v>1925.150024</v>
      </c>
    </row>
    <row r="370" spans="1:2" x14ac:dyDescent="0.2">
      <c r="A370" s="1">
        <v>41855</v>
      </c>
      <c r="B370" s="60">
        <v>1938.98999</v>
      </c>
    </row>
    <row r="371" spans="1:2" x14ac:dyDescent="0.2">
      <c r="A371" s="1">
        <v>41856</v>
      </c>
      <c r="B371" s="60">
        <v>1920.209961</v>
      </c>
    </row>
    <row r="372" spans="1:2" x14ac:dyDescent="0.2">
      <c r="A372" s="1">
        <v>41857</v>
      </c>
      <c r="B372" s="60">
        <v>1920.23999</v>
      </c>
    </row>
    <row r="373" spans="1:2" x14ac:dyDescent="0.2">
      <c r="A373" s="1">
        <v>41858</v>
      </c>
      <c r="B373" s="60">
        <v>1909.5699460000001</v>
      </c>
    </row>
    <row r="374" spans="1:2" x14ac:dyDescent="0.2">
      <c r="A374" s="1">
        <v>41859</v>
      </c>
      <c r="B374" s="60">
        <v>1931.589966</v>
      </c>
    </row>
    <row r="375" spans="1:2" x14ac:dyDescent="0.2">
      <c r="A375" s="1">
        <v>41862</v>
      </c>
      <c r="B375" s="60">
        <v>1936.920044</v>
      </c>
    </row>
    <row r="376" spans="1:2" x14ac:dyDescent="0.2">
      <c r="A376" s="1">
        <v>41863</v>
      </c>
      <c r="B376" s="60">
        <v>1933.75</v>
      </c>
    </row>
    <row r="377" spans="1:2" x14ac:dyDescent="0.2">
      <c r="A377" s="1">
        <v>41864</v>
      </c>
      <c r="B377" s="60">
        <v>1946.719971</v>
      </c>
    </row>
    <row r="378" spans="1:2" x14ac:dyDescent="0.2">
      <c r="A378" s="1">
        <v>41865</v>
      </c>
      <c r="B378" s="60">
        <v>1955.1800539999999</v>
      </c>
    </row>
    <row r="379" spans="1:2" x14ac:dyDescent="0.2">
      <c r="A379" s="1">
        <v>41866</v>
      </c>
      <c r="B379" s="60">
        <v>1955.0600589999999</v>
      </c>
    </row>
    <row r="380" spans="1:2" x14ac:dyDescent="0.2">
      <c r="A380" s="1">
        <v>41869</v>
      </c>
      <c r="B380" s="60">
        <v>1971.73999</v>
      </c>
    </row>
    <row r="381" spans="1:2" x14ac:dyDescent="0.2">
      <c r="A381" s="1">
        <v>41870</v>
      </c>
      <c r="B381" s="60">
        <v>1981.599976</v>
      </c>
    </row>
    <row r="382" spans="1:2" x14ac:dyDescent="0.2">
      <c r="A382" s="1">
        <v>41871</v>
      </c>
      <c r="B382" s="60">
        <v>1986.51001</v>
      </c>
    </row>
    <row r="383" spans="1:2" x14ac:dyDescent="0.2">
      <c r="A383" s="1">
        <v>41872</v>
      </c>
      <c r="B383" s="60">
        <v>1992.369995</v>
      </c>
    </row>
    <row r="384" spans="1:2" x14ac:dyDescent="0.2">
      <c r="A384" s="1">
        <v>41873</v>
      </c>
      <c r="B384" s="60">
        <v>1988.400024</v>
      </c>
    </row>
    <row r="385" spans="1:2" x14ac:dyDescent="0.2">
      <c r="A385" s="1">
        <v>41876</v>
      </c>
      <c r="B385" s="60">
        <v>1997.920044</v>
      </c>
    </row>
    <row r="386" spans="1:2" x14ac:dyDescent="0.2">
      <c r="A386" s="1">
        <v>41877</v>
      </c>
      <c r="B386" s="60">
        <v>2000.0200199999999</v>
      </c>
    </row>
    <row r="387" spans="1:2" x14ac:dyDescent="0.2">
      <c r="A387" s="1">
        <v>41878</v>
      </c>
      <c r="B387" s="60">
        <v>2000.119995</v>
      </c>
    </row>
    <row r="388" spans="1:2" x14ac:dyDescent="0.2">
      <c r="A388" s="1">
        <v>41879</v>
      </c>
      <c r="B388" s="60">
        <v>1996.73999</v>
      </c>
    </row>
    <row r="389" spans="1:2" x14ac:dyDescent="0.2">
      <c r="A389" s="1">
        <v>41880</v>
      </c>
      <c r="B389" s="60">
        <v>2003.369995</v>
      </c>
    </row>
    <row r="390" spans="1:2" x14ac:dyDescent="0.2">
      <c r="A390" s="1">
        <v>41884</v>
      </c>
      <c r="B390" s="60">
        <v>2002.280029</v>
      </c>
    </row>
    <row r="391" spans="1:2" x14ac:dyDescent="0.2">
      <c r="A391" s="1">
        <v>41885</v>
      </c>
      <c r="B391" s="60">
        <v>2000.719971</v>
      </c>
    </row>
    <row r="392" spans="1:2" x14ac:dyDescent="0.2">
      <c r="A392" s="1">
        <v>41886</v>
      </c>
      <c r="B392" s="60">
        <v>1997.650024</v>
      </c>
    </row>
    <row r="393" spans="1:2" x14ac:dyDescent="0.2">
      <c r="A393" s="1">
        <v>41887</v>
      </c>
      <c r="B393" s="60">
        <v>2007.709961</v>
      </c>
    </row>
    <row r="394" spans="1:2" x14ac:dyDescent="0.2">
      <c r="A394" s="1">
        <v>41890</v>
      </c>
      <c r="B394" s="60">
        <v>2001.540039</v>
      </c>
    </row>
    <row r="395" spans="1:2" x14ac:dyDescent="0.2">
      <c r="A395" s="1">
        <v>41891</v>
      </c>
      <c r="B395" s="60">
        <v>1988.4399410000001</v>
      </c>
    </row>
    <row r="396" spans="1:2" x14ac:dyDescent="0.2">
      <c r="A396" s="1">
        <v>41892</v>
      </c>
      <c r="B396" s="60">
        <v>1995.6899410000001</v>
      </c>
    </row>
    <row r="397" spans="1:2" x14ac:dyDescent="0.2">
      <c r="A397" s="1">
        <v>41893</v>
      </c>
      <c r="B397" s="60">
        <v>1997.4499510000001</v>
      </c>
    </row>
    <row r="398" spans="1:2" x14ac:dyDescent="0.2">
      <c r="A398" s="1">
        <v>41894</v>
      </c>
      <c r="B398" s="60">
        <v>1985.540039</v>
      </c>
    </row>
    <row r="399" spans="1:2" x14ac:dyDescent="0.2">
      <c r="A399" s="1">
        <v>41897</v>
      </c>
      <c r="B399" s="60">
        <v>1984.130005</v>
      </c>
    </row>
    <row r="400" spans="1:2" x14ac:dyDescent="0.2">
      <c r="A400" s="1">
        <v>41898</v>
      </c>
      <c r="B400" s="60">
        <v>1998.9799800000001</v>
      </c>
    </row>
    <row r="401" spans="1:2" x14ac:dyDescent="0.2">
      <c r="A401" s="1">
        <v>41899</v>
      </c>
      <c r="B401" s="60">
        <v>2001.5699460000001</v>
      </c>
    </row>
    <row r="402" spans="1:2" x14ac:dyDescent="0.2">
      <c r="A402" s="1">
        <v>41900</v>
      </c>
      <c r="B402" s="60">
        <v>2011.3599850000001</v>
      </c>
    </row>
    <row r="403" spans="1:2" x14ac:dyDescent="0.2">
      <c r="A403" s="1">
        <v>41901</v>
      </c>
      <c r="B403" s="60">
        <v>2010.400024</v>
      </c>
    </row>
    <row r="404" spans="1:2" x14ac:dyDescent="0.2">
      <c r="A404" s="1">
        <v>41904</v>
      </c>
      <c r="B404" s="60">
        <v>1994.290039</v>
      </c>
    </row>
    <row r="405" spans="1:2" x14ac:dyDescent="0.2">
      <c r="A405" s="1">
        <v>41905</v>
      </c>
      <c r="B405" s="60">
        <v>1982.7700199999999</v>
      </c>
    </row>
    <row r="406" spans="1:2" x14ac:dyDescent="0.2">
      <c r="A406" s="1">
        <v>41906</v>
      </c>
      <c r="B406" s="60">
        <v>1998.3000489999999</v>
      </c>
    </row>
    <row r="407" spans="1:2" x14ac:dyDescent="0.2">
      <c r="A407" s="1">
        <v>41907</v>
      </c>
      <c r="B407" s="60">
        <v>1965.98999</v>
      </c>
    </row>
    <row r="408" spans="1:2" x14ac:dyDescent="0.2">
      <c r="A408" s="1">
        <v>41908</v>
      </c>
      <c r="B408" s="60">
        <v>1982.849976</v>
      </c>
    </row>
    <row r="409" spans="1:2" x14ac:dyDescent="0.2">
      <c r="A409" s="1">
        <v>41911</v>
      </c>
      <c r="B409" s="60">
        <v>1977.8000489999999</v>
      </c>
    </row>
    <row r="410" spans="1:2" x14ac:dyDescent="0.2">
      <c r="A410" s="1">
        <v>41912</v>
      </c>
      <c r="B410" s="60">
        <v>1972.290039</v>
      </c>
    </row>
    <row r="411" spans="1:2" x14ac:dyDescent="0.2">
      <c r="A411" s="1">
        <v>41913</v>
      </c>
      <c r="B411" s="60">
        <v>1946.160034</v>
      </c>
    </row>
    <row r="412" spans="1:2" x14ac:dyDescent="0.2">
      <c r="A412" s="1">
        <v>41914</v>
      </c>
      <c r="B412" s="60">
        <v>1946.170044</v>
      </c>
    </row>
    <row r="413" spans="1:2" x14ac:dyDescent="0.2">
      <c r="A413" s="1">
        <v>41915</v>
      </c>
      <c r="B413" s="60">
        <v>1967.900024</v>
      </c>
    </row>
    <row r="414" spans="1:2" x14ac:dyDescent="0.2">
      <c r="A414" s="1">
        <v>41918</v>
      </c>
      <c r="B414" s="60">
        <v>1964.8199460000001</v>
      </c>
    </row>
    <row r="415" spans="1:2" x14ac:dyDescent="0.2">
      <c r="A415" s="1">
        <v>41919</v>
      </c>
      <c r="B415" s="60">
        <v>1935.099976</v>
      </c>
    </row>
    <row r="416" spans="1:2" x14ac:dyDescent="0.2">
      <c r="A416" s="1">
        <v>41920</v>
      </c>
      <c r="B416" s="60">
        <v>1968.8900149999999</v>
      </c>
    </row>
    <row r="417" spans="1:2" x14ac:dyDescent="0.2">
      <c r="A417" s="1">
        <v>41921</v>
      </c>
      <c r="B417" s="60">
        <v>1928.209961</v>
      </c>
    </row>
    <row r="418" spans="1:2" x14ac:dyDescent="0.2">
      <c r="A418" s="1">
        <v>41922</v>
      </c>
      <c r="B418" s="60">
        <v>1906.130005</v>
      </c>
    </row>
    <row r="419" spans="1:2" x14ac:dyDescent="0.2">
      <c r="A419" s="1">
        <v>41925</v>
      </c>
      <c r="B419" s="60">
        <v>1874.73999</v>
      </c>
    </row>
    <row r="420" spans="1:2" x14ac:dyDescent="0.2">
      <c r="A420" s="1">
        <v>41926</v>
      </c>
      <c r="B420" s="60">
        <v>1877.6999510000001</v>
      </c>
    </row>
    <row r="421" spans="1:2" x14ac:dyDescent="0.2">
      <c r="A421" s="1">
        <v>41927</v>
      </c>
      <c r="B421" s="60">
        <v>1862.48999</v>
      </c>
    </row>
    <row r="422" spans="1:2" x14ac:dyDescent="0.2">
      <c r="A422" s="1">
        <v>41928</v>
      </c>
      <c r="B422" s="60">
        <v>1862.76001</v>
      </c>
    </row>
    <row r="423" spans="1:2" x14ac:dyDescent="0.2">
      <c r="A423" s="1">
        <v>41929</v>
      </c>
      <c r="B423" s="60">
        <v>1886.76001</v>
      </c>
    </row>
    <row r="424" spans="1:2" x14ac:dyDescent="0.2">
      <c r="A424" s="1">
        <v>41932</v>
      </c>
      <c r="B424" s="60">
        <v>1904.01001</v>
      </c>
    </row>
    <row r="425" spans="1:2" x14ac:dyDescent="0.2">
      <c r="A425" s="1">
        <v>41933</v>
      </c>
      <c r="B425" s="60">
        <v>1941.280029</v>
      </c>
    </row>
    <row r="426" spans="1:2" x14ac:dyDescent="0.2">
      <c r="A426" s="1">
        <v>41934</v>
      </c>
      <c r="B426" s="60">
        <v>1927.1099850000001</v>
      </c>
    </row>
    <row r="427" spans="1:2" x14ac:dyDescent="0.2">
      <c r="A427" s="1">
        <v>41935</v>
      </c>
      <c r="B427" s="60">
        <v>1950.8199460000001</v>
      </c>
    </row>
    <row r="428" spans="1:2" x14ac:dyDescent="0.2">
      <c r="A428" s="1">
        <v>41936</v>
      </c>
      <c r="B428" s="60">
        <v>1964.579956</v>
      </c>
    </row>
    <row r="429" spans="1:2" x14ac:dyDescent="0.2">
      <c r="A429" s="1">
        <v>41939</v>
      </c>
      <c r="B429" s="60">
        <v>1961.630005</v>
      </c>
    </row>
    <row r="430" spans="1:2" x14ac:dyDescent="0.2">
      <c r="A430" s="1">
        <v>41940</v>
      </c>
      <c r="B430" s="60">
        <v>1985.0500489999999</v>
      </c>
    </row>
    <row r="431" spans="1:2" x14ac:dyDescent="0.2">
      <c r="A431" s="1">
        <v>41941</v>
      </c>
      <c r="B431" s="60">
        <v>1982.3000489999999</v>
      </c>
    </row>
    <row r="432" spans="1:2" x14ac:dyDescent="0.2">
      <c r="A432" s="1">
        <v>41942</v>
      </c>
      <c r="B432" s="60">
        <v>1994.650024</v>
      </c>
    </row>
    <row r="433" spans="1:2" x14ac:dyDescent="0.2">
      <c r="A433" s="1">
        <v>41943</v>
      </c>
      <c r="B433" s="60">
        <v>2018.0500489999999</v>
      </c>
    </row>
    <row r="434" spans="1:2" x14ac:dyDescent="0.2">
      <c r="A434" s="1">
        <v>41946</v>
      </c>
      <c r="B434" s="60">
        <v>2017.8100589999999</v>
      </c>
    </row>
    <row r="435" spans="1:2" x14ac:dyDescent="0.2">
      <c r="A435" s="1">
        <v>41947</v>
      </c>
      <c r="B435" s="60">
        <v>2012.099976</v>
      </c>
    </row>
    <row r="436" spans="1:2" x14ac:dyDescent="0.2">
      <c r="A436" s="1">
        <v>41948</v>
      </c>
      <c r="B436" s="60">
        <v>2023.5699460000001</v>
      </c>
    </row>
    <row r="437" spans="1:2" x14ac:dyDescent="0.2">
      <c r="A437" s="1">
        <v>41949</v>
      </c>
      <c r="B437" s="60">
        <v>2031.209961</v>
      </c>
    </row>
    <row r="438" spans="1:2" x14ac:dyDescent="0.2">
      <c r="A438" s="1">
        <v>41950</v>
      </c>
      <c r="B438" s="60">
        <v>2031.920044</v>
      </c>
    </row>
    <row r="439" spans="1:2" x14ac:dyDescent="0.2">
      <c r="A439" s="1">
        <v>41953</v>
      </c>
      <c r="B439" s="60">
        <v>2038.26001</v>
      </c>
    </row>
    <row r="440" spans="1:2" x14ac:dyDescent="0.2">
      <c r="A440" s="1">
        <v>41954</v>
      </c>
      <c r="B440" s="60">
        <v>2039.6800539999999</v>
      </c>
    </row>
    <row r="441" spans="1:2" x14ac:dyDescent="0.2">
      <c r="A441" s="1">
        <v>41955</v>
      </c>
      <c r="B441" s="60">
        <v>2038.25</v>
      </c>
    </row>
    <row r="442" spans="1:2" x14ac:dyDescent="0.2">
      <c r="A442" s="1">
        <v>41956</v>
      </c>
      <c r="B442" s="60">
        <v>2039.329956</v>
      </c>
    </row>
    <row r="443" spans="1:2" x14ac:dyDescent="0.2">
      <c r="A443" s="1">
        <v>41957</v>
      </c>
      <c r="B443" s="60">
        <v>2039.8199460000001</v>
      </c>
    </row>
    <row r="444" spans="1:2" x14ac:dyDescent="0.2">
      <c r="A444" s="1">
        <v>41960</v>
      </c>
      <c r="B444" s="60">
        <v>2041.3199460000001</v>
      </c>
    </row>
    <row r="445" spans="1:2" x14ac:dyDescent="0.2">
      <c r="A445" s="1">
        <v>41961</v>
      </c>
      <c r="B445" s="60">
        <v>2051.8000489999999</v>
      </c>
    </row>
    <row r="446" spans="1:2" x14ac:dyDescent="0.2">
      <c r="A446" s="1">
        <v>41962</v>
      </c>
      <c r="B446" s="60">
        <v>2048.719971</v>
      </c>
    </row>
    <row r="447" spans="1:2" x14ac:dyDescent="0.2">
      <c r="A447" s="1">
        <v>41963</v>
      </c>
      <c r="B447" s="60">
        <v>2052.75</v>
      </c>
    </row>
    <row r="448" spans="1:2" x14ac:dyDescent="0.2">
      <c r="A448" s="1">
        <v>41964</v>
      </c>
      <c r="B448" s="60">
        <v>2063.5</v>
      </c>
    </row>
    <row r="449" spans="1:2" x14ac:dyDescent="0.2">
      <c r="A449" s="1">
        <v>41967</v>
      </c>
      <c r="B449" s="60">
        <v>2069.4099120000001</v>
      </c>
    </row>
    <row r="450" spans="1:2" x14ac:dyDescent="0.2">
      <c r="A450" s="1">
        <v>41968</v>
      </c>
      <c r="B450" s="60">
        <v>2067.030029</v>
      </c>
    </row>
    <row r="451" spans="1:2" x14ac:dyDescent="0.2">
      <c r="A451" s="1">
        <v>41969</v>
      </c>
      <c r="B451" s="60">
        <v>2072.830078</v>
      </c>
    </row>
    <row r="452" spans="1:2" x14ac:dyDescent="0.2">
      <c r="A452" s="1">
        <v>41971</v>
      </c>
      <c r="B452" s="60">
        <v>2067.5600589999999</v>
      </c>
    </row>
    <row r="453" spans="1:2" x14ac:dyDescent="0.2">
      <c r="A453" s="1">
        <v>41974</v>
      </c>
      <c r="B453" s="60">
        <v>2053.4399410000001</v>
      </c>
    </row>
    <row r="454" spans="1:2" x14ac:dyDescent="0.2">
      <c r="A454" s="1">
        <v>41975</v>
      </c>
      <c r="B454" s="60">
        <v>2066.5500489999999</v>
      </c>
    </row>
    <row r="455" spans="1:2" x14ac:dyDescent="0.2">
      <c r="A455" s="1">
        <v>41976</v>
      </c>
      <c r="B455" s="60">
        <v>2074.330078</v>
      </c>
    </row>
    <row r="456" spans="1:2" x14ac:dyDescent="0.2">
      <c r="A456" s="1">
        <v>41977</v>
      </c>
      <c r="B456" s="60">
        <v>2071.919922</v>
      </c>
    </row>
    <row r="457" spans="1:2" x14ac:dyDescent="0.2">
      <c r="A457" s="1">
        <v>41978</v>
      </c>
      <c r="B457" s="60">
        <v>2075.3701169999999</v>
      </c>
    </row>
    <row r="458" spans="1:2" x14ac:dyDescent="0.2">
      <c r="A458" s="1">
        <v>41981</v>
      </c>
      <c r="B458" s="60">
        <v>2060.3100589999999</v>
      </c>
    </row>
    <row r="459" spans="1:2" x14ac:dyDescent="0.2">
      <c r="A459" s="1">
        <v>41982</v>
      </c>
      <c r="B459" s="60">
        <v>2059.820068</v>
      </c>
    </row>
    <row r="460" spans="1:2" x14ac:dyDescent="0.2">
      <c r="A460" s="1">
        <v>41983</v>
      </c>
      <c r="B460" s="60">
        <v>2026.1400149999999</v>
      </c>
    </row>
    <row r="461" spans="1:2" x14ac:dyDescent="0.2">
      <c r="A461" s="1">
        <v>41984</v>
      </c>
      <c r="B461" s="60">
        <v>2035.329956</v>
      </c>
    </row>
    <row r="462" spans="1:2" x14ac:dyDescent="0.2">
      <c r="A462" s="1">
        <v>41985</v>
      </c>
      <c r="B462" s="60">
        <v>2002.329956</v>
      </c>
    </row>
    <row r="463" spans="1:2" x14ac:dyDescent="0.2">
      <c r="A463" s="1">
        <v>41988</v>
      </c>
      <c r="B463" s="60">
        <v>1989.630005</v>
      </c>
    </row>
    <row r="464" spans="1:2" x14ac:dyDescent="0.2">
      <c r="A464" s="1">
        <v>41989</v>
      </c>
      <c r="B464" s="60">
        <v>1972.73999</v>
      </c>
    </row>
    <row r="465" spans="1:2" x14ac:dyDescent="0.2">
      <c r="A465" s="1">
        <v>41990</v>
      </c>
      <c r="B465" s="60">
        <v>2012.8900149999999</v>
      </c>
    </row>
    <row r="466" spans="1:2" x14ac:dyDescent="0.2">
      <c r="A466" s="1">
        <v>41991</v>
      </c>
      <c r="B466" s="60">
        <v>2061.2299800000001</v>
      </c>
    </row>
    <row r="467" spans="1:2" x14ac:dyDescent="0.2">
      <c r="A467" s="1">
        <v>41992</v>
      </c>
      <c r="B467" s="60">
        <v>2070.6499020000001</v>
      </c>
    </row>
    <row r="468" spans="1:2" x14ac:dyDescent="0.2">
      <c r="A468" s="1">
        <v>41995</v>
      </c>
      <c r="B468" s="60">
        <v>2078.540039</v>
      </c>
    </row>
    <row r="469" spans="1:2" x14ac:dyDescent="0.2">
      <c r="A469" s="1">
        <v>41996</v>
      </c>
      <c r="B469" s="60">
        <v>2082.169922</v>
      </c>
    </row>
    <row r="470" spans="1:2" x14ac:dyDescent="0.2">
      <c r="A470" s="1">
        <v>41997</v>
      </c>
      <c r="B470" s="60">
        <v>2081.8798830000001</v>
      </c>
    </row>
    <row r="471" spans="1:2" x14ac:dyDescent="0.2">
      <c r="A471" s="1">
        <v>41999</v>
      </c>
      <c r="B471" s="60">
        <v>2088.7700199999999</v>
      </c>
    </row>
    <row r="472" spans="1:2" x14ac:dyDescent="0.2">
      <c r="A472" s="1">
        <v>42002</v>
      </c>
      <c r="B472" s="60">
        <v>2090.570068</v>
      </c>
    </row>
    <row r="473" spans="1:2" x14ac:dyDescent="0.2">
      <c r="A473" s="1">
        <v>42003</v>
      </c>
      <c r="B473" s="60">
        <v>2080.3500979999999</v>
      </c>
    </row>
    <row r="474" spans="1:2" x14ac:dyDescent="0.2">
      <c r="A474" s="1">
        <v>42004</v>
      </c>
      <c r="B474" s="60">
        <v>2058.8999020000001</v>
      </c>
    </row>
    <row r="475" spans="1:2" x14ac:dyDescent="0.2">
      <c r="A475" s="1">
        <v>42006</v>
      </c>
      <c r="B475" s="60">
        <v>2058.1999510000001</v>
      </c>
    </row>
    <row r="476" spans="1:2" x14ac:dyDescent="0.2">
      <c r="A476" s="1">
        <v>42009</v>
      </c>
      <c r="B476" s="60">
        <v>2020.579956</v>
      </c>
    </row>
    <row r="477" spans="1:2" x14ac:dyDescent="0.2">
      <c r="A477" s="1">
        <v>42010</v>
      </c>
      <c r="B477" s="60">
        <v>2002.6099850000001</v>
      </c>
    </row>
    <row r="478" spans="1:2" x14ac:dyDescent="0.2">
      <c r="A478" s="1">
        <v>42011</v>
      </c>
      <c r="B478" s="60">
        <v>2025.900024</v>
      </c>
    </row>
    <row r="479" spans="1:2" x14ac:dyDescent="0.2">
      <c r="A479" s="1">
        <v>42012</v>
      </c>
      <c r="B479" s="60">
        <v>2062.139893</v>
      </c>
    </row>
    <row r="480" spans="1:2" x14ac:dyDescent="0.2">
      <c r="A480" s="1">
        <v>42013</v>
      </c>
      <c r="B480" s="60">
        <v>2044.8100589999999</v>
      </c>
    </row>
    <row r="481" spans="1:2" x14ac:dyDescent="0.2">
      <c r="A481" s="1">
        <v>42016</v>
      </c>
      <c r="B481" s="60">
        <v>2028.26001</v>
      </c>
    </row>
    <row r="482" spans="1:2" x14ac:dyDescent="0.2">
      <c r="A482" s="1">
        <v>42017</v>
      </c>
      <c r="B482" s="60">
        <v>2023.030029</v>
      </c>
    </row>
    <row r="483" spans="1:2" x14ac:dyDescent="0.2">
      <c r="A483" s="1">
        <v>42018</v>
      </c>
      <c r="B483" s="60">
        <v>2011.2700199999999</v>
      </c>
    </row>
    <row r="484" spans="1:2" x14ac:dyDescent="0.2">
      <c r="A484" s="1">
        <v>42019</v>
      </c>
      <c r="B484" s="60">
        <v>1992.670044</v>
      </c>
    </row>
    <row r="485" spans="1:2" x14ac:dyDescent="0.2">
      <c r="A485" s="1">
        <v>42020</v>
      </c>
      <c r="B485" s="60">
        <v>2019.420044</v>
      </c>
    </row>
    <row r="486" spans="1:2" x14ac:dyDescent="0.2">
      <c r="A486" s="1">
        <v>42024</v>
      </c>
      <c r="B486" s="60">
        <v>2022.5500489999999</v>
      </c>
    </row>
    <row r="487" spans="1:2" x14ac:dyDescent="0.2">
      <c r="A487" s="1">
        <v>42025</v>
      </c>
      <c r="B487" s="60">
        <v>2032.119995</v>
      </c>
    </row>
    <row r="488" spans="1:2" x14ac:dyDescent="0.2">
      <c r="A488" s="1">
        <v>42026</v>
      </c>
      <c r="B488" s="60">
        <v>2063.1499020000001</v>
      </c>
    </row>
    <row r="489" spans="1:2" x14ac:dyDescent="0.2">
      <c r="A489" s="1">
        <v>42027</v>
      </c>
      <c r="B489" s="60">
        <v>2051.820068</v>
      </c>
    </row>
    <row r="490" spans="1:2" x14ac:dyDescent="0.2">
      <c r="A490" s="1">
        <v>42030</v>
      </c>
      <c r="B490" s="60">
        <v>2057.0900879999999</v>
      </c>
    </row>
    <row r="491" spans="1:2" x14ac:dyDescent="0.2">
      <c r="A491" s="1">
        <v>42031</v>
      </c>
      <c r="B491" s="60">
        <v>2029.5500489999999</v>
      </c>
    </row>
    <row r="492" spans="1:2" x14ac:dyDescent="0.2">
      <c r="A492" s="1">
        <v>42032</v>
      </c>
      <c r="B492" s="60">
        <v>2002.160034</v>
      </c>
    </row>
    <row r="493" spans="1:2" x14ac:dyDescent="0.2">
      <c r="A493" s="1">
        <v>42033</v>
      </c>
      <c r="B493" s="60">
        <v>2021.25</v>
      </c>
    </row>
    <row r="494" spans="1:2" x14ac:dyDescent="0.2">
      <c r="A494" s="1">
        <v>42034</v>
      </c>
      <c r="B494" s="60">
        <v>1994.98999</v>
      </c>
    </row>
    <row r="495" spans="1:2" x14ac:dyDescent="0.2">
      <c r="A495" s="1">
        <v>42037</v>
      </c>
      <c r="B495" s="60">
        <v>2020.849976</v>
      </c>
    </row>
    <row r="496" spans="1:2" x14ac:dyDescent="0.2">
      <c r="A496" s="1">
        <v>42038</v>
      </c>
      <c r="B496" s="60">
        <v>2050.030029</v>
      </c>
    </row>
    <row r="497" spans="1:2" x14ac:dyDescent="0.2">
      <c r="A497" s="1">
        <v>42039</v>
      </c>
      <c r="B497" s="60">
        <v>2041.51001</v>
      </c>
    </row>
    <row r="498" spans="1:2" x14ac:dyDescent="0.2">
      <c r="A498" s="1">
        <v>42040</v>
      </c>
      <c r="B498" s="60">
        <v>2062.5200199999999</v>
      </c>
    </row>
    <row r="499" spans="1:2" x14ac:dyDescent="0.2">
      <c r="A499" s="1">
        <v>42041</v>
      </c>
      <c r="B499" s="60">
        <v>2055.469971</v>
      </c>
    </row>
    <row r="500" spans="1:2" x14ac:dyDescent="0.2">
      <c r="A500" s="1">
        <v>42044</v>
      </c>
      <c r="B500" s="60">
        <v>2046.73999</v>
      </c>
    </row>
    <row r="501" spans="1:2" x14ac:dyDescent="0.2">
      <c r="A501" s="1">
        <v>42045</v>
      </c>
      <c r="B501" s="60">
        <v>2068.5900879999999</v>
      </c>
    </row>
    <row r="502" spans="1:2" x14ac:dyDescent="0.2">
      <c r="A502" s="1">
        <v>42046</v>
      </c>
      <c r="B502" s="60">
        <v>2068.530029</v>
      </c>
    </row>
    <row r="503" spans="1:2" x14ac:dyDescent="0.2">
      <c r="A503" s="1">
        <v>42047</v>
      </c>
      <c r="B503" s="60">
        <v>2088.4799800000001</v>
      </c>
    </row>
    <row r="504" spans="1:2" x14ac:dyDescent="0.2">
      <c r="A504" s="1">
        <v>42048</v>
      </c>
      <c r="B504" s="60">
        <v>2096.98999</v>
      </c>
    </row>
    <row r="505" spans="1:2" x14ac:dyDescent="0.2">
      <c r="A505" s="1">
        <v>42052</v>
      </c>
      <c r="B505" s="60">
        <v>2100.3400879999999</v>
      </c>
    </row>
    <row r="506" spans="1:2" x14ac:dyDescent="0.2">
      <c r="A506" s="1">
        <v>42053</v>
      </c>
      <c r="B506" s="60">
        <v>2099.679932</v>
      </c>
    </row>
    <row r="507" spans="1:2" x14ac:dyDescent="0.2">
      <c r="A507" s="1">
        <v>42054</v>
      </c>
      <c r="B507" s="60">
        <v>2097.4499510000001</v>
      </c>
    </row>
    <row r="508" spans="1:2" x14ac:dyDescent="0.2">
      <c r="A508" s="1">
        <v>42055</v>
      </c>
      <c r="B508" s="60">
        <v>2110.3000489999999</v>
      </c>
    </row>
    <row r="509" spans="1:2" x14ac:dyDescent="0.2">
      <c r="A509" s="1">
        <v>42058</v>
      </c>
      <c r="B509" s="60">
        <v>2109.6599120000001</v>
      </c>
    </row>
    <row r="510" spans="1:2" x14ac:dyDescent="0.2">
      <c r="A510" s="1">
        <v>42059</v>
      </c>
      <c r="B510" s="60">
        <v>2115.4799800000001</v>
      </c>
    </row>
    <row r="511" spans="1:2" x14ac:dyDescent="0.2">
      <c r="A511" s="1">
        <v>42060</v>
      </c>
      <c r="B511" s="60">
        <v>2113.860107</v>
      </c>
    </row>
    <row r="512" spans="1:2" x14ac:dyDescent="0.2">
      <c r="A512" s="1">
        <v>42061</v>
      </c>
      <c r="B512" s="60">
        <v>2110.73999</v>
      </c>
    </row>
    <row r="513" spans="1:2" x14ac:dyDescent="0.2">
      <c r="A513" s="1">
        <v>42062</v>
      </c>
      <c r="B513" s="60">
        <v>2104.5</v>
      </c>
    </row>
    <row r="514" spans="1:2" x14ac:dyDescent="0.2">
      <c r="A514" s="1">
        <v>42065</v>
      </c>
      <c r="B514" s="60">
        <v>2117.389893</v>
      </c>
    </row>
    <row r="515" spans="1:2" x14ac:dyDescent="0.2">
      <c r="A515" s="1">
        <v>42066</v>
      </c>
      <c r="B515" s="60">
        <v>2107.780029</v>
      </c>
    </row>
    <row r="516" spans="1:2" x14ac:dyDescent="0.2">
      <c r="A516" s="1">
        <v>42067</v>
      </c>
      <c r="B516" s="60">
        <v>2098.530029</v>
      </c>
    </row>
    <row r="517" spans="1:2" x14ac:dyDescent="0.2">
      <c r="A517" s="1">
        <v>42068</v>
      </c>
      <c r="B517" s="60">
        <v>2101.040039</v>
      </c>
    </row>
    <row r="518" spans="1:2" x14ac:dyDescent="0.2">
      <c r="A518" s="1">
        <v>42069</v>
      </c>
      <c r="B518" s="60">
        <v>2071.26001</v>
      </c>
    </row>
    <row r="519" spans="1:2" x14ac:dyDescent="0.2">
      <c r="A519" s="1">
        <v>42072</v>
      </c>
      <c r="B519" s="60">
        <v>2079.429932</v>
      </c>
    </row>
    <row r="520" spans="1:2" x14ac:dyDescent="0.2">
      <c r="A520" s="1">
        <v>42073</v>
      </c>
      <c r="B520" s="60">
        <v>2044.160034</v>
      </c>
    </row>
    <row r="521" spans="1:2" x14ac:dyDescent="0.2">
      <c r="A521" s="1">
        <v>42074</v>
      </c>
      <c r="B521" s="60">
        <v>2040.23999</v>
      </c>
    </row>
    <row r="522" spans="1:2" x14ac:dyDescent="0.2">
      <c r="A522" s="1">
        <v>42075</v>
      </c>
      <c r="B522" s="60">
        <v>2065.9499510000001</v>
      </c>
    </row>
    <row r="523" spans="1:2" x14ac:dyDescent="0.2">
      <c r="A523" s="1">
        <v>42076</v>
      </c>
      <c r="B523" s="60">
        <v>2053.3999020000001</v>
      </c>
    </row>
    <row r="524" spans="1:2" x14ac:dyDescent="0.2">
      <c r="A524" s="1">
        <v>42079</v>
      </c>
      <c r="B524" s="60">
        <v>2081.1899410000001</v>
      </c>
    </row>
    <row r="525" spans="1:2" x14ac:dyDescent="0.2">
      <c r="A525" s="1">
        <v>42080</v>
      </c>
      <c r="B525" s="60">
        <v>2074.280029</v>
      </c>
    </row>
    <row r="526" spans="1:2" x14ac:dyDescent="0.2">
      <c r="A526" s="1">
        <v>42081</v>
      </c>
      <c r="B526" s="60">
        <v>2099.5</v>
      </c>
    </row>
    <row r="527" spans="1:2" x14ac:dyDescent="0.2">
      <c r="A527" s="1">
        <v>42082</v>
      </c>
      <c r="B527" s="60">
        <v>2089.2700199999999</v>
      </c>
    </row>
    <row r="528" spans="1:2" x14ac:dyDescent="0.2">
      <c r="A528" s="1">
        <v>42083</v>
      </c>
      <c r="B528" s="60">
        <v>2108.1000979999999</v>
      </c>
    </row>
    <row r="529" spans="1:2" x14ac:dyDescent="0.2">
      <c r="A529" s="1">
        <v>42086</v>
      </c>
      <c r="B529" s="60">
        <v>2104.419922</v>
      </c>
    </row>
    <row r="530" spans="1:2" x14ac:dyDescent="0.2">
      <c r="A530" s="1">
        <v>42087</v>
      </c>
      <c r="B530" s="60">
        <v>2091.5</v>
      </c>
    </row>
    <row r="531" spans="1:2" x14ac:dyDescent="0.2">
      <c r="A531" s="1">
        <v>42088</v>
      </c>
      <c r="B531" s="60">
        <v>2061.0500489999999</v>
      </c>
    </row>
    <row r="532" spans="1:2" x14ac:dyDescent="0.2">
      <c r="A532" s="1">
        <v>42089</v>
      </c>
      <c r="B532" s="60">
        <v>2056.1499020000001</v>
      </c>
    </row>
    <row r="533" spans="1:2" x14ac:dyDescent="0.2">
      <c r="A533" s="1">
        <v>42090</v>
      </c>
      <c r="B533" s="60">
        <v>2061.0200199999999</v>
      </c>
    </row>
    <row r="534" spans="1:2" x14ac:dyDescent="0.2">
      <c r="A534" s="1">
        <v>42093</v>
      </c>
      <c r="B534" s="60">
        <v>2086.23999</v>
      </c>
    </row>
    <row r="535" spans="1:2" x14ac:dyDescent="0.2">
      <c r="A535" s="1">
        <v>42094</v>
      </c>
      <c r="B535" s="60">
        <v>2067.889893</v>
      </c>
    </row>
    <row r="536" spans="1:2" x14ac:dyDescent="0.2">
      <c r="A536" s="1">
        <v>42095</v>
      </c>
      <c r="B536" s="60">
        <v>2059.6899410000001</v>
      </c>
    </row>
    <row r="537" spans="1:2" x14ac:dyDescent="0.2">
      <c r="A537" s="1">
        <v>42096</v>
      </c>
      <c r="B537" s="60">
        <v>2066.959961</v>
      </c>
    </row>
    <row r="538" spans="1:2" x14ac:dyDescent="0.2">
      <c r="A538" s="1">
        <v>42100</v>
      </c>
      <c r="B538" s="60">
        <v>2080.6201169999999</v>
      </c>
    </row>
    <row r="539" spans="1:2" x14ac:dyDescent="0.2">
      <c r="A539" s="1">
        <v>42101</v>
      </c>
      <c r="B539" s="60">
        <v>2076.330078</v>
      </c>
    </row>
    <row r="540" spans="1:2" x14ac:dyDescent="0.2">
      <c r="A540" s="1">
        <v>42102</v>
      </c>
      <c r="B540" s="60">
        <v>2081.8999020000001</v>
      </c>
    </row>
    <row r="541" spans="1:2" x14ac:dyDescent="0.2">
      <c r="A541" s="1">
        <v>42103</v>
      </c>
      <c r="B541" s="60">
        <v>2091.179932</v>
      </c>
    </row>
    <row r="542" spans="1:2" x14ac:dyDescent="0.2">
      <c r="A542" s="1">
        <v>42104</v>
      </c>
      <c r="B542" s="60">
        <v>2102.0600589999999</v>
      </c>
    </row>
    <row r="543" spans="1:2" x14ac:dyDescent="0.2">
      <c r="A543" s="1">
        <v>42107</v>
      </c>
      <c r="B543" s="60">
        <v>2092.429932</v>
      </c>
    </row>
    <row r="544" spans="1:2" x14ac:dyDescent="0.2">
      <c r="A544" s="1">
        <v>42108</v>
      </c>
      <c r="B544" s="60">
        <v>2095.8400879999999</v>
      </c>
    </row>
    <row r="545" spans="1:2" x14ac:dyDescent="0.2">
      <c r="A545" s="1">
        <v>42109</v>
      </c>
      <c r="B545" s="60">
        <v>2106.6298830000001</v>
      </c>
    </row>
    <row r="546" spans="1:2" x14ac:dyDescent="0.2">
      <c r="A546" s="1">
        <v>42110</v>
      </c>
      <c r="B546" s="60">
        <v>2104.98999</v>
      </c>
    </row>
    <row r="547" spans="1:2" x14ac:dyDescent="0.2">
      <c r="A547" s="1">
        <v>42111</v>
      </c>
      <c r="B547" s="60">
        <v>2081.179932</v>
      </c>
    </row>
    <row r="548" spans="1:2" x14ac:dyDescent="0.2">
      <c r="A548" s="1">
        <v>42114</v>
      </c>
      <c r="B548" s="60">
        <v>2100.3999020000001</v>
      </c>
    </row>
    <row r="549" spans="1:2" x14ac:dyDescent="0.2">
      <c r="A549" s="1">
        <v>42115</v>
      </c>
      <c r="B549" s="60">
        <v>2097.290039</v>
      </c>
    </row>
    <row r="550" spans="1:2" x14ac:dyDescent="0.2">
      <c r="A550" s="1">
        <v>42116</v>
      </c>
      <c r="B550" s="60">
        <v>2107.959961</v>
      </c>
    </row>
    <row r="551" spans="1:2" x14ac:dyDescent="0.2">
      <c r="A551" s="1">
        <v>42117</v>
      </c>
      <c r="B551" s="60">
        <v>2112.929932</v>
      </c>
    </row>
    <row r="552" spans="1:2" x14ac:dyDescent="0.2">
      <c r="A552" s="1">
        <v>42118</v>
      </c>
      <c r="B552" s="60">
        <v>2117.6899410000001</v>
      </c>
    </row>
    <row r="553" spans="1:2" x14ac:dyDescent="0.2">
      <c r="A553" s="1">
        <v>42121</v>
      </c>
      <c r="B553" s="60">
        <v>2108.919922</v>
      </c>
    </row>
    <row r="554" spans="1:2" x14ac:dyDescent="0.2">
      <c r="A554" s="1">
        <v>42122</v>
      </c>
      <c r="B554" s="60">
        <v>2114.76001</v>
      </c>
    </row>
    <row r="555" spans="1:2" x14ac:dyDescent="0.2">
      <c r="A555" s="1">
        <v>42123</v>
      </c>
      <c r="B555" s="60">
        <v>2106.8500979999999</v>
      </c>
    </row>
    <row r="556" spans="1:2" x14ac:dyDescent="0.2">
      <c r="A556" s="1">
        <v>42124</v>
      </c>
      <c r="B556" s="60">
        <v>2085.51001</v>
      </c>
    </row>
    <row r="557" spans="1:2" x14ac:dyDescent="0.2">
      <c r="A557" s="1">
        <v>42125</v>
      </c>
      <c r="B557" s="60">
        <v>2108.290039</v>
      </c>
    </row>
    <row r="558" spans="1:2" x14ac:dyDescent="0.2">
      <c r="A558" s="1">
        <v>42128</v>
      </c>
      <c r="B558" s="60">
        <v>2114.48999</v>
      </c>
    </row>
    <row r="559" spans="1:2" x14ac:dyDescent="0.2">
      <c r="A559" s="1">
        <v>42129</v>
      </c>
      <c r="B559" s="60">
        <v>2089.459961</v>
      </c>
    </row>
    <row r="560" spans="1:2" x14ac:dyDescent="0.2">
      <c r="A560" s="1">
        <v>42130</v>
      </c>
      <c r="B560" s="60">
        <v>2080.1499020000001</v>
      </c>
    </row>
    <row r="561" spans="1:2" x14ac:dyDescent="0.2">
      <c r="A561" s="1">
        <v>42131</v>
      </c>
      <c r="B561" s="60">
        <v>2088</v>
      </c>
    </row>
    <row r="562" spans="1:2" x14ac:dyDescent="0.2">
      <c r="A562" s="1">
        <v>42132</v>
      </c>
      <c r="B562" s="60">
        <v>2116.1000979999999</v>
      </c>
    </row>
    <row r="563" spans="1:2" x14ac:dyDescent="0.2">
      <c r="A563" s="1">
        <v>42135</v>
      </c>
      <c r="B563" s="60">
        <v>2105.330078</v>
      </c>
    </row>
    <row r="564" spans="1:2" x14ac:dyDescent="0.2">
      <c r="A564" s="1">
        <v>42136</v>
      </c>
      <c r="B564" s="60">
        <v>2099.1201169999999</v>
      </c>
    </row>
    <row r="565" spans="1:2" x14ac:dyDescent="0.2">
      <c r="A565" s="1">
        <v>42137</v>
      </c>
      <c r="B565" s="60">
        <v>2098.4799800000001</v>
      </c>
    </row>
    <row r="566" spans="1:2" x14ac:dyDescent="0.2">
      <c r="A566" s="1">
        <v>42138</v>
      </c>
      <c r="B566" s="60">
        <v>2121.1000979999999</v>
      </c>
    </row>
    <row r="567" spans="1:2" x14ac:dyDescent="0.2">
      <c r="A567" s="1">
        <v>42139</v>
      </c>
      <c r="B567" s="60">
        <v>2122.7299800000001</v>
      </c>
    </row>
    <row r="568" spans="1:2" x14ac:dyDescent="0.2">
      <c r="A568" s="1">
        <v>42142</v>
      </c>
      <c r="B568" s="60">
        <v>2129.1999510000001</v>
      </c>
    </row>
    <row r="569" spans="1:2" x14ac:dyDescent="0.2">
      <c r="A569" s="1">
        <v>42143</v>
      </c>
      <c r="B569" s="60">
        <v>2127.830078</v>
      </c>
    </row>
    <row r="570" spans="1:2" x14ac:dyDescent="0.2">
      <c r="A570" s="1">
        <v>42144</v>
      </c>
      <c r="B570" s="60">
        <v>2125.8500979999999</v>
      </c>
    </row>
    <row r="571" spans="1:2" x14ac:dyDescent="0.2">
      <c r="A571" s="1">
        <v>42145</v>
      </c>
      <c r="B571" s="60">
        <v>2130.820068</v>
      </c>
    </row>
    <row r="572" spans="1:2" x14ac:dyDescent="0.2">
      <c r="A572" s="1">
        <v>42146</v>
      </c>
      <c r="B572" s="60">
        <v>2126.0600589999999</v>
      </c>
    </row>
    <row r="573" spans="1:2" x14ac:dyDescent="0.2">
      <c r="A573" s="1">
        <v>42150</v>
      </c>
      <c r="B573" s="60">
        <v>2104.1999510000001</v>
      </c>
    </row>
    <row r="574" spans="1:2" x14ac:dyDescent="0.2">
      <c r="A574" s="1">
        <v>42151</v>
      </c>
      <c r="B574" s="60">
        <v>2123.4799800000001</v>
      </c>
    </row>
    <row r="575" spans="1:2" x14ac:dyDescent="0.2">
      <c r="A575" s="1">
        <v>42152</v>
      </c>
      <c r="B575" s="60">
        <v>2120.790039</v>
      </c>
    </row>
    <row r="576" spans="1:2" x14ac:dyDescent="0.2">
      <c r="A576" s="1">
        <v>42153</v>
      </c>
      <c r="B576" s="60">
        <v>2107.389893</v>
      </c>
    </row>
    <row r="577" spans="1:2" x14ac:dyDescent="0.2">
      <c r="A577" s="1">
        <v>42156</v>
      </c>
      <c r="B577" s="60">
        <v>2111.7299800000001</v>
      </c>
    </row>
    <row r="578" spans="1:2" x14ac:dyDescent="0.2">
      <c r="A578" s="1">
        <v>42157</v>
      </c>
      <c r="B578" s="60">
        <v>2109.6000979999999</v>
      </c>
    </row>
    <row r="579" spans="1:2" x14ac:dyDescent="0.2">
      <c r="A579" s="1">
        <v>42158</v>
      </c>
      <c r="B579" s="60">
        <v>2114.070068</v>
      </c>
    </row>
    <row r="580" spans="1:2" x14ac:dyDescent="0.2">
      <c r="A580" s="1">
        <v>42159</v>
      </c>
      <c r="B580" s="60">
        <v>2095.8400879999999</v>
      </c>
    </row>
    <row r="581" spans="1:2" x14ac:dyDescent="0.2">
      <c r="A581" s="1">
        <v>42160</v>
      </c>
      <c r="B581" s="60">
        <v>2092.830078</v>
      </c>
    </row>
    <row r="582" spans="1:2" x14ac:dyDescent="0.2">
      <c r="A582" s="1">
        <v>42163</v>
      </c>
      <c r="B582" s="60">
        <v>2079.280029</v>
      </c>
    </row>
    <row r="583" spans="1:2" x14ac:dyDescent="0.2">
      <c r="A583" s="1">
        <v>42164</v>
      </c>
      <c r="B583" s="60">
        <v>2080.1499020000001</v>
      </c>
    </row>
    <row r="584" spans="1:2" x14ac:dyDescent="0.2">
      <c r="A584" s="1">
        <v>42165</v>
      </c>
      <c r="B584" s="60">
        <v>2105.1999510000001</v>
      </c>
    </row>
    <row r="585" spans="1:2" x14ac:dyDescent="0.2">
      <c r="A585" s="1">
        <v>42166</v>
      </c>
      <c r="B585" s="60">
        <v>2108.860107</v>
      </c>
    </row>
    <row r="586" spans="1:2" x14ac:dyDescent="0.2">
      <c r="A586" s="1">
        <v>42167</v>
      </c>
      <c r="B586" s="60">
        <v>2094.110107</v>
      </c>
    </row>
    <row r="587" spans="1:2" x14ac:dyDescent="0.2">
      <c r="A587" s="1">
        <v>42170</v>
      </c>
      <c r="B587" s="60">
        <v>2084.429932</v>
      </c>
    </row>
    <row r="588" spans="1:2" x14ac:dyDescent="0.2">
      <c r="A588" s="1">
        <v>42171</v>
      </c>
      <c r="B588" s="60">
        <v>2096.290039</v>
      </c>
    </row>
    <row r="589" spans="1:2" x14ac:dyDescent="0.2">
      <c r="A589" s="1">
        <v>42172</v>
      </c>
      <c r="B589" s="60">
        <v>2100.4399410000001</v>
      </c>
    </row>
    <row r="590" spans="1:2" x14ac:dyDescent="0.2">
      <c r="A590" s="1">
        <v>42173</v>
      </c>
      <c r="B590" s="60">
        <v>2121.23999</v>
      </c>
    </row>
    <row r="591" spans="1:2" x14ac:dyDescent="0.2">
      <c r="A591" s="1">
        <v>42174</v>
      </c>
      <c r="B591" s="60">
        <v>2109.98999</v>
      </c>
    </row>
    <row r="592" spans="1:2" x14ac:dyDescent="0.2">
      <c r="A592" s="1">
        <v>42177</v>
      </c>
      <c r="B592" s="60">
        <v>2122.8500979999999</v>
      </c>
    </row>
    <row r="593" spans="1:2" x14ac:dyDescent="0.2">
      <c r="A593" s="1">
        <v>42178</v>
      </c>
      <c r="B593" s="60">
        <v>2124.1999510000001</v>
      </c>
    </row>
    <row r="594" spans="1:2" x14ac:dyDescent="0.2">
      <c r="A594" s="1">
        <v>42179</v>
      </c>
      <c r="B594" s="60">
        <v>2108.580078</v>
      </c>
    </row>
    <row r="595" spans="1:2" x14ac:dyDescent="0.2">
      <c r="A595" s="1">
        <v>42180</v>
      </c>
      <c r="B595" s="60">
        <v>2102.3100589999999</v>
      </c>
    </row>
    <row r="596" spans="1:2" x14ac:dyDescent="0.2">
      <c r="A596" s="1">
        <v>42181</v>
      </c>
      <c r="B596" s="60">
        <v>2101.48999</v>
      </c>
    </row>
    <row r="597" spans="1:2" x14ac:dyDescent="0.2">
      <c r="A597" s="1">
        <v>42184</v>
      </c>
      <c r="B597" s="60">
        <v>2057.639893</v>
      </c>
    </row>
    <row r="598" spans="1:2" x14ac:dyDescent="0.2">
      <c r="A598" s="1">
        <v>42185</v>
      </c>
      <c r="B598" s="60">
        <v>2063.110107</v>
      </c>
    </row>
    <row r="599" spans="1:2" x14ac:dyDescent="0.2">
      <c r="A599" s="1">
        <v>42186</v>
      </c>
      <c r="B599" s="60">
        <v>2077.419922</v>
      </c>
    </row>
    <row r="600" spans="1:2" x14ac:dyDescent="0.2">
      <c r="A600" s="1">
        <v>42187</v>
      </c>
      <c r="B600" s="60">
        <v>2076.780029</v>
      </c>
    </row>
    <row r="601" spans="1:2" x14ac:dyDescent="0.2">
      <c r="A601" s="1">
        <v>42191</v>
      </c>
      <c r="B601" s="60">
        <v>2068.76001</v>
      </c>
    </row>
    <row r="602" spans="1:2" x14ac:dyDescent="0.2">
      <c r="A602" s="1">
        <v>42192</v>
      </c>
      <c r="B602" s="60">
        <v>2081.3400879999999</v>
      </c>
    </row>
    <row r="603" spans="1:2" x14ac:dyDescent="0.2">
      <c r="A603" s="1">
        <v>42193</v>
      </c>
      <c r="B603" s="60">
        <v>2046.6800539999999</v>
      </c>
    </row>
    <row r="604" spans="1:2" x14ac:dyDescent="0.2">
      <c r="A604" s="1">
        <v>42194</v>
      </c>
      <c r="B604" s="60">
        <v>2051.3100589999999</v>
      </c>
    </row>
    <row r="605" spans="1:2" x14ac:dyDescent="0.2">
      <c r="A605" s="1">
        <v>42195</v>
      </c>
      <c r="B605" s="60">
        <v>2076.6201169999999</v>
      </c>
    </row>
    <row r="606" spans="1:2" x14ac:dyDescent="0.2">
      <c r="A606" s="1">
        <v>42198</v>
      </c>
      <c r="B606" s="60">
        <v>2099.6000979999999</v>
      </c>
    </row>
    <row r="607" spans="1:2" x14ac:dyDescent="0.2">
      <c r="A607" s="1">
        <v>42199</v>
      </c>
      <c r="B607" s="60">
        <v>2108.9499510000001</v>
      </c>
    </row>
    <row r="608" spans="1:2" x14ac:dyDescent="0.2">
      <c r="A608" s="1">
        <v>42200</v>
      </c>
      <c r="B608" s="60">
        <v>2107.3999020000001</v>
      </c>
    </row>
    <row r="609" spans="1:2" x14ac:dyDescent="0.2">
      <c r="A609" s="1">
        <v>42201</v>
      </c>
      <c r="B609" s="60">
        <v>2124.290039</v>
      </c>
    </row>
    <row r="610" spans="1:2" x14ac:dyDescent="0.2">
      <c r="A610" s="1">
        <v>42202</v>
      </c>
      <c r="B610" s="60">
        <v>2126.639893</v>
      </c>
    </row>
    <row r="611" spans="1:2" x14ac:dyDescent="0.2">
      <c r="A611" s="1">
        <v>42205</v>
      </c>
      <c r="B611" s="60">
        <v>2128.280029</v>
      </c>
    </row>
    <row r="612" spans="1:2" x14ac:dyDescent="0.2">
      <c r="A612" s="1">
        <v>42206</v>
      </c>
      <c r="B612" s="60">
        <v>2119.209961</v>
      </c>
    </row>
    <row r="613" spans="1:2" x14ac:dyDescent="0.2">
      <c r="A613" s="1">
        <v>42207</v>
      </c>
      <c r="B613" s="60">
        <v>2114.1499020000001</v>
      </c>
    </row>
    <row r="614" spans="1:2" x14ac:dyDescent="0.2">
      <c r="A614" s="1">
        <v>42208</v>
      </c>
      <c r="B614" s="60">
        <v>2102.1499020000001</v>
      </c>
    </row>
    <row r="615" spans="1:2" x14ac:dyDescent="0.2">
      <c r="A615" s="1">
        <v>42209</v>
      </c>
      <c r="B615" s="60">
        <v>2079.6499020000001</v>
      </c>
    </row>
    <row r="616" spans="1:2" x14ac:dyDescent="0.2">
      <c r="A616" s="1">
        <v>42212</v>
      </c>
      <c r="B616" s="60">
        <v>2067.639893</v>
      </c>
    </row>
    <row r="617" spans="1:2" x14ac:dyDescent="0.2">
      <c r="A617" s="1">
        <v>42213</v>
      </c>
      <c r="B617" s="60">
        <v>2093.25</v>
      </c>
    </row>
    <row r="618" spans="1:2" x14ac:dyDescent="0.2">
      <c r="A618" s="1">
        <v>42214</v>
      </c>
      <c r="B618" s="60">
        <v>2108.570068</v>
      </c>
    </row>
    <row r="619" spans="1:2" x14ac:dyDescent="0.2">
      <c r="A619" s="1">
        <v>42215</v>
      </c>
      <c r="B619" s="60">
        <v>2108.6298830000001</v>
      </c>
    </row>
    <row r="620" spans="1:2" x14ac:dyDescent="0.2">
      <c r="A620" s="1">
        <v>42216</v>
      </c>
      <c r="B620" s="60">
        <v>2103.8400879999999</v>
      </c>
    </row>
    <row r="621" spans="1:2" x14ac:dyDescent="0.2">
      <c r="A621" s="1">
        <v>42219</v>
      </c>
      <c r="B621" s="60">
        <v>2098.040039</v>
      </c>
    </row>
    <row r="622" spans="1:2" x14ac:dyDescent="0.2">
      <c r="A622" s="1">
        <v>42220</v>
      </c>
      <c r="B622" s="60">
        <v>2093.320068</v>
      </c>
    </row>
    <row r="623" spans="1:2" x14ac:dyDescent="0.2">
      <c r="A623" s="1">
        <v>42221</v>
      </c>
      <c r="B623" s="60">
        <v>2099.8400879999999</v>
      </c>
    </row>
    <row r="624" spans="1:2" x14ac:dyDescent="0.2">
      <c r="A624" s="1">
        <v>42222</v>
      </c>
      <c r="B624" s="60">
        <v>2083.5600589999999</v>
      </c>
    </row>
    <row r="625" spans="1:2" x14ac:dyDescent="0.2">
      <c r="A625" s="1">
        <v>42223</v>
      </c>
      <c r="B625" s="60">
        <v>2077.570068</v>
      </c>
    </row>
    <row r="626" spans="1:2" x14ac:dyDescent="0.2">
      <c r="A626" s="1">
        <v>42226</v>
      </c>
      <c r="B626" s="60">
        <v>2104.179932</v>
      </c>
    </row>
    <row r="627" spans="1:2" x14ac:dyDescent="0.2">
      <c r="A627" s="1">
        <v>42227</v>
      </c>
      <c r="B627" s="60">
        <v>2084.070068</v>
      </c>
    </row>
    <row r="628" spans="1:2" x14ac:dyDescent="0.2">
      <c r="A628" s="1">
        <v>42228</v>
      </c>
      <c r="B628" s="60">
        <v>2086.0500489999999</v>
      </c>
    </row>
    <row r="629" spans="1:2" x14ac:dyDescent="0.2">
      <c r="A629" s="1">
        <v>42229</v>
      </c>
      <c r="B629" s="60">
        <v>2083.389893</v>
      </c>
    </row>
    <row r="630" spans="1:2" x14ac:dyDescent="0.2">
      <c r="A630" s="1">
        <v>42230</v>
      </c>
      <c r="B630" s="60">
        <v>2091.540039</v>
      </c>
    </row>
    <row r="631" spans="1:2" x14ac:dyDescent="0.2">
      <c r="A631" s="1">
        <v>42233</v>
      </c>
      <c r="B631" s="60">
        <v>2102.4399410000001</v>
      </c>
    </row>
    <row r="632" spans="1:2" x14ac:dyDescent="0.2">
      <c r="A632" s="1">
        <v>42234</v>
      </c>
      <c r="B632" s="60">
        <v>2096.919922</v>
      </c>
    </row>
    <row r="633" spans="1:2" x14ac:dyDescent="0.2">
      <c r="A633" s="1">
        <v>42235</v>
      </c>
      <c r="B633" s="60">
        <v>2079.610107</v>
      </c>
    </row>
    <row r="634" spans="1:2" x14ac:dyDescent="0.2">
      <c r="A634" s="1">
        <v>42236</v>
      </c>
      <c r="B634" s="60">
        <v>2035.7299800000001</v>
      </c>
    </row>
    <row r="635" spans="1:2" x14ac:dyDescent="0.2">
      <c r="A635" s="1">
        <v>42237</v>
      </c>
      <c r="B635" s="60">
        <v>1970.8900149999999</v>
      </c>
    </row>
    <row r="636" spans="1:2" x14ac:dyDescent="0.2">
      <c r="A636" s="1">
        <v>42240</v>
      </c>
      <c r="B636" s="60">
        <v>1893.209961</v>
      </c>
    </row>
    <row r="637" spans="1:2" x14ac:dyDescent="0.2">
      <c r="A637" s="1">
        <v>42241</v>
      </c>
      <c r="B637" s="60">
        <v>1867.6099850000001</v>
      </c>
    </row>
    <row r="638" spans="1:2" x14ac:dyDescent="0.2">
      <c r="A638" s="1">
        <v>42242</v>
      </c>
      <c r="B638" s="60">
        <v>1940.51001</v>
      </c>
    </row>
    <row r="639" spans="1:2" x14ac:dyDescent="0.2">
      <c r="A639" s="1">
        <v>42243</v>
      </c>
      <c r="B639" s="60">
        <v>1987.660034</v>
      </c>
    </row>
    <row r="640" spans="1:2" x14ac:dyDescent="0.2">
      <c r="A640" s="1">
        <v>42244</v>
      </c>
      <c r="B640" s="60">
        <v>1988.869995</v>
      </c>
    </row>
    <row r="641" spans="1:2" x14ac:dyDescent="0.2">
      <c r="A641" s="1">
        <v>42247</v>
      </c>
      <c r="B641" s="60">
        <v>1972.1800539999999</v>
      </c>
    </row>
    <row r="642" spans="1:2" x14ac:dyDescent="0.2">
      <c r="A642" s="1">
        <v>42248</v>
      </c>
      <c r="B642" s="60">
        <v>1913.849976</v>
      </c>
    </row>
    <row r="643" spans="1:2" x14ac:dyDescent="0.2">
      <c r="A643" s="1">
        <v>42249</v>
      </c>
      <c r="B643" s="60">
        <v>1948.8599850000001</v>
      </c>
    </row>
    <row r="644" spans="1:2" x14ac:dyDescent="0.2">
      <c r="A644" s="1">
        <v>42250</v>
      </c>
      <c r="B644" s="60">
        <v>1951.130005</v>
      </c>
    </row>
    <row r="645" spans="1:2" x14ac:dyDescent="0.2">
      <c r="A645" s="1">
        <v>42251</v>
      </c>
      <c r="B645" s="60">
        <v>1921.219971</v>
      </c>
    </row>
    <row r="646" spans="1:2" x14ac:dyDescent="0.2">
      <c r="A646" s="1">
        <v>42255</v>
      </c>
      <c r="B646" s="60">
        <v>1969.410034</v>
      </c>
    </row>
    <row r="647" spans="1:2" x14ac:dyDescent="0.2">
      <c r="A647" s="1">
        <v>42256</v>
      </c>
      <c r="B647" s="60">
        <v>1942.040039</v>
      </c>
    </row>
    <row r="648" spans="1:2" x14ac:dyDescent="0.2">
      <c r="A648" s="1">
        <v>42257</v>
      </c>
      <c r="B648" s="60">
        <v>1952.290039</v>
      </c>
    </row>
    <row r="649" spans="1:2" x14ac:dyDescent="0.2">
      <c r="A649" s="1">
        <v>42258</v>
      </c>
      <c r="B649" s="60">
        <v>1961.0500489999999</v>
      </c>
    </row>
    <row r="650" spans="1:2" x14ac:dyDescent="0.2">
      <c r="A650" s="1">
        <v>42261</v>
      </c>
      <c r="B650" s="60">
        <v>1953.030029</v>
      </c>
    </row>
    <row r="651" spans="1:2" x14ac:dyDescent="0.2">
      <c r="A651" s="1">
        <v>42262</v>
      </c>
      <c r="B651" s="60">
        <v>1978.089966</v>
      </c>
    </row>
    <row r="652" spans="1:2" x14ac:dyDescent="0.2">
      <c r="A652" s="1">
        <v>42263</v>
      </c>
      <c r="B652" s="60">
        <v>1995.3100589999999</v>
      </c>
    </row>
    <row r="653" spans="1:2" x14ac:dyDescent="0.2">
      <c r="A653" s="1">
        <v>42264</v>
      </c>
      <c r="B653" s="60">
        <v>1990.1999510000001</v>
      </c>
    </row>
    <row r="654" spans="1:2" x14ac:dyDescent="0.2">
      <c r="A654" s="1">
        <v>42265</v>
      </c>
      <c r="B654" s="60">
        <v>1958.030029</v>
      </c>
    </row>
    <row r="655" spans="1:2" x14ac:dyDescent="0.2">
      <c r="A655" s="1">
        <v>42268</v>
      </c>
      <c r="B655" s="60">
        <v>1966.969971</v>
      </c>
    </row>
    <row r="656" spans="1:2" x14ac:dyDescent="0.2">
      <c r="A656" s="1">
        <v>42269</v>
      </c>
      <c r="B656" s="60">
        <v>1942.73999</v>
      </c>
    </row>
    <row r="657" spans="1:2" x14ac:dyDescent="0.2">
      <c r="A657" s="1">
        <v>42270</v>
      </c>
      <c r="B657" s="60">
        <v>1938.76001</v>
      </c>
    </row>
    <row r="658" spans="1:2" x14ac:dyDescent="0.2">
      <c r="A658" s="1">
        <v>42271</v>
      </c>
      <c r="B658" s="60">
        <v>1932.23999</v>
      </c>
    </row>
    <row r="659" spans="1:2" x14ac:dyDescent="0.2">
      <c r="A659" s="1">
        <v>42272</v>
      </c>
      <c r="B659" s="60">
        <v>1931.339966</v>
      </c>
    </row>
    <row r="660" spans="1:2" x14ac:dyDescent="0.2">
      <c r="A660" s="1">
        <v>42275</v>
      </c>
      <c r="B660" s="60">
        <v>1881.7700199999999</v>
      </c>
    </row>
    <row r="661" spans="1:2" x14ac:dyDescent="0.2">
      <c r="A661" s="1">
        <v>42276</v>
      </c>
      <c r="B661" s="60">
        <v>1884.089966</v>
      </c>
    </row>
    <row r="662" spans="1:2" x14ac:dyDescent="0.2">
      <c r="A662" s="1">
        <v>42277</v>
      </c>
      <c r="B662" s="60">
        <v>1920.030029</v>
      </c>
    </row>
    <row r="663" spans="1:2" x14ac:dyDescent="0.2">
      <c r="A663" s="1">
        <v>42278</v>
      </c>
      <c r="B663" s="60">
        <v>1923.8199460000001</v>
      </c>
    </row>
    <row r="664" spans="1:2" x14ac:dyDescent="0.2">
      <c r="A664" s="1">
        <v>42279</v>
      </c>
      <c r="B664" s="60">
        <v>1951.3599850000001</v>
      </c>
    </row>
    <row r="665" spans="1:2" x14ac:dyDescent="0.2">
      <c r="A665" s="1">
        <v>42282</v>
      </c>
      <c r="B665" s="60">
        <v>1987.0500489999999</v>
      </c>
    </row>
    <row r="666" spans="1:2" x14ac:dyDescent="0.2">
      <c r="A666" s="1">
        <v>42283</v>
      </c>
      <c r="B666" s="60">
        <v>1979.920044</v>
      </c>
    </row>
    <row r="667" spans="1:2" x14ac:dyDescent="0.2">
      <c r="A667" s="1">
        <v>42284</v>
      </c>
      <c r="B667" s="60">
        <v>1995.829956</v>
      </c>
    </row>
    <row r="668" spans="1:2" x14ac:dyDescent="0.2">
      <c r="A668" s="1">
        <v>42285</v>
      </c>
      <c r="B668" s="60">
        <v>2013.4300539999999</v>
      </c>
    </row>
    <row r="669" spans="1:2" x14ac:dyDescent="0.2">
      <c r="A669" s="1">
        <v>42286</v>
      </c>
      <c r="B669" s="60">
        <v>2014.8900149999999</v>
      </c>
    </row>
    <row r="670" spans="1:2" x14ac:dyDescent="0.2">
      <c r="A670" s="1">
        <v>42289</v>
      </c>
      <c r="B670" s="60">
        <v>2017.459961</v>
      </c>
    </row>
    <row r="671" spans="1:2" x14ac:dyDescent="0.2">
      <c r="A671" s="1">
        <v>42290</v>
      </c>
      <c r="B671" s="60">
        <v>2003.6899410000001</v>
      </c>
    </row>
    <row r="672" spans="1:2" x14ac:dyDescent="0.2">
      <c r="A672" s="1">
        <v>42291</v>
      </c>
      <c r="B672" s="60">
        <v>1994.23999</v>
      </c>
    </row>
    <row r="673" spans="1:2" x14ac:dyDescent="0.2">
      <c r="A673" s="1">
        <v>42292</v>
      </c>
      <c r="B673" s="60">
        <v>2023.8599850000001</v>
      </c>
    </row>
    <row r="674" spans="1:2" x14ac:dyDescent="0.2">
      <c r="A674" s="1">
        <v>42293</v>
      </c>
      <c r="B674" s="60">
        <v>2033.1099850000001</v>
      </c>
    </row>
    <row r="675" spans="1:2" x14ac:dyDescent="0.2">
      <c r="A675" s="1">
        <v>42296</v>
      </c>
      <c r="B675" s="60">
        <v>2033.660034</v>
      </c>
    </row>
    <row r="676" spans="1:2" x14ac:dyDescent="0.2">
      <c r="A676" s="1">
        <v>42297</v>
      </c>
      <c r="B676" s="60">
        <v>2030.7700199999999</v>
      </c>
    </row>
    <row r="677" spans="1:2" x14ac:dyDescent="0.2">
      <c r="A677" s="1">
        <v>42298</v>
      </c>
      <c r="B677" s="60">
        <v>2018.9399410000001</v>
      </c>
    </row>
    <row r="678" spans="1:2" x14ac:dyDescent="0.2">
      <c r="A678" s="1">
        <v>42299</v>
      </c>
      <c r="B678" s="60">
        <v>2052.51001</v>
      </c>
    </row>
    <row r="679" spans="1:2" x14ac:dyDescent="0.2">
      <c r="A679" s="1">
        <v>42300</v>
      </c>
      <c r="B679" s="60">
        <v>2075.1499020000001</v>
      </c>
    </row>
    <row r="680" spans="1:2" x14ac:dyDescent="0.2">
      <c r="A680" s="1">
        <v>42303</v>
      </c>
      <c r="B680" s="60">
        <v>2071.179932</v>
      </c>
    </row>
    <row r="681" spans="1:2" x14ac:dyDescent="0.2">
      <c r="A681" s="1">
        <v>42304</v>
      </c>
      <c r="B681" s="60">
        <v>2065.889893</v>
      </c>
    </row>
    <row r="682" spans="1:2" x14ac:dyDescent="0.2">
      <c r="A682" s="1">
        <v>42305</v>
      </c>
      <c r="B682" s="60">
        <v>2090.3500979999999</v>
      </c>
    </row>
    <row r="683" spans="1:2" x14ac:dyDescent="0.2">
      <c r="A683" s="1">
        <v>42306</v>
      </c>
      <c r="B683" s="60">
        <v>2089.4099120000001</v>
      </c>
    </row>
    <row r="684" spans="1:2" x14ac:dyDescent="0.2">
      <c r="A684" s="1">
        <v>42307</v>
      </c>
      <c r="B684" s="60">
        <v>2079.360107</v>
      </c>
    </row>
    <row r="685" spans="1:2" x14ac:dyDescent="0.2">
      <c r="A685" s="1">
        <v>42310</v>
      </c>
      <c r="B685" s="60">
        <v>2104.0500489999999</v>
      </c>
    </row>
    <row r="686" spans="1:2" x14ac:dyDescent="0.2">
      <c r="A686" s="1">
        <v>42311</v>
      </c>
      <c r="B686" s="60">
        <v>2109.790039</v>
      </c>
    </row>
    <row r="687" spans="1:2" x14ac:dyDescent="0.2">
      <c r="A687" s="1">
        <v>42312</v>
      </c>
      <c r="B687" s="60">
        <v>2102.3100589999999</v>
      </c>
    </row>
    <row r="688" spans="1:2" x14ac:dyDescent="0.2">
      <c r="A688" s="1">
        <v>42313</v>
      </c>
      <c r="B688" s="60">
        <v>2099.929932</v>
      </c>
    </row>
    <row r="689" spans="1:2" x14ac:dyDescent="0.2">
      <c r="A689" s="1">
        <v>42314</v>
      </c>
      <c r="B689" s="60">
        <v>2099.1999510000001</v>
      </c>
    </row>
    <row r="690" spans="1:2" x14ac:dyDescent="0.2">
      <c r="A690" s="1">
        <v>42317</v>
      </c>
      <c r="B690" s="60">
        <v>2078.580078</v>
      </c>
    </row>
    <row r="691" spans="1:2" x14ac:dyDescent="0.2">
      <c r="A691" s="1">
        <v>42318</v>
      </c>
      <c r="B691" s="60">
        <v>2081.719971</v>
      </c>
    </row>
    <row r="692" spans="1:2" x14ac:dyDescent="0.2">
      <c r="A692" s="1">
        <v>42319</v>
      </c>
      <c r="B692" s="60">
        <v>2075</v>
      </c>
    </row>
    <row r="693" spans="1:2" x14ac:dyDescent="0.2">
      <c r="A693" s="1">
        <v>42320</v>
      </c>
      <c r="B693" s="60">
        <v>2045.969971</v>
      </c>
    </row>
    <row r="694" spans="1:2" x14ac:dyDescent="0.2">
      <c r="A694" s="1">
        <v>42321</v>
      </c>
      <c r="B694" s="60">
        <v>2023.040039</v>
      </c>
    </row>
    <row r="695" spans="1:2" x14ac:dyDescent="0.2">
      <c r="A695" s="1">
        <v>42324</v>
      </c>
      <c r="B695" s="60">
        <v>2053.1899410000001</v>
      </c>
    </row>
    <row r="696" spans="1:2" x14ac:dyDescent="0.2">
      <c r="A696" s="1">
        <v>42325</v>
      </c>
      <c r="B696" s="60">
        <v>2050.4399410000001</v>
      </c>
    </row>
    <row r="697" spans="1:2" x14ac:dyDescent="0.2">
      <c r="A697" s="1">
        <v>42326</v>
      </c>
      <c r="B697" s="60">
        <v>2083.580078</v>
      </c>
    </row>
    <row r="698" spans="1:2" x14ac:dyDescent="0.2">
      <c r="A698" s="1">
        <v>42327</v>
      </c>
      <c r="B698" s="60">
        <v>2081.23999</v>
      </c>
    </row>
    <row r="699" spans="1:2" x14ac:dyDescent="0.2">
      <c r="A699" s="1">
        <v>42328</v>
      </c>
      <c r="B699" s="60">
        <v>2089.169922</v>
      </c>
    </row>
    <row r="700" spans="1:2" x14ac:dyDescent="0.2">
      <c r="A700" s="1">
        <v>42331</v>
      </c>
      <c r="B700" s="60">
        <v>2086.5900879999999</v>
      </c>
    </row>
    <row r="701" spans="1:2" x14ac:dyDescent="0.2">
      <c r="A701" s="1">
        <v>42332</v>
      </c>
      <c r="B701" s="60">
        <v>2089.139893</v>
      </c>
    </row>
    <row r="702" spans="1:2" x14ac:dyDescent="0.2">
      <c r="A702" s="1">
        <v>42333</v>
      </c>
      <c r="B702" s="60">
        <v>2088.8701169999999</v>
      </c>
    </row>
    <row r="703" spans="1:2" x14ac:dyDescent="0.2">
      <c r="A703" s="1">
        <v>42335</v>
      </c>
      <c r="B703" s="60">
        <v>2090.110107</v>
      </c>
    </row>
    <row r="704" spans="1:2" x14ac:dyDescent="0.2">
      <c r="A704" s="1">
        <v>42338</v>
      </c>
      <c r="B704" s="60">
        <v>2080.4099120000001</v>
      </c>
    </row>
    <row r="705" spans="1:2" x14ac:dyDescent="0.2">
      <c r="A705" s="1">
        <v>42339</v>
      </c>
      <c r="B705" s="60">
        <v>2102.6298830000001</v>
      </c>
    </row>
    <row r="706" spans="1:2" x14ac:dyDescent="0.2">
      <c r="A706" s="1">
        <v>42340</v>
      </c>
      <c r="B706" s="60">
        <v>2079.51001</v>
      </c>
    </row>
    <row r="707" spans="1:2" x14ac:dyDescent="0.2">
      <c r="A707" s="1">
        <v>42341</v>
      </c>
      <c r="B707" s="60">
        <v>2049.6201169999999</v>
      </c>
    </row>
    <row r="708" spans="1:2" x14ac:dyDescent="0.2">
      <c r="A708" s="1">
        <v>42342</v>
      </c>
      <c r="B708" s="60">
        <v>2091.6899410000001</v>
      </c>
    </row>
    <row r="709" spans="1:2" x14ac:dyDescent="0.2">
      <c r="A709" s="1">
        <v>42345</v>
      </c>
      <c r="B709" s="60">
        <v>2077.070068</v>
      </c>
    </row>
    <row r="710" spans="1:2" x14ac:dyDescent="0.2">
      <c r="A710" s="1">
        <v>42346</v>
      </c>
      <c r="B710" s="60">
        <v>2063.5900879999999</v>
      </c>
    </row>
    <row r="711" spans="1:2" x14ac:dyDescent="0.2">
      <c r="A711" s="1">
        <v>42347</v>
      </c>
      <c r="B711" s="60">
        <v>2047.619995</v>
      </c>
    </row>
    <row r="712" spans="1:2" x14ac:dyDescent="0.2">
      <c r="A712" s="1">
        <v>42348</v>
      </c>
      <c r="B712" s="60">
        <v>2052.2299800000001</v>
      </c>
    </row>
    <row r="713" spans="1:2" x14ac:dyDescent="0.2">
      <c r="A713" s="1">
        <v>42349</v>
      </c>
      <c r="B713" s="60">
        <v>2012.369995</v>
      </c>
    </row>
    <row r="714" spans="1:2" x14ac:dyDescent="0.2">
      <c r="A714" s="1">
        <v>42352</v>
      </c>
      <c r="B714" s="60">
        <v>2021.9399410000001</v>
      </c>
    </row>
    <row r="715" spans="1:2" x14ac:dyDescent="0.2">
      <c r="A715" s="1">
        <v>42353</v>
      </c>
      <c r="B715" s="60">
        <v>2043.410034</v>
      </c>
    </row>
    <row r="716" spans="1:2" x14ac:dyDescent="0.2">
      <c r="A716" s="1">
        <v>42354</v>
      </c>
      <c r="B716" s="60">
        <v>2073.070068</v>
      </c>
    </row>
    <row r="717" spans="1:2" x14ac:dyDescent="0.2">
      <c r="A717" s="1">
        <v>42355</v>
      </c>
      <c r="B717" s="60">
        <v>2041.8900149999999</v>
      </c>
    </row>
    <row r="718" spans="1:2" x14ac:dyDescent="0.2">
      <c r="A718" s="1">
        <v>42356</v>
      </c>
      <c r="B718" s="60">
        <v>2005.5500489999999</v>
      </c>
    </row>
    <row r="719" spans="1:2" x14ac:dyDescent="0.2">
      <c r="A719" s="1">
        <v>42359</v>
      </c>
      <c r="B719" s="60">
        <v>2021.150024</v>
      </c>
    </row>
    <row r="720" spans="1:2" x14ac:dyDescent="0.2">
      <c r="A720" s="1">
        <v>42360</v>
      </c>
      <c r="B720" s="60">
        <v>2038.969971</v>
      </c>
    </row>
    <row r="721" spans="1:2" x14ac:dyDescent="0.2">
      <c r="A721" s="1">
        <v>42361</v>
      </c>
      <c r="B721" s="60">
        <v>2064.290039</v>
      </c>
    </row>
    <row r="722" spans="1:2" x14ac:dyDescent="0.2">
      <c r="A722" s="1">
        <v>42362</v>
      </c>
      <c r="B722" s="60">
        <v>2060.98999</v>
      </c>
    </row>
    <row r="723" spans="1:2" x14ac:dyDescent="0.2">
      <c r="A723" s="1">
        <v>42366</v>
      </c>
      <c r="B723" s="60">
        <v>2056.5</v>
      </c>
    </row>
    <row r="724" spans="1:2" x14ac:dyDescent="0.2">
      <c r="A724" s="1">
        <v>42367</v>
      </c>
      <c r="B724" s="60">
        <v>2078.360107</v>
      </c>
    </row>
    <row r="725" spans="1:2" x14ac:dyDescent="0.2">
      <c r="A725" s="1">
        <v>42368</v>
      </c>
      <c r="B725" s="60">
        <v>2063.360107</v>
      </c>
    </row>
    <row r="726" spans="1:2" x14ac:dyDescent="0.2">
      <c r="A726" s="1">
        <v>42369</v>
      </c>
      <c r="B726" s="60">
        <v>2043.9399410000001</v>
      </c>
    </row>
    <row r="727" spans="1:2" x14ac:dyDescent="0.2">
      <c r="A727" s="1">
        <v>42373</v>
      </c>
      <c r="B727" s="60">
        <v>2012.660034</v>
      </c>
    </row>
    <row r="728" spans="1:2" x14ac:dyDescent="0.2">
      <c r="A728" s="1">
        <v>42374</v>
      </c>
      <c r="B728" s="60">
        <v>2016.709961</v>
      </c>
    </row>
    <row r="729" spans="1:2" x14ac:dyDescent="0.2">
      <c r="A729" s="1">
        <v>42375</v>
      </c>
      <c r="B729" s="60">
        <v>1990.26001</v>
      </c>
    </row>
    <row r="730" spans="1:2" x14ac:dyDescent="0.2">
      <c r="A730" s="1">
        <v>42376</v>
      </c>
      <c r="B730" s="60">
        <v>1943.089966</v>
      </c>
    </row>
    <row r="731" spans="1:2" x14ac:dyDescent="0.2">
      <c r="A731" s="1">
        <v>42377</v>
      </c>
      <c r="B731" s="60">
        <v>1922.030029</v>
      </c>
    </row>
    <row r="732" spans="1:2" x14ac:dyDescent="0.2">
      <c r="A732" s="1">
        <v>42380</v>
      </c>
      <c r="B732" s="60">
        <v>1923.670044</v>
      </c>
    </row>
    <row r="733" spans="1:2" x14ac:dyDescent="0.2">
      <c r="A733" s="1">
        <v>42381</v>
      </c>
      <c r="B733" s="60">
        <v>1938.6800539999999</v>
      </c>
    </row>
    <row r="734" spans="1:2" x14ac:dyDescent="0.2">
      <c r="A734" s="1">
        <v>42382</v>
      </c>
      <c r="B734" s="60">
        <v>1890.280029</v>
      </c>
    </row>
    <row r="735" spans="1:2" x14ac:dyDescent="0.2">
      <c r="A735" s="1">
        <v>42383</v>
      </c>
      <c r="B735" s="60">
        <v>1921.839966</v>
      </c>
    </row>
    <row r="736" spans="1:2" x14ac:dyDescent="0.2">
      <c r="A736" s="1">
        <v>42384</v>
      </c>
      <c r="B736" s="60">
        <v>1880.329956</v>
      </c>
    </row>
    <row r="737" spans="1:2" x14ac:dyDescent="0.2">
      <c r="A737" s="1">
        <v>42388</v>
      </c>
      <c r="B737" s="60">
        <v>1881.329956</v>
      </c>
    </row>
    <row r="738" spans="1:2" x14ac:dyDescent="0.2">
      <c r="A738" s="1">
        <v>42389</v>
      </c>
      <c r="B738" s="60">
        <v>1859.329956</v>
      </c>
    </row>
    <row r="739" spans="1:2" x14ac:dyDescent="0.2">
      <c r="A739" s="1">
        <v>42390</v>
      </c>
      <c r="B739" s="60">
        <v>1868.98999</v>
      </c>
    </row>
    <row r="740" spans="1:2" x14ac:dyDescent="0.2">
      <c r="A740" s="1">
        <v>42391</v>
      </c>
      <c r="B740" s="60">
        <v>1906.900024</v>
      </c>
    </row>
    <row r="741" spans="1:2" x14ac:dyDescent="0.2">
      <c r="A741" s="1">
        <v>42394</v>
      </c>
      <c r="B741" s="60">
        <v>1877.079956</v>
      </c>
    </row>
    <row r="742" spans="1:2" x14ac:dyDescent="0.2">
      <c r="A742" s="1">
        <v>42395</v>
      </c>
      <c r="B742" s="60">
        <v>1903.630005</v>
      </c>
    </row>
    <row r="743" spans="1:2" x14ac:dyDescent="0.2">
      <c r="A743" s="1">
        <v>42396</v>
      </c>
      <c r="B743" s="60">
        <v>1882.9499510000001</v>
      </c>
    </row>
    <row r="744" spans="1:2" x14ac:dyDescent="0.2">
      <c r="A744" s="1">
        <v>42397</v>
      </c>
      <c r="B744" s="60">
        <v>1893.3599850000001</v>
      </c>
    </row>
    <row r="745" spans="1:2" x14ac:dyDescent="0.2">
      <c r="A745" s="1">
        <v>42398</v>
      </c>
      <c r="B745" s="60">
        <v>1940.23999</v>
      </c>
    </row>
    <row r="746" spans="1:2" x14ac:dyDescent="0.2">
      <c r="A746" s="1">
        <v>42401</v>
      </c>
      <c r="B746" s="60">
        <v>1939.380005</v>
      </c>
    </row>
    <row r="747" spans="1:2" x14ac:dyDescent="0.2">
      <c r="A747" s="1">
        <v>42402</v>
      </c>
      <c r="B747" s="60">
        <v>1903.030029</v>
      </c>
    </row>
    <row r="748" spans="1:2" x14ac:dyDescent="0.2">
      <c r="A748" s="1">
        <v>42403</v>
      </c>
      <c r="B748" s="60">
        <v>1912.530029</v>
      </c>
    </row>
    <row r="749" spans="1:2" x14ac:dyDescent="0.2">
      <c r="A749" s="1">
        <v>42404</v>
      </c>
      <c r="B749" s="60">
        <v>1915.4499510000001</v>
      </c>
    </row>
    <row r="750" spans="1:2" x14ac:dyDescent="0.2">
      <c r="A750" s="1">
        <v>42405</v>
      </c>
      <c r="B750" s="60">
        <v>1880.0500489999999</v>
      </c>
    </row>
    <row r="751" spans="1:2" x14ac:dyDescent="0.2">
      <c r="A751" s="1">
        <v>42408</v>
      </c>
      <c r="B751" s="60">
        <v>1853.4399410000001</v>
      </c>
    </row>
    <row r="752" spans="1:2" x14ac:dyDescent="0.2">
      <c r="A752" s="1">
        <v>42409</v>
      </c>
      <c r="B752" s="60">
        <v>1852.209961</v>
      </c>
    </row>
    <row r="753" spans="1:2" x14ac:dyDescent="0.2">
      <c r="A753" s="1">
        <v>42410</v>
      </c>
      <c r="B753" s="60">
        <v>1851.8599850000001</v>
      </c>
    </row>
    <row r="754" spans="1:2" x14ac:dyDescent="0.2">
      <c r="A754" s="1">
        <v>42411</v>
      </c>
      <c r="B754" s="60">
        <v>1829.079956</v>
      </c>
    </row>
    <row r="755" spans="1:2" x14ac:dyDescent="0.2">
      <c r="A755" s="1">
        <v>42412</v>
      </c>
      <c r="B755" s="60">
        <v>1864.780029</v>
      </c>
    </row>
    <row r="756" spans="1:2" x14ac:dyDescent="0.2">
      <c r="A756" s="1">
        <v>42416</v>
      </c>
      <c r="B756" s="60">
        <v>1895.579956</v>
      </c>
    </row>
    <row r="757" spans="1:2" x14ac:dyDescent="0.2">
      <c r="A757" s="1">
        <v>42417</v>
      </c>
      <c r="B757" s="60">
        <v>1926.8199460000001</v>
      </c>
    </row>
    <row r="758" spans="1:2" x14ac:dyDescent="0.2">
      <c r="A758" s="1">
        <v>42418</v>
      </c>
      <c r="B758" s="60">
        <v>1917.829956</v>
      </c>
    </row>
    <row r="759" spans="1:2" x14ac:dyDescent="0.2">
      <c r="A759" s="1">
        <v>42419</v>
      </c>
      <c r="B759" s="60">
        <v>1917.780029</v>
      </c>
    </row>
    <row r="760" spans="1:2" x14ac:dyDescent="0.2">
      <c r="A760" s="1">
        <v>42422</v>
      </c>
      <c r="B760" s="60">
        <v>1945.5</v>
      </c>
    </row>
    <row r="761" spans="1:2" x14ac:dyDescent="0.2">
      <c r="A761" s="1">
        <v>42423</v>
      </c>
      <c r="B761" s="60">
        <v>1921.2700199999999</v>
      </c>
    </row>
    <row r="762" spans="1:2" x14ac:dyDescent="0.2">
      <c r="A762" s="1">
        <v>42424</v>
      </c>
      <c r="B762" s="60">
        <v>1929.8000489999999</v>
      </c>
    </row>
    <row r="763" spans="1:2" x14ac:dyDescent="0.2">
      <c r="A763" s="1">
        <v>42425</v>
      </c>
      <c r="B763" s="60">
        <v>1951.6999510000001</v>
      </c>
    </row>
    <row r="764" spans="1:2" x14ac:dyDescent="0.2">
      <c r="A764" s="1">
        <v>42426</v>
      </c>
      <c r="B764" s="60">
        <v>1948.0500489999999</v>
      </c>
    </row>
    <row r="765" spans="1:2" x14ac:dyDescent="0.2">
      <c r="A765" s="1">
        <v>42429</v>
      </c>
      <c r="B765" s="60">
        <v>1932.2299800000001</v>
      </c>
    </row>
    <row r="766" spans="1:2" x14ac:dyDescent="0.2">
      <c r="A766" s="1">
        <v>42430</v>
      </c>
      <c r="B766" s="60">
        <v>1978.349976</v>
      </c>
    </row>
    <row r="767" spans="1:2" x14ac:dyDescent="0.2">
      <c r="A767" s="1">
        <v>42431</v>
      </c>
      <c r="B767" s="60">
        <v>1986.4499510000001</v>
      </c>
    </row>
    <row r="768" spans="1:2" x14ac:dyDescent="0.2">
      <c r="A768" s="1">
        <v>42432</v>
      </c>
      <c r="B768" s="60">
        <v>1993.400024</v>
      </c>
    </row>
    <row r="769" spans="1:2" x14ac:dyDescent="0.2">
      <c r="A769" s="1">
        <v>42433</v>
      </c>
      <c r="B769" s="60">
        <v>1999.98999</v>
      </c>
    </row>
    <row r="770" spans="1:2" x14ac:dyDescent="0.2">
      <c r="A770" s="1">
        <v>42436</v>
      </c>
      <c r="B770" s="60">
        <v>2001.76001</v>
      </c>
    </row>
    <row r="771" spans="1:2" x14ac:dyDescent="0.2">
      <c r="A771" s="1">
        <v>42437</v>
      </c>
      <c r="B771" s="60">
        <v>1979.26001</v>
      </c>
    </row>
    <row r="772" spans="1:2" x14ac:dyDescent="0.2">
      <c r="A772" s="1">
        <v>42438</v>
      </c>
      <c r="B772" s="60">
        <v>1989.26001</v>
      </c>
    </row>
    <row r="773" spans="1:2" x14ac:dyDescent="0.2">
      <c r="A773" s="1">
        <v>42439</v>
      </c>
      <c r="B773" s="60">
        <v>1989.5699460000001</v>
      </c>
    </row>
    <row r="774" spans="1:2" x14ac:dyDescent="0.2">
      <c r="A774" s="1">
        <v>42440</v>
      </c>
      <c r="B774" s="60">
        <v>2022.1899410000001</v>
      </c>
    </row>
    <row r="775" spans="1:2" x14ac:dyDescent="0.2">
      <c r="A775" s="1">
        <v>42443</v>
      </c>
      <c r="B775" s="60">
        <v>2019.6400149999999</v>
      </c>
    </row>
    <row r="776" spans="1:2" x14ac:dyDescent="0.2">
      <c r="A776" s="1">
        <v>42444</v>
      </c>
      <c r="B776" s="60">
        <v>2015.9300539999999</v>
      </c>
    </row>
    <row r="777" spans="1:2" x14ac:dyDescent="0.2">
      <c r="A777" s="1">
        <v>42445</v>
      </c>
      <c r="B777" s="60">
        <v>2027.219971</v>
      </c>
    </row>
    <row r="778" spans="1:2" x14ac:dyDescent="0.2">
      <c r="A778" s="1">
        <v>42446</v>
      </c>
      <c r="B778" s="60">
        <v>2040.589966</v>
      </c>
    </row>
    <row r="779" spans="1:2" x14ac:dyDescent="0.2">
      <c r="A779" s="1">
        <v>42447</v>
      </c>
      <c r="B779" s="60">
        <v>2049.580078</v>
      </c>
    </row>
    <row r="780" spans="1:2" x14ac:dyDescent="0.2">
      <c r="A780" s="1">
        <v>42450</v>
      </c>
      <c r="B780" s="60">
        <v>2051.6000979999999</v>
      </c>
    </row>
    <row r="781" spans="1:2" x14ac:dyDescent="0.2">
      <c r="A781" s="1">
        <v>42451</v>
      </c>
      <c r="B781" s="60">
        <v>2049.8000489999999</v>
      </c>
    </row>
    <row r="782" spans="1:2" x14ac:dyDescent="0.2">
      <c r="A782" s="1">
        <v>42452</v>
      </c>
      <c r="B782" s="60">
        <v>2036.709961</v>
      </c>
    </row>
    <row r="783" spans="1:2" x14ac:dyDescent="0.2">
      <c r="A783" s="1">
        <v>42453</v>
      </c>
      <c r="B783" s="60">
        <v>2035.9399410000001</v>
      </c>
    </row>
    <row r="784" spans="1:2" x14ac:dyDescent="0.2">
      <c r="A784" s="1">
        <v>42457</v>
      </c>
      <c r="B784" s="60">
        <v>2037.0500489999999</v>
      </c>
    </row>
    <row r="785" spans="1:2" x14ac:dyDescent="0.2">
      <c r="A785" s="1">
        <v>42458</v>
      </c>
      <c r="B785" s="60">
        <v>2055.01001</v>
      </c>
    </row>
    <row r="786" spans="1:2" x14ac:dyDescent="0.2">
      <c r="A786" s="1">
        <v>42459</v>
      </c>
      <c r="B786" s="60">
        <v>2063.9499510000001</v>
      </c>
    </row>
    <row r="787" spans="1:2" x14ac:dyDescent="0.2">
      <c r="A787" s="1">
        <v>42460</v>
      </c>
      <c r="B787" s="60">
        <v>2059.73999</v>
      </c>
    </row>
    <row r="788" spans="1:2" x14ac:dyDescent="0.2">
      <c r="A788" s="1">
        <v>42461</v>
      </c>
      <c r="B788" s="60">
        <v>2072.780029</v>
      </c>
    </row>
    <row r="789" spans="1:2" x14ac:dyDescent="0.2">
      <c r="A789" s="1">
        <v>42464</v>
      </c>
      <c r="B789" s="60">
        <v>2066.1298830000001</v>
      </c>
    </row>
    <row r="790" spans="1:2" x14ac:dyDescent="0.2">
      <c r="A790" s="1">
        <v>42465</v>
      </c>
      <c r="B790" s="60">
        <v>2045.170044</v>
      </c>
    </row>
    <row r="791" spans="1:2" x14ac:dyDescent="0.2">
      <c r="A791" s="1">
        <v>42466</v>
      </c>
      <c r="B791" s="60">
        <v>2066.6599120000001</v>
      </c>
    </row>
    <row r="792" spans="1:2" x14ac:dyDescent="0.2">
      <c r="A792" s="1">
        <v>42467</v>
      </c>
      <c r="B792" s="60">
        <v>2041.910034</v>
      </c>
    </row>
    <row r="793" spans="1:2" x14ac:dyDescent="0.2">
      <c r="A793" s="1">
        <v>42468</v>
      </c>
      <c r="B793" s="60">
        <v>2047.599976</v>
      </c>
    </row>
    <row r="794" spans="1:2" x14ac:dyDescent="0.2">
      <c r="A794" s="1">
        <v>42471</v>
      </c>
      <c r="B794" s="60">
        <v>2041.98999</v>
      </c>
    </row>
    <row r="795" spans="1:2" x14ac:dyDescent="0.2">
      <c r="A795" s="1">
        <v>42472</v>
      </c>
      <c r="B795" s="60">
        <v>2061.719971</v>
      </c>
    </row>
    <row r="796" spans="1:2" x14ac:dyDescent="0.2">
      <c r="A796" s="1">
        <v>42473</v>
      </c>
      <c r="B796" s="60">
        <v>2082.419922</v>
      </c>
    </row>
    <row r="797" spans="1:2" x14ac:dyDescent="0.2">
      <c r="A797" s="1">
        <v>42474</v>
      </c>
      <c r="B797" s="60">
        <v>2082.780029</v>
      </c>
    </row>
    <row r="798" spans="1:2" x14ac:dyDescent="0.2">
      <c r="A798" s="1">
        <v>42475</v>
      </c>
      <c r="B798" s="60">
        <v>2080.7299800000001</v>
      </c>
    </row>
    <row r="799" spans="1:2" x14ac:dyDescent="0.2">
      <c r="A799" s="1">
        <v>42478</v>
      </c>
      <c r="B799" s="60">
        <v>2094.3400879999999</v>
      </c>
    </row>
    <row r="800" spans="1:2" x14ac:dyDescent="0.2">
      <c r="A800" s="1">
        <v>42479</v>
      </c>
      <c r="B800" s="60">
        <v>2100.8000489999999</v>
      </c>
    </row>
    <row r="801" spans="1:2" x14ac:dyDescent="0.2">
      <c r="A801" s="1">
        <v>42480</v>
      </c>
      <c r="B801" s="60">
        <v>2102.3999020000001</v>
      </c>
    </row>
    <row r="802" spans="1:2" x14ac:dyDescent="0.2">
      <c r="A802" s="1">
        <v>42481</v>
      </c>
      <c r="B802" s="60">
        <v>2091.4799800000001</v>
      </c>
    </row>
    <row r="803" spans="1:2" x14ac:dyDescent="0.2">
      <c r="A803" s="1">
        <v>42482</v>
      </c>
      <c r="B803" s="60">
        <v>2091.580078</v>
      </c>
    </row>
    <row r="804" spans="1:2" x14ac:dyDescent="0.2">
      <c r="A804" s="1">
        <v>42485</v>
      </c>
      <c r="B804" s="60">
        <v>2087.790039</v>
      </c>
    </row>
    <row r="805" spans="1:2" x14ac:dyDescent="0.2">
      <c r="A805" s="1">
        <v>42486</v>
      </c>
      <c r="B805" s="60">
        <v>2091.6999510000001</v>
      </c>
    </row>
    <row r="806" spans="1:2" x14ac:dyDescent="0.2">
      <c r="A806" s="1">
        <v>42487</v>
      </c>
      <c r="B806" s="60">
        <v>2095.1499020000001</v>
      </c>
    </row>
    <row r="807" spans="1:2" x14ac:dyDescent="0.2">
      <c r="A807" s="1">
        <v>42488</v>
      </c>
      <c r="B807" s="60">
        <v>2075.8100589999999</v>
      </c>
    </row>
    <row r="808" spans="1:2" x14ac:dyDescent="0.2">
      <c r="A808" s="1">
        <v>42489</v>
      </c>
      <c r="B808" s="60">
        <v>2065.3000489999999</v>
      </c>
    </row>
    <row r="809" spans="1:2" x14ac:dyDescent="0.2">
      <c r="A809" s="1">
        <v>42492</v>
      </c>
      <c r="B809" s="60">
        <v>2081.429932</v>
      </c>
    </row>
    <row r="810" spans="1:2" x14ac:dyDescent="0.2">
      <c r="A810" s="1">
        <v>42493</v>
      </c>
      <c r="B810" s="60">
        <v>2063.3701169999999</v>
      </c>
    </row>
    <row r="811" spans="1:2" x14ac:dyDescent="0.2">
      <c r="A811" s="1">
        <v>42494</v>
      </c>
      <c r="B811" s="60">
        <v>2051.1201169999999</v>
      </c>
    </row>
    <row r="812" spans="1:2" x14ac:dyDescent="0.2">
      <c r="A812" s="1">
        <v>42495</v>
      </c>
      <c r="B812" s="60">
        <v>2050.6298830000001</v>
      </c>
    </row>
    <row r="813" spans="1:2" x14ac:dyDescent="0.2">
      <c r="A813" s="1">
        <v>42496</v>
      </c>
      <c r="B813" s="60">
        <v>2057.139893</v>
      </c>
    </row>
    <row r="814" spans="1:2" x14ac:dyDescent="0.2">
      <c r="A814" s="1">
        <v>42499</v>
      </c>
      <c r="B814" s="60">
        <v>2058.6899410000001</v>
      </c>
    </row>
    <row r="815" spans="1:2" x14ac:dyDescent="0.2">
      <c r="A815" s="1">
        <v>42500</v>
      </c>
      <c r="B815" s="60">
        <v>2084.389893</v>
      </c>
    </row>
    <row r="816" spans="1:2" x14ac:dyDescent="0.2">
      <c r="A816" s="1">
        <v>42501</v>
      </c>
      <c r="B816" s="60">
        <v>2064.459961</v>
      </c>
    </row>
    <row r="817" spans="1:2" x14ac:dyDescent="0.2">
      <c r="A817" s="1">
        <v>42502</v>
      </c>
      <c r="B817" s="60">
        <v>2064.110107</v>
      </c>
    </row>
    <row r="818" spans="1:2" x14ac:dyDescent="0.2">
      <c r="A818" s="1">
        <v>42503</v>
      </c>
      <c r="B818" s="60">
        <v>2046.6099850000001</v>
      </c>
    </row>
    <row r="819" spans="1:2" x14ac:dyDescent="0.2">
      <c r="A819" s="1">
        <v>42506</v>
      </c>
      <c r="B819" s="60">
        <v>2066.6599120000001</v>
      </c>
    </row>
    <row r="820" spans="1:2" x14ac:dyDescent="0.2">
      <c r="A820" s="1">
        <v>42507</v>
      </c>
      <c r="B820" s="60">
        <v>2047.209961</v>
      </c>
    </row>
    <row r="821" spans="1:2" x14ac:dyDescent="0.2">
      <c r="A821" s="1">
        <v>42508</v>
      </c>
      <c r="B821" s="60">
        <v>2047.630005</v>
      </c>
    </row>
    <row r="822" spans="1:2" x14ac:dyDescent="0.2">
      <c r="A822" s="1">
        <v>42509</v>
      </c>
      <c r="B822" s="60">
        <v>2040.040039</v>
      </c>
    </row>
    <row r="823" spans="1:2" x14ac:dyDescent="0.2">
      <c r="A823" s="1">
        <v>42510</v>
      </c>
      <c r="B823" s="60">
        <v>2052.320068</v>
      </c>
    </row>
    <row r="824" spans="1:2" x14ac:dyDescent="0.2">
      <c r="A824" s="1">
        <v>42513</v>
      </c>
      <c r="B824" s="60">
        <v>2048.040039</v>
      </c>
    </row>
    <row r="825" spans="1:2" x14ac:dyDescent="0.2">
      <c r="A825" s="1">
        <v>42514</v>
      </c>
      <c r="B825" s="60">
        <v>2076.0600589999999</v>
      </c>
    </row>
    <row r="826" spans="1:2" x14ac:dyDescent="0.2">
      <c r="A826" s="1">
        <v>42515</v>
      </c>
      <c r="B826" s="60">
        <v>2090.540039</v>
      </c>
    </row>
    <row r="827" spans="1:2" x14ac:dyDescent="0.2">
      <c r="A827" s="1">
        <v>42516</v>
      </c>
      <c r="B827" s="60">
        <v>2090.1000979999999</v>
      </c>
    </row>
    <row r="828" spans="1:2" x14ac:dyDescent="0.2">
      <c r="A828" s="1">
        <v>42517</v>
      </c>
      <c r="B828" s="60">
        <v>2099.0600589999999</v>
      </c>
    </row>
    <row r="829" spans="1:2" x14ac:dyDescent="0.2">
      <c r="A829" s="1">
        <v>42521</v>
      </c>
      <c r="B829" s="60">
        <v>2096.9499510000001</v>
      </c>
    </row>
    <row r="830" spans="1:2" x14ac:dyDescent="0.2">
      <c r="A830" s="1">
        <v>42522</v>
      </c>
      <c r="B830" s="60">
        <v>2099.330078</v>
      </c>
    </row>
    <row r="831" spans="1:2" x14ac:dyDescent="0.2">
      <c r="A831" s="1">
        <v>42523</v>
      </c>
      <c r="B831" s="60">
        <v>2105.26001</v>
      </c>
    </row>
    <row r="832" spans="1:2" x14ac:dyDescent="0.2">
      <c r="A832" s="1">
        <v>42524</v>
      </c>
      <c r="B832" s="60">
        <v>2099.1298830000001</v>
      </c>
    </row>
    <row r="833" spans="1:2" x14ac:dyDescent="0.2">
      <c r="A833" s="1">
        <v>42527</v>
      </c>
      <c r="B833" s="60">
        <v>2109.4099120000001</v>
      </c>
    </row>
    <row r="834" spans="1:2" x14ac:dyDescent="0.2">
      <c r="A834" s="1">
        <v>42528</v>
      </c>
      <c r="B834" s="60">
        <v>2112.1298830000001</v>
      </c>
    </row>
    <row r="835" spans="1:2" x14ac:dyDescent="0.2">
      <c r="A835" s="1">
        <v>42529</v>
      </c>
      <c r="B835" s="60">
        <v>2119.1201169999999</v>
      </c>
    </row>
    <row r="836" spans="1:2" x14ac:dyDescent="0.2">
      <c r="A836" s="1">
        <v>42530</v>
      </c>
      <c r="B836" s="60">
        <v>2115.4799800000001</v>
      </c>
    </row>
    <row r="837" spans="1:2" x14ac:dyDescent="0.2">
      <c r="A837" s="1">
        <v>42531</v>
      </c>
      <c r="B837" s="60">
        <v>2096.070068</v>
      </c>
    </row>
    <row r="838" spans="1:2" x14ac:dyDescent="0.2">
      <c r="A838" s="1">
        <v>42534</v>
      </c>
      <c r="B838" s="60">
        <v>2079.0600589999999</v>
      </c>
    </row>
    <row r="839" spans="1:2" x14ac:dyDescent="0.2">
      <c r="A839" s="1">
        <v>42535</v>
      </c>
      <c r="B839" s="60">
        <v>2075.320068</v>
      </c>
    </row>
    <row r="840" spans="1:2" x14ac:dyDescent="0.2">
      <c r="A840" s="1">
        <v>42536</v>
      </c>
      <c r="B840" s="60">
        <v>2071.5</v>
      </c>
    </row>
    <row r="841" spans="1:2" x14ac:dyDescent="0.2">
      <c r="A841" s="1">
        <v>42537</v>
      </c>
      <c r="B841" s="60">
        <v>2077.98999</v>
      </c>
    </row>
    <row r="842" spans="1:2" x14ac:dyDescent="0.2">
      <c r="A842" s="1">
        <v>42538</v>
      </c>
      <c r="B842" s="60">
        <v>2071.219971</v>
      </c>
    </row>
    <row r="843" spans="1:2" x14ac:dyDescent="0.2">
      <c r="A843" s="1">
        <v>42541</v>
      </c>
      <c r="B843" s="60">
        <v>2083.25</v>
      </c>
    </row>
    <row r="844" spans="1:2" x14ac:dyDescent="0.2">
      <c r="A844" s="1">
        <v>42542</v>
      </c>
      <c r="B844" s="60">
        <v>2088.8999020000001</v>
      </c>
    </row>
    <row r="845" spans="1:2" x14ac:dyDescent="0.2">
      <c r="A845" s="1">
        <v>42543</v>
      </c>
      <c r="B845" s="60">
        <v>2085.4499510000001</v>
      </c>
    </row>
    <row r="846" spans="1:2" x14ac:dyDescent="0.2">
      <c r="A846" s="1">
        <v>42544</v>
      </c>
      <c r="B846" s="60">
        <v>2113.320068</v>
      </c>
    </row>
    <row r="847" spans="1:2" x14ac:dyDescent="0.2">
      <c r="A847" s="1">
        <v>42545</v>
      </c>
      <c r="B847" s="60">
        <v>2037.410034</v>
      </c>
    </row>
    <row r="848" spans="1:2" x14ac:dyDescent="0.2">
      <c r="A848" s="1">
        <v>42548</v>
      </c>
      <c r="B848" s="60">
        <v>2000.540039</v>
      </c>
    </row>
    <row r="849" spans="1:2" x14ac:dyDescent="0.2">
      <c r="A849" s="1">
        <v>42549</v>
      </c>
      <c r="B849" s="60">
        <v>2036.089966</v>
      </c>
    </row>
    <row r="850" spans="1:2" x14ac:dyDescent="0.2">
      <c r="A850" s="1">
        <v>42550</v>
      </c>
      <c r="B850" s="60">
        <v>2070.7700199999999</v>
      </c>
    </row>
    <row r="851" spans="1:2" x14ac:dyDescent="0.2">
      <c r="A851" s="1">
        <v>42551</v>
      </c>
      <c r="B851" s="60">
        <v>2098.860107</v>
      </c>
    </row>
    <row r="852" spans="1:2" x14ac:dyDescent="0.2">
      <c r="A852" s="1">
        <v>42552</v>
      </c>
      <c r="B852" s="60">
        <v>2102.9499510000001</v>
      </c>
    </row>
    <row r="853" spans="1:2" x14ac:dyDescent="0.2">
      <c r="A853" s="1">
        <v>42556</v>
      </c>
      <c r="B853" s="60">
        <v>2088.5500489999999</v>
      </c>
    </row>
    <row r="854" spans="1:2" x14ac:dyDescent="0.2">
      <c r="A854" s="1">
        <v>42557</v>
      </c>
      <c r="B854" s="60">
        <v>2099.7299800000001</v>
      </c>
    </row>
    <row r="855" spans="1:2" x14ac:dyDescent="0.2">
      <c r="A855" s="1">
        <v>42558</v>
      </c>
      <c r="B855" s="60">
        <v>2097.8999020000001</v>
      </c>
    </row>
    <row r="856" spans="1:2" x14ac:dyDescent="0.2">
      <c r="A856" s="1">
        <v>42559</v>
      </c>
      <c r="B856" s="60">
        <v>2129.8999020000001</v>
      </c>
    </row>
    <row r="857" spans="1:2" x14ac:dyDescent="0.2">
      <c r="A857" s="1">
        <v>42562</v>
      </c>
      <c r="B857" s="60">
        <v>2137.1599120000001</v>
      </c>
    </row>
    <row r="858" spans="1:2" x14ac:dyDescent="0.2">
      <c r="A858" s="1">
        <v>42563</v>
      </c>
      <c r="B858" s="60">
        <v>2152.139893</v>
      </c>
    </row>
    <row r="859" spans="1:2" x14ac:dyDescent="0.2">
      <c r="A859" s="1">
        <v>42564</v>
      </c>
      <c r="B859" s="60">
        <v>2152.429932</v>
      </c>
    </row>
    <row r="860" spans="1:2" x14ac:dyDescent="0.2">
      <c r="A860" s="1">
        <v>42565</v>
      </c>
      <c r="B860" s="60">
        <v>2163.75</v>
      </c>
    </row>
    <row r="861" spans="1:2" x14ac:dyDescent="0.2">
      <c r="A861" s="1">
        <v>42566</v>
      </c>
      <c r="B861" s="60">
        <v>2161.73999</v>
      </c>
    </row>
    <row r="862" spans="1:2" x14ac:dyDescent="0.2">
      <c r="A862" s="1">
        <v>42569</v>
      </c>
      <c r="B862" s="60">
        <v>2166.889893</v>
      </c>
    </row>
    <row r="863" spans="1:2" x14ac:dyDescent="0.2">
      <c r="A863" s="1">
        <v>42570</v>
      </c>
      <c r="B863" s="60">
        <v>2163.780029</v>
      </c>
    </row>
    <row r="864" spans="1:2" x14ac:dyDescent="0.2">
      <c r="A864" s="1">
        <v>42571</v>
      </c>
      <c r="B864" s="60">
        <v>2173.0200199999999</v>
      </c>
    </row>
    <row r="865" spans="1:2" x14ac:dyDescent="0.2">
      <c r="A865" s="1">
        <v>42572</v>
      </c>
      <c r="B865" s="60">
        <v>2165.169922</v>
      </c>
    </row>
    <row r="866" spans="1:2" x14ac:dyDescent="0.2">
      <c r="A866" s="1">
        <v>42573</v>
      </c>
      <c r="B866" s="60">
        <v>2175.030029</v>
      </c>
    </row>
    <row r="867" spans="1:2" x14ac:dyDescent="0.2">
      <c r="A867" s="1">
        <v>42576</v>
      </c>
      <c r="B867" s="60">
        <v>2168.4799800000001</v>
      </c>
    </row>
    <row r="868" spans="1:2" x14ac:dyDescent="0.2">
      <c r="A868" s="1">
        <v>42577</v>
      </c>
      <c r="B868" s="60">
        <v>2169.179932</v>
      </c>
    </row>
    <row r="869" spans="1:2" x14ac:dyDescent="0.2">
      <c r="A869" s="1">
        <v>42578</v>
      </c>
      <c r="B869" s="60">
        <v>2166.580078</v>
      </c>
    </row>
    <row r="870" spans="1:2" x14ac:dyDescent="0.2">
      <c r="A870" s="1">
        <v>42579</v>
      </c>
      <c r="B870" s="60">
        <v>2170.0600589999999</v>
      </c>
    </row>
    <row r="871" spans="1:2" x14ac:dyDescent="0.2">
      <c r="A871" s="1">
        <v>42580</v>
      </c>
      <c r="B871" s="60">
        <v>2173.6000979999999</v>
      </c>
    </row>
    <row r="872" spans="1:2" x14ac:dyDescent="0.2">
      <c r="A872" s="1">
        <v>42583</v>
      </c>
      <c r="B872" s="60">
        <v>2170.8400879999999</v>
      </c>
    </row>
    <row r="873" spans="1:2" x14ac:dyDescent="0.2">
      <c r="A873" s="1">
        <v>42584</v>
      </c>
      <c r="B873" s="60">
        <v>2157.030029</v>
      </c>
    </row>
    <row r="874" spans="1:2" x14ac:dyDescent="0.2">
      <c r="A874" s="1">
        <v>42585</v>
      </c>
      <c r="B874" s="60">
        <v>2163.790039</v>
      </c>
    </row>
    <row r="875" spans="1:2" x14ac:dyDescent="0.2">
      <c r="A875" s="1">
        <v>42586</v>
      </c>
      <c r="B875" s="60">
        <v>2164.25</v>
      </c>
    </row>
    <row r="876" spans="1:2" x14ac:dyDescent="0.2">
      <c r="A876" s="1">
        <v>42587</v>
      </c>
      <c r="B876" s="60">
        <v>2182.8701169999999</v>
      </c>
    </row>
    <row r="877" spans="1:2" x14ac:dyDescent="0.2">
      <c r="A877" s="1">
        <v>42590</v>
      </c>
      <c r="B877" s="60">
        <v>2180.889893</v>
      </c>
    </row>
    <row r="878" spans="1:2" x14ac:dyDescent="0.2">
      <c r="A878" s="1">
        <v>42591</v>
      </c>
      <c r="B878" s="60">
        <v>2181.73999</v>
      </c>
    </row>
    <row r="879" spans="1:2" x14ac:dyDescent="0.2">
      <c r="A879" s="1">
        <v>42592</v>
      </c>
      <c r="B879" s="60">
        <v>2175.48999</v>
      </c>
    </row>
    <row r="880" spans="1:2" x14ac:dyDescent="0.2">
      <c r="A880" s="1">
        <v>42593</v>
      </c>
      <c r="B880" s="60">
        <v>2185.790039</v>
      </c>
    </row>
    <row r="881" spans="1:2" x14ac:dyDescent="0.2">
      <c r="A881" s="1">
        <v>42594</v>
      </c>
      <c r="B881" s="60">
        <v>2184.0500489999999</v>
      </c>
    </row>
    <row r="882" spans="1:2" x14ac:dyDescent="0.2">
      <c r="A882" s="1">
        <v>42597</v>
      </c>
      <c r="B882" s="60">
        <v>2190.1499020000001</v>
      </c>
    </row>
    <row r="883" spans="1:2" x14ac:dyDescent="0.2">
      <c r="A883" s="1">
        <v>42598</v>
      </c>
      <c r="B883" s="60">
        <v>2178.1499020000001</v>
      </c>
    </row>
    <row r="884" spans="1:2" x14ac:dyDescent="0.2">
      <c r="A884" s="1">
        <v>42599</v>
      </c>
      <c r="B884" s="60">
        <v>2182.219971</v>
      </c>
    </row>
    <row r="885" spans="1:2" x14ac:dyDescent="0.2">
      <c r="A885" s="1">
        <v>42600</v>
      </c>
      <c r="B885" s="60">
        <v>2187.0200199999999</v>
      </c>
    </row>
    <row r="886" spans="1:2" x14ac:dyDescent="0.2">
      <c r="A886" s="1">
        <v>42601</v>
      </c>
      <c r="B886" s="60">
        <v>2183.8701169999999</v>
      </c>
    </row>
    <row r="887" spans="1:2" x14ac:dyDescent="0.2">
      <c r="A887" s="1">
        <v>42604</v>
      </c>
      <c r="B887" s="60">
        <v>2182.639893</v>
      </c>
    </row>
    <row r="888" spans="1:2" x14ac:dyDescent="0.2">
      <c r="A888" s="1">
        <v>42605</v>
      </c>
      <c r="B888" s="60">
        <v>2186.8999020000001</v>
      </c>
    </row>
    <row r="889" spans="1:2" x14ac:dyDescent="0.2">
      <c r="A889" s="1">
        <v>42606</v>
      </c>
      <c r="B889" s="60">
        <v>2175.4399410000001</v>
      </c>
    </row>
    <row r="890" spans="1:2" x14ac:dyDescent="0.2">
      <c r="A890" s="1">
        <v>42607</v>
      </c>
      <c r="B890" s="60">
        <v>2172.469971</v>
      </c>
    </row>
    <row r="891" spans="1:2" x14ac:dyDescent="0.2">
      <c r="A891" s="1">
        <v>42608</v>
      </c>
      <c r="B891" s="60">
        <v>2169.040039</v>
      </c>
    </row>
    <row r="892" spans="1:2" x14ac:dyDescent="0.2">
      <c r="A892" s="1">
        <v>42611</v>
      </c>
      <c r="B892" s="60">
        <v>2180.3798830000001</v>
      </c>
    </row>
    <row r="893" spans="1:2" x14ac:dyDescent="0.2">
      <c r="A893" s="1">
        <v>42612</v>
      </c>
      <c r="B893" s="60">
        <v>2176.1201169999999</v>
      </c>
    </row>
    <row r="894" spans="1:2" x14ac:dyDescent="0.2">
      <c r="A894" s="1">
        <v>42613</v>
      </c>
      <c r="B894" s="60">
        <v>2170.9499510000001</v>
      </c>
    </row>
    <row r="895" spans="1:2" x14ac:dyDescent="0.2">
      <c r="A895" s="1">
        <v>42614</v>
      </c>
      <c r="B895" s="60">
        <v>2170.860107</v>
      </c>
    </row>
    <row r="896" spans="1:2" x14ac:dyDescent="0.2">
      <c r="A896" s="1">
        <v>42615</v>
      </c>
      <c r="B896" s="60">
        <v>2179.9799800000001</v>
      </c>
    </row>
    <row r="897" spans="1:2" x14ac:dyDescent="0.2">
      <c r="A897" s="1">
        <v>42619</v>
      </c>
      <c r="B897" s="60">
        <v>2186.4799800000001</v>
      </c>
    </row>
    <row r="898" spans="1:2" x14ac:dyDescent="0.2">
      <c r="A898" s="1">
        <v>42620</v>
      </c>
      <c r="B898" s="60">
        <v>2186.1599120000001</v>
      </c>
    </row>
    <row r="899" spans="1:2" x14ac:dyDescent="0.2">
      <c r="A899" s="1">
        <v>42621</v>
      </c>
      <c r="B899" s="60">
        <v>2181.3000489999999</v>
      </c>
    </row>
    <row r="900" spans="1:2" x14ac:dyDescent="0.2">
      <c r="A900" s="1">
        <v>42622</v>
      </c>
      <c r="B900" s="60">
        <v>2127.8100589999999</v>
      </c>
    </row>
    <row r="901" spans="1:2" x14ac:dyDescent="0.2">
      <c r="A901" s="1">
        <v>42625</v>
      </c>
      <c r="B901" s="60">
        <v>2159.040039</v>
      </c>
    </row>
    <row r="902" spans="1:2" x14ac:dyDescent="0.2">
      <c r="A902" s="1">
        <v>42626</v>
      </c>
      <c r="B902" s="60">
        <v>2127.0200199999999</v>
      </c>
    </row>
    <row r="903" spans="1:2" x14ac:dyDescent="0.2">
      <c r="A903" s="1">
        <v>42627</v>
      </c>
      <c r="B903" s="60">
        <v>2125.7700199999999</v>
      </c>
    </row>
    <row r="904" spans="1:2" x14ac:dyDescent="0.2">
      <c r="A904" s="1">
        <v>42628</v>
      </c>
      <c r="B904" s="60">
        <v>2147.26001</v>
      </c>
    </row>
    <row r="905" spans="1:2" x14ac:dyDescent="0.2">
      <c r="A905" s="1">
        <v>42629</v>
      </c>
      <c r="B905" s="60">
        <v>2139.1599120000001</v>
      </c>
    </row>
    <row r="906" spans="1:2" x14ac:dyDescent="0.2">
      <c r="A906" s="1">
        <v>42632</v>
      </c>
      <c r="B906" s="60">
        <v>2139.1201169999999</v>
      </c>
    </row>
    <row r="907" spans="1:2" x14ac:dyDescent="0.2">
      <c r="A907" s="1">
        <v>42633</v>
      </c>
      <c r="B907" s="60">
        <v>2139.76001</v>
      </c>
    </row>
    <row r="908" spans="1:2" x14ac:dyDescent="0.2">
      <c r="A908" s="1">
        <v>42634</v>
      </c>
      <c r="B908" s="60">
        <v>2163.1201169999999</v>
      </c>
    </row>
    <row r="909" spans="1:2" x14ac:dyDescent="0.2">
      <c r="A909" s="1">
        <v>42635</v>
      </c>
      <c r="B909" s="60">
        <v>2177.179932</v>
      </c>
    </row>
    <row r="910" spans="1:2" x14ac:dyDescent="0.2">
      <c r="A910" s="1">
        <v>42636</v>
      </c>
      <c r="B910" s="60">
        <v>2164.6899410000001</v>
      </c>
    </row>
    <row r="911" spans="1:2" x14ac:dyDescent="0.2">
      <c r="A911" s="1">
        <v>42639</v>
      </c>
      <c r="B911" s="60">
        <v>2146.1000979999999</v>
      </c>
    </row>
    <row r="912" spans="1:2" x14ac:dyDescent="0.2">
      <c r="A912" s="1">
        <v>42640</v>
      </c>
      <c r="B912" s="60">
        <v>2159.929932</v>
      </c>
    </row>
    <row r="913" spans="1:2" x14ac:dyDescent="0.2">
      <c r="A913" s="1">
        <v>42641</v>
      </c>
      <c r="B913" s="60">
        <v>2171.3701169999999</v>
      </c>
    </row>
    <row r="914" spans="1:2" x14ac:dyDescent="0.2">
      <c r="A914" s="1">
        <v>42642</v>
      </c>
      <c r="B914" s="60">
        <v>2151.1298830000001</v>
      </c>
    </row>
    <row r="915" spans="1:2" x14ac:dyDescent="0.2">
      <c r="A915" s="1">
        <v>42643</v>
      </c>
      <c r="B915" s="60">
        <v>2168.2700199999999</v>
      </c>
    </row>
    <row r="916" spans="1:2" x14ac:dyDescent="0.2">
      <c r="A916" s="1">
        <v>42646</v>
      </c>
      <c r="B916" s="60">
        <v>2161.1999510000001</v>
      </c>
    </row>
    <row r="917" spans="1:2" x14ac:dyDescent="0.2">
      <c r="A917" s="1">
        <v>42647</v>
      </c>
      <c r="B917" s="60">
        <v>2150.48999</v>
      </c>
    </row>
    <row r="918" spans="1:2" x14ac:dyDescent="0.2">
      <c r="A918" s="1">
        <v>42648</v>
      </c>
      <c r="B918" s="60">
        <v>2159.7299800000001</v>
      </c>
    </row>
    <row r="919" spans="1:2" x14ac:dyDescent="0.2">
      <c r="A919" s="1">
        <v>42649</v>
      </c>
      <c r="B919" s="60">
        <v>2160.7700199999999</v>
      </c>
    </row>
    <row r="920" spans="1:2" x14ac:dyDescent="0.2">
      <c r="A920" s="1">
        <v>42650</v>
      </c>
      <c r="B920" s="60">
        <v>2153.73999</v>
      </c>
    </row>
    <row r="921" spans="1:2" x14ac:dyDescent="0.2">
      <c r="A921" s="1">
        <v>42653</v>
      </c>
      <c r="B921" s="60">
        <v>2163.6599120000001</v>
      </c>
    </row>
    <row r="922" spans="1:2" x14ac:dyDescent="0.2">
      <c r="A922" s="1">
        <v>42654</v>
      </c>
      <c r="B922" s="60">
        <v>2136.7299800000001</v>
      </c>
    </row>
    <row r="923" spans="1:2" x14ac:dyDescent="0.2">
      <c r="A923" s="1">
        <v>42655</v>
      </c>
      <c r="B923" s="60">
        <v>2139.179932</v>
      </c>
    </row>
    <row r="924" spans="1:2" x14ac:dyDescent="0.2">
      <c r="A924" s="1">
        <v>42656</v>
      </c>
      <c r="B924" s="60">
        <v>2132.5500489999999</v>
      </c>
    </row>
    <row r="925" spans="1:2" x14ac:dyDescent="0.2">
      <c r="A925" s="1">
        <v>42657</v>
      </c>
      <c r="B925" s="60">
        <v>2132.9799800000001</v>
      </c>
    </row>
    <row r="926" spans="1:2" x14ac:dyDescent="0.2">
      <c r="A926" s="1">
        <v>42660</v>
      </c>
      <c r="B926" s="60">
        <v>2126.5</v>
      </c>
    </row>
    <row r="927" spans="1:2" x14ac:dyDescent="0.2">
      <c r="A927" s="1">
        <v>42661</v>
      </c>
      <c r="B927" s="60">
        <v>2139.6000979999999</v>
      </c>
    </row>
    <row r="928" spans="1:2" x14ac:dyDescent="0.2">
      <c r="A928" s="1">
        <v>42662</v>
      </c>
      <c r="B928" s="60">
        <v>2144.290039</v>
      </c>
    </row>
    <row r="929" spans="1:2" x14ac:dyDescent="0.2">
      <c r="A929" s="1">
        <v>42663</v>
      </c>
      <c r="B929" s="60">
        <v>2141.3400879999999</v>
      </c>
    </row>
    <row r="930" spans="1:2" x14ac:dyDescent="0.2">
      <c r="A930" s="1">
        <v>42664</v>
      </c>
      <c r="B930" s="60">
        <v>2141.1599120000001</v>
      </c>
    </row>
    <row r="931" spans="1:2" x14ac:dyDescent="0.2">
      <c r="A931" s="1">
        <v>42667</v>
      </c>
      <c r="B931" s="60">
        <v>2151.330078</v>
      </c>
    </row>
    <row r="932" spans="1:2" x14ac:dyDescent="0.2">
      <c r="A932" s="1">
        <v>42668</v>
      </c>
      <c r="B932" s="60">
        <v>2143.1599120000001</v>
      </c>
    </row>
    <row r="933" spans="1:2" x14ac:dyDescent="0.2">
      <c r="A933" s="1">
        <v>42669</v>
      </c>
      <c r="B933" s="60">
        <v>2139.429932</v>
      </c>
    </row>
    <row r="934" spans="1:2" x14ac:dyDescent="0.2">
      <c r="A934" s="1">
        <v>42670</v>
      </c>
      <c r="B934" s="60">
        <v>2133.040039</v>
      </c>
    </row>
    <row r="935" spans="1:2" x14ac:dyDescent="0.2">
      <c r="A935" s="1">
        <v>42671</v>
      </c>
      <c r="B935" s="60">
        <v>2126.4099120000001</v>
      </c>
    </row>
    <row r="936" spans="1:2" x14ac:dyDescent="0.2">
      <c r="A936" s="1">
        <v>42674</v>
      </c>
      <c r="B936" s="60">
        <v>2126.1499020000001</v>
      </c>
    </row>
    <row r="937" spans="1:2" x14ac:dyDescent="0.2">
      <c r="A937" s="1">
        <v>42675</v>
      </c>
      <c r="B937" s="60">
        <v>2111.719971</v>
      </c>
    </row>
    <row r="938" spans="1:2" x14ac:dyDescent="0.2">
      <c r="A938" s="1">
        <v>42676</v>
      </c>
      <c r="B938" s="60">
        <v>2097.9399410000001</v>
      </c>
    </row>
    <row r="939" spans="1:2" x14ac:dyDescent="0.2">
      <c r="A939" s="1">
        <v>42677</v>
      </c>
      <c r="B939" s="60">
        <v>2088.6599120000001</v>
      </c>
    </row>
    <row r="940" spans="1:2" x14ac:dyDescent="0.2">
      <c r="A940" s="1">
        <v>42678</v>
      </c>
      <c r="B940" s="60">
        <v>2085.179932</v>
      </c>
    </row>
    <row r="941" spans="1:2" x14ac:dyDescent="0.2">
      <c r="A941" s="1">
        <v>42681</v>
      </c>
      <c r="B941" s="60">
        <v>2131.5200199999999</v>
      </c>
    </row>
    <row r="942" spans="1:2" x14ac:dyDescent="0.2">
      <c r="A942" s="1">
        <v>42682</v>
      </c>
      <c r="B942" s="60">
        <v>2139.5600589999999</v>
      </c>
    </row>
    <row r="943" spans="1:2" x14ac:dyDescent="0.2">
      <c r="A943" s="1">
        <v>42683</v>
      </c>
      <c r="B943" s="60">
        <v>2163.26001</v>
      </c>
    </row>
    <row r="944" spans="1:2" x14ac:dyDescent="0.2">
      <c r="A944" s="1">
        <v>42684</v>
      </c>
      <c r="B944" s="60">
        <v>2167.4799800000001</v>
      </c>
    </row>
    <row r="945" spans="1:2" x14ac:dyDescent="0.2">
      <c r="A945" s="1">
        <v>42685</v>
      </c>
      <c r="B945" s="60">
        <v>2164.4499510000001</v>
      </c>
    </row>
    <row r="946" spans="1:2" x14ac:dyDescent="0.2">
      <c r="A946" s="1">
        <v>42688</v>
      </c>
      <c r="B946" s="60">
        <v>2164.1999510000001</v>
      </c>
    </row>
    <row r="947" spans="1:2" x14ac:dyDescent="0.2">
      <c r="A947" s="1">
        <v>42689</v>
      </c>
      <c r="B947" s="60">
        <v>2180.389893</v>
      </c>
    </row>
    <row r="948" spans="1:2" x14ac:dyDescent="0.2">
      <c r="A948" s="1">
        <v>42690</v>
      </c>
      <c r="B948" s="60">
        <v>2176.9399410000001</v>
      </c>
    </row>
    <row r="949" spans="1:2" x14ac:dyDescent="0.2">
      <c r="A949" s="1">
        <v>42691</v>
      </c>
      <c r="B949" s="60">
        <v>2187.1201169999999</v>
      </c>
    </row>
    <row r="950" spans="1:2" x14ac:dyDescent="0.2">
      <c r="A950" s="1">
        <v>42692</v>
      </c>
      <c r="B950" s="60">
        <v>2181.8999020000001</v>
      </c>
    </row>
    <row r="951" spans="1:2" x14ac:dyDescent="0.2">
      <c r="A951" s="1">
        <v>42695</v>
      </c>
      <c r="B951" s="60">
        <v>2198.179932</v>
      </c>
    </row>
    <row r="952" spans="1:2" x14ac:dyDescent="0.2">
      <c r="A952" s="1">
        <v>42696</v>
      </c>
      <c r="B952" s="60">
        <v>2202.9399410000001</v>
      </c>
    </row>
    <row r="953" spans="1:2" x14ac:dyDescent="0.2">
      <c r="A953" s="1">
        <v>42697</v>
      </c>
      <c r="B953" s="60">
        <v>2204.719971</v>
      </c>
    </row>
    <row r="954" spans="1:2" x14ac:dyDescent="0.2">
      <c r="A954" s="1">
        <v>42699</v>
      </c>
      <c r="B954" s="60">
        <v>2213.3500979999999</v>
      </c>
    </row>
    <row r="955" spans="1:2" x14ac:dyDescent="0.2">
      <c r="A955" s="1">
        <v>42702</v>
      </c>
      <c r="B955" s="60">
        <v>2201.719971</v>
      </c>
    </row>
    <row r="956" spans="1:2" x14ac:dyDescent="0.2">
      <c r="A956" s="1">
        <v>42703</v>
      </c>
      <c r="B956" s="60">
        <v>2204.6599120000001</v>
      </c>
    </row>
    <row r="957" spans="1:2" x14ac:dyDescent="0.2">
      <c r="A957" s="1">
        <v>42704</v>
      </c>
      <c r="B957" s="60">
        <v>2198.8100589999999</v>
      </c>
    </row>
    <row r="958" spans="1:2" x14ac:dyDescent="0.2">
      <c r="A958" s="1">
        <v>42705</v>
      </c>
      <c r="B958" s="60">
        <v>2191.080078</v>
      </c>
    </row>
    <row r="959" spans="1:2" x14ac:dyDescent="0.2">
      <c r="A959" s="1">
        <v>42706</v>
      </c>
      <c r="B959" s="60">
        <v>2191.9499510000001</v>
      </c>
    </row>
    <row r="960" spans="1:2" x14ac:dyDescent="0.2">
      <c r="A960" s="1">
        <v>42709</v>
      </c>
      <c r="B960" s="60">
        <v>2204.709961</v>
      </c>
    </row>
    <row r="961" spans="1:2" x14ac:dyDescent="0.2">
      <c r="A961" s="1">
        <v>42710</v>
      </c>
      <c r="B961" s="60">
        <v>2212.2299800000001</v>
      </c>
    </row>
    <row r="962" spans="1:2" x14ac:dyDescent="0.2">
      <c r="A962" s="1">
        <v>42711</v>
      </c>
      <c r="B962" s="60">
        <v>2241.3500979999999</v>
      </c>
    </row>
    <row r="963" spans="1:2" x14ac:dyDescent="0.2">
      <c r="A963" s="1">
        <v>42712</v>
      </c>
      <c r="B963" s="60">
        <v>2246.1899410000001</v>
      </c>
    </row>
    <row r="964" spans="1:2" x14ac:dyDescent="0.2">
      <c r="A964" s="1">
        <v>42713</v>
      </c>
      <c r="B964" s="60">
        <v>2259.530029</v>
      </c>
    </row>
    <row r="965" spans="1:2" x14ac:dyDescent="0.2">
      <c r="A965" s="1">
        <v>42716</v>
      </c>
      <c r="B965" s="60">
        <v>2256.959961</v>
      </c>
    </row>
    <row r="966" spans="1:2" x14ac:dyDescent="0.2">
      <c r="A966" s="1">
        <v>42717</v>
      </c>
      <c r="B966" s="60">
        <v>2271.719971</v>
      </c>
    </row>
    <row r="967" spans="1:2" x14ac:dyDescent="0.2">
      <c r="A967" s="1">
        <v>42718</v>
      </c>
      <c r="B967" s="60">
        <v>2253.280029</v>
      </c>
    </row>
    <row r="968" spans="1:2" x14ac:dyDescent="0.2">
      <c r="A968" s="1">
        <v>42719</v>
      </c>
      <c r="B968" s="60">
        <v>2262.030029</v>
      </c>
    </row>
    <row r="969" spans="1:2" x14ac:dyDescent="0.2">
      <c r="A969" s="1">
        <v>42720</v>
      </c>
      <c r="B969" s="60">
        <v>2258.070068</v>
      </c>
    </row>
    <row r="970" spans="1:2" x14ac:dyDescent="0.2">
      <c r="A970" s="1">
        <v>42723</v>
      </c>
      <c r="B970" s="60">
        <v>2262.530029</v>
      </c>
    </row>
    <row r="971" spans="1:2" x14ac:dyDescent="0.2">
      <c r="A971" s="1">
        <v>42724</v>
      </c>
      <c r="B971" s="60">
        <v>2270.76001</v>
      </c>
    </row>
    <row r="972" spans="1:2" x14ac:dyDescent="0.2">
      <c r="A972" s="1">
        <v>42725</v>
      </c>
      <c r="B972" s="60">
        <v>2265.179932</v>
      </c>
    </row>
    <row r="973" spans="1:2" x14ac:dyDescent="0.2">
      <c r="A973" s="1">
        <v>42726</v>
      </c>
      <c r="B973" s="60">
        <v>2260.959961</v>
      </c>
    </row>
    <row r="974" spans="1:2" x14ac:dyDescent="0.2">
      <c r="A974" s="1">
        <v>42727</v>
      </c>
      <c r="B974" s="60">
        <v>2263.790039</v>
      </c>
    </row>
    <row r="975" spans="1:2" x14ac:dyDescent="0.2">
      <c r="A975" s="1">
        <v>42731</v>
      </c>
      <c r="B975" s="60">
        <v>2268.8798830000001</v>
      </c>
    </row>
    <row r="976" spans="1:2" x14ac:dyDescent="0.2">
      <c r="A976" s="1">
        <v>42732</v>
      </c>
      <c r="B976" s="60">
        <v>2249.919922</v>
      </c>
    </row>
    <row r="977" spans="1:2" x14ac:dyDescent="0.2">
      <c r="A977" s="1">
        <v>42733</v>
      </c>
      <c r="B977" s="60">
        <v>2249.26001</v>
      </c>
    </row>
    <row r="978" spans="1:2" x14ac:dyDescent="0.2">
      <c r="A978" s="1">
        <v>42734</v>
      </c>
      <c r="B978" s="60">
        <v>2238.830078</v>
      </c>
    </row>
    <row r="979" spans="1:2" x14ac:dyDescent="0.2">
      <c r="A979" s="1">
        <v>42738</v>
      </c>
      <c r="B979" s="60">
        <v>2257.830078</v>
      </c>
    </row>
    <row r="980" spans="1:2" x14ac:dyDescent="0.2">
      <c r="A980" s="1">
        <v>42739</v>
      </c>
      <c r="B980" s="60">
        <v>2270.75</v>
      </c>
    </row>
    <row r="981" spans="1:2" x14ac:dyDescent="0.2">
      <c r="A981" s="1">
        <v>42740</v>
      </c>
      <c r="B981" s="60">
        <v>2269</v>
      </c>
    </row>
    <row r="982" spans="1:2" x14ac:dyDescent="0.2">
      <c r="A982" s="1">
        <v>42741</v>
      </c>
      <c r="B982" s="60">
        <v>2276.9799800000001</v>
      </c>
    </row>
    <row r="983" spans="1:2" x14ac:dyDescent="0.2">
      <c r="A983" s="1">
        <v>42744</v>
      </c>
      <c r="B983" s="60">
        <v>2268.8999020000001</v>
      </c>
    </row>
    <row r="984" spans="1:2" x14ac:dyDescent="0.2">
      <c r="A984" s="1">
        <v>42745</v>
      </c>
      <c r="B984" s="60">
        <v>2268.8999020000001</v>
      </c>
    </row>
    <row r="985" spans="1:2" x14ac:dyDescent="0.2">
      <c r="A985" s="1">
        <v>42746</v>
      </c>
      <c r="B985" s="60">
        <v>2275.320068</v>
      </c>
    </row>
    <row r="986" spans="1:2" x14ac:dyDescent="0.2">
      <c r="A986" s="1">
        <v>42747</v>
      </c>
      <c r="B986" s="60">
        <v>2270.4399410000001</v>
      </c>
    </row>
    <row r="987" spans="1:2" x14ac:dyDescent="0.2">
      <c r="A987" s="1">
        <v>42748</v>
      </c>
      <c r="B987" s="60">
        <v>2274.639893</v>
      </c>
    </row>
    <row r="988" spans="1:2" x14ac:dyDescent="0.2">
      <c r="A988" s="1">
        <v>42752</v>
      </c>
      <c r="B988" s="60">
        <v>2267.889893</v>
      </c>
    </row>
    <row r="989" spans="1:2" x14ac:dyDescent="0.2">
      <c r="A989" s="1">
        <v>42753</v>
      </c>
      <c r="B989" s="60">
        <v>2271.889893</v>
      </c>
    </row>
    <row r="990" spans="1:2" x14ac:dyDescent="0.2">
      <c r="A990" s="1">
        <v>42754</v>
      </c>
      <c r="B990" s="60">
        <v>2263.6899410000001</v>
      </c>
    </row>
    <row r="991" spans="1:2" x14ac:dyDescent="0.2">
      <c r="A991" s="1">
        <v>42755</v>
      </c>
      <c r="B991" s="60">
        <v>2271.3100589999999</v>
      </c>
    </row>
    <row r="992" spans="1:2" x14ac:dyDescent="0.2">
      <c r="A992" s="1">
        <v>42758</v>
      </c>
      <c r="B992" s="60">
        <v>2265.1999510000001</v>
      </c>
    </row>
    <row r="993" spans="1:2" x14ac:dyDescent="0.2">
      <c r="A993" s="1">
        <v>42759</v>
      </c>
      <c r="B993" s="60">
        <v>2280.070068</v>
      </c>
    </row>
    <row r="994" spans="1:2" x14ac:dyDescent="0.2">
      <c r="A994" s="1">
        <v>42760</v>
      </c>
      <c r="B994" s="60">
        <v>2298.3701169999999</v>
      </c>
    </row>
    <row r="995" spans="1:2" x14ac:dyDescent="0.2">
      <c r="A995" s="1">
        <v>42761</v>
      </c>
      <c r="B995" s="60">
        <v>2296.679932</v>
      </c>
    </row>
    <row r="996" spans="1:2" x14ac:dyDescent="0.2">
      <c r="A996" s="1">
        <v>42762</v>
      </c>
      <c r="B996" s="60">
        <v>2294.6899410000001</v>
      </c>
    </row>
    <row r="997" spans="1:2" x14ac:dyDescent="0.2">
      <c r="A997" s="1">
        <v>42765</v>
      </c>
      <c r="B997" s="60">
        <v>2280.8999020000001</v>
      </c>
    </row>
    <row r="998" spans="1:2" x14ac:dyDescent="0.2">
      <c r="A998" s="1">
        <v>42766</v>
      </c>
      <c r="B998" s="60">
        <v>2278.8701169999999</v>
      </c>
    </row>
    <row r="999" spans="1:2" x14ac:dyDescent="0.2">
      <c r="A999" s="1">
        <v>42767</v>
      </c>
      <c r="B999" s="60">
        <v>2279.5500489999999</v>
      </c>
    </row>
    <row r="1000" spans="1:2" x14ac:dyDescent="0.2">
      <c r="A1000" s="1">
        <v>42768</v>
      </c>
      <c r="B1000" s="60">
        <v>2280.8500979999999</v>
      </c>
    </row>
    <row r="1001" spans="1:2" x14ac:dyDescent="0.2">
      <c r="A1001" s="1">
        <v>42769</v>
      </c>
      <c r="B1001" s="60">
        <v>2297.419922</v>
      </c>
    </row>
    <row r="1002" spans="1:2" x14ac:dyDescent="0.2">
      <c r="A1002" s="1">
        <v>42772</v>
      </c>
      <c r="B1002" s="60">
        <v>2292.5600589999999</v>
      </c>
    </row>
    <row r="1003" spans="1:2" x14ac:dyDescent="0.2">
      <c r="A1003" s="1">
        <v>42773</v>
      </c>
      <c r="B1003" s="60">
        <v>2293.080078</v>
      </c>
    </row>
    <row r="1004" spans="1:2" x14ac:dyDescent="0.2">
      <c r="A1004" s="1">
        <v>42774</v>
      </c>
      <c r="B1004" s="60">
        <v>2294.669922</v>
      </c>
    </row>
    <row r="1005" spans="1:2" x14ac:dyDescent="0.2">
      <c r="A1005" s="1">
        <v>42775</v>
      </c>
      <c r="B1005" s="60">
        <v>2307.8701169999999</v>
      </c>
    </row>
    <row r="1006" spans="1:2" x14ac:dyDescent="0.2">
      <c r="A1006" s="1">
        <v>42776</v>
      </c>
      <c r="B1006" s="60">
        <v>2316.1000979999999</v>
      </c>
    </row>
    <row r="1007" spans="1:2" x14ac:dyDescent="0.2">
      <c r="A1007" s="1">
        <v>42779</v>
      </c>
      <c r="B1007" s="60">
        <v>2328.25</v>
      </c>
    </row>
    <row r="1008" spans="1:2" x14ac:dyDescent="0.2">
      <c r="A1008" s="1">
        <v>42780</v>
      </c>
      <c r="B1008" s="60">
        <v>2337.580078</v>
      </c>
    </row>
    <row r="1009" spans="1:2" x14ac:dyDescent="0.2">
      <c r="A1009" s="1">
        <v>42781</v>
      </c>
      <c r="B1009" s="60">
        <v>2349.25</v>
      </c>
    </row>
    <row r="1010" spans="1:2" x14ac:dyDescent="0.2">
      <c r="A1010" s="1">
        <v>42782</v>
      </c>
      <c r="B1010" s="60">
        <v>2347.219971</v>
      </c>
    </row>
    <row r="1011" spans="1:2" x14ac:dyDescent="0.2">
      <c r="A1011" s="1">
        <v>42783</v>
      </c>
      <c r="B1011" s="60">
        <v>2351.1599120000001</v>
      </c>
    </row>
    <row r="1012" spans="1:2" x14ac:dyDescent="0.2">
      <c r="A1012" s="1">
        <v>42787</v>
      </c>
      <c r="B1012" s="60">
        <v>2365.3798830000001</v>
      </c>
    </row>
    <row r="1013" spans="1:2" x14ac:dyDescent="0.2">
      <c r="A1013" s="1">
        <v>42788</v>
      </c>
      <c r="B1013" s="60">
        <v>2362.820068</v>
      </c>
    </row>
    <row r="1014" spans="1:2" x14ac:dyDescent="0.2">
      <c r="A1014" s="1">
        <v>42789</v>
      </c>
      <c r="B1014" s="60">
        <v>2363.8100589999999</v>
      </c>
    </row>
    <row r="1015" spans="1:2" x14ac:dyDescent="0.2">
      <c r="A1015" s="1">
        <v>42790</v>
      </c>
      <c r="B1015" s="60">
        <v>2367.3400879999999</v>
      </c>
    </row>
    <row r="1016" spans="1:2" x14ac:dyDescent="0.2">
      <c r="A1016" s="1">
        <v>42793</v>
      </c>
      <c r="B1016" s="60">
        <v>2369.75</v>
      </c>
    </row>
    <row r="1017" spans="1:2" x14ac:dyDescent="0.2">
      <c r="A1017" s="1">
        <v>42794</v>
      </c>
      <c r="B1017" s="60">
        <v>2363.639893</v>
      </c>
    </row>
    <row r="1018" spans="1:2" x14ac:dyDescent="0.2">
      <c r="A1018" s="1">
        <v>42795</v>
      </c>
      <c r="B1018" s="60">
        <v>2395.959961</v>
      </c>
    </row>
    <row r="1019" spans="1:2" x14ac:dyDescent="0.2">
      <c r="A1019" s="1">
        <v>42796</v>
      </c>
      <c r="B1019" s="60">
        <v>2381.919922</v>
      </c>
    </row>
    <row r="1020" spans="1:2" x14ac:dyDescent="0.2">
      <c r="A1020" s="1">
        <v>42797</v>
      </c>
      <c r="B1020" s="60">
        <v>2383.1201169999999</v>
      </c>
    </row>
    <row r="1021" spans="1:2" x14ac:dyDescent="0.2">
      <c r="A1021" s="1">
        <v>42800</v>
      </c>
      <c r="B1021" s="60">
        <v>2375.3100589999999</v>
      </c>
    </row>
    <row r="1022" spans="1:2" x14ac:dyDescent="0.2">
      <c r="A1022" s="1">
        <v>42801</v>
      </c>
      <c r="B1022" s="60">
        <v>2368.389893</v>
      </c>
    </row>
    <row r="1023" spans="1:2" x14ac:dyDescent="0.2">
      <c r="A1023" s="1">
        <v>42802</v>
      </c>
      <c r="B1023" s="60">
        <v>2362.9799800000001</v>
      </c>
    </row>
    <row r="1024" spans="1:2" x14ac:dyDescent="0.2">
      <c r="A1024" s="1">
        <v>42803</v>
      </c>
      <c r="B1024" s="60">
        <v>2364.8701169999999</v>
      </c>
    </row>
    <row r="1025" spans="1:2" x14ac:dyDescent="0.2">
      <c r="A1025" s="1">
        <v>42804</v>
      </c>
      <c r="B1025" s="60">
        <v>2372.6000979999999</v>
      </c>
    </row>
    <row r="1026" spans="1:2" x14ac:dyDescent="0.2">
      <c r="A1026" s="1">
        <v>42807</v>
      </c>
      <c r="B1026" s="60">
        <v>2373.469971</v>
      </c>
    </row>
    <row r="1027" spans="1:2" x14ac:dyDescent="0.2">
      <c r="A1027" s="1">
        <v>42808</v>
      </c>
      <c r="B1027" s="60">
        <v>2365.4499510000001</v>
      </c>
    </row>
    <row r="1028" spans="1:2" x14ac:dyDescent="0.2">
      <c r="A1028" s="1">
        <v>42809</v>
      </c>
      <c r="B1028" s="60">
        <v>2385.26001</v>
      </c>
    </row>
    <row r="1029" spans="1:2" x14ac:dyDescent="0.2">
      <c r="A1029" s="1">
        <v>42810</v>
      </c>
      <c r="B1029" s="60">
        <v>2381.3798830000001</v>
      </c>
    </row>
    <row r="1030" spans="1:2" x14ac:dyDescent="0.2">
      <c r="A1030" s="1">
        <v>42811</v>
      </c>
      <c r="B1030" s="60">
        <v>2378.25</v>
      </c>
    </row>
    <row r="1031" spans="1:2" x14ac:dyDescent="0.2">
      <c r="A1031" s="1">
        <v>42814</v>
      </c>
      <c r="B1031" s="60">
        <v>2373.469971</v>
      </c>
    </row>
    <row r="1032" spans="1:2" x14ac:dyDescent="0.2">
      <c r="A1032" s="1">
        <v>42815</v>
      </c>
      <c r="B1032" s="60">
        <v>2344.0200199999999</v>
      </c>
    </row>
    <row r="1033" spans="1:2" x14ac:dyDescent="0.2">
      <c r="A1033" s="1">
        <v>42816</v>
      </c>
      <c r="B1033" s="60">
        <v>2348.4499510000001</v>
      </c>
    </row>
    <row r="1034" spans="1:2" x14ac:dyDescent="0.2">
      <c r="A1034" s="1">
        <v>42817</v>
      </c>
      <c r="B1034" s="60">
        <v>2345.959961</v>
      </c>
    </row>
    <row r="1035" spans="1:2" x14ac:dyDescent="0.2">
      <c r="A1035" s="1">
        <v>42818</v>
      </c>
      <c r="B1035" s="60">
        <v>2343.9799800000001</v>
      </c>
    </row>
    <row r="1036" spans="1:2" x14ac:dyDescent="0.2">
      <c r="A1036" s="1">
        <v>42821</v>
      </c>
      <c r="B1036" s="60">
        <v>2341.5900879999999</v>
      </c>
    </row>
    <row r="1037" spans="1:2" x14ac:dyDescent="0.2">
      <c r="A1037" s="1">
        <v>42822</v>
      </c>
      <c r="B1037" s="60">
        <v>2358.570068</v>
      </c>
    </row>
    <row r="1038" spans="1:2" x14ac:dyDescent="0.2">
      <c r="A1038" s="1">
        <v>42823</v>
      </c>
      <c r="B1038" s="60">
        <v>2361.1298830000001</v>
      </c>
    </row>
    <row r="1039" spans="1:2" x14ac:dyDescent="0.2">
      <c r="A1039" s="1">
        <v>42824</v>
      </c>
      <c r="B1039" s="60">
        <v>2368.0600589999999</v>
      </c>
    </row>
    <row r="1040" spans="1:2" x14ac:dyDescent="0.2">
      <c r="A1040" s="1">
        <v>42825</v>
      </c>
      <c r="B1040" s="60">
        <v>2362.719971</v>
      </c>
    </row>
    <row r="1041" spans="1:2" x14ac:dyDescent="0.2">
      <c r="A1041" s="1">
        <v>42828</v>
      </c>
      <c r="B1041" s="60">
        <v>2358.8400879999999</v>
      </c>
    </row>
    <row r="1042" spans="1:2" x14ac:dyDescent="0.2">
      <c r="A1042" s="1">
        <v>42829</v>
      </c>
      <c r="B1042" s="60">
        <v>2360.1599120000001</v>
      </c>
    </row>
    <row r="1043" spans="1:2" x14ac:dyDescent="0.2">
      <c r="A1043" s="1">
        <v>42830</v>
      </c>
      <c r="B1043" s="60">
        <v>2352.9499510000001</v>
      </c>
    </row>
    <row r="1044" spans="1:2" x14ac:dyDescent="0.2">
      <c r="A1044" s="1">
        <v>42831</v>
      </c>
      <c r="B1044" s="60">
        <v>2357.48999</v>
      </c>
    </row>
    <row r="1045" spans="1:2" x14ac:dyDescent="0.2">
      <c r="A1045" s="1">
        <v>42832</v>
      </c>
      <c r="B1045" s="60">
        <v>2355.540039</v>
      </c>
    </row>
    <row r="1046" spans="1:2" x14ac:dyDescent="0.2">
      <c r="A1046" s="1">
        <v>42835</v>
      </c>
      <c r="B1046" s="60">
        <v>2357.1599120000001</v>
      </c>
    </row>
    <row r="1047" spans="1:2" x14ac:dyDescent="0.2">
      <c r="A1047" s="1">
        <v>42836</v>
      </c>
      <c r="B1047" s="60">
        <v>2353.780029</v>
      </c>
    </row>
    <row r="1048" spans="1:2" x14ac:dyDescent="0.2">
      <c r="A1048" s="1">
        <v>42837</v>
      </c>
      <c r="B1048" s="60">
        <v>2344.929932</v>
      </c>
    </row>
    <row r="1049" spans="1:2" x14ac:dyDescent="0.2">
      <c r="A1049" s="1">
        <v>42838</v>
      </c>
      <c r="B1049" s="60">
        <v>2328.9499510000001</v>
      </c>
    </row>
    <row r="1050" spans="1:2" x14ac:dyDescent="0.2">
      <c r="A1050" s="1">
        <v>42842</v>
      </c>
      <c r="B1050" s="60">
        <v>2349.01001</v>
      </c>
    </row>
    <row r="1051" spans="1:2" x14ac:dyDescent="0.2">
      <c r="A1051" s="1">
        <v>42843</v>
      </c>
      <c r="B1051" s="60">
        <v>2342.1899410000001</v>
      </c>
    </row>
    <row r="1052" spans="1:2" x14ac:dyDescent="0.2">
      <c r="A1052" s="1">
        <v>42844</v>
      </c>
      <c r="B1052" s="60">
        <v>2338.169922</v>
      </c>
    </row>
    <row r="1053" spans="1:2" x14ac:dyDescent="0.2">
      <c r="A1053" s="1">
        <v>42845</v>
      </c>
      <c r="B1053" s="60">
        <v>2355.8400879999999</v>
      </c>
    </row>
    <row r="1054" spans="1:2" x14ac:dyDescent="0.2">
      <c r="A1054" s="1">
        <v>42846</v>
      </c>
      <c r="B1054" s="60">
        <v>2348.6899410000001</v>
      </c>
    </row>
    <row r="1055" spans="1:2" x14ac:dyDescent="0.2">
      <c r="A1055" s="1">
        <v>42849</v>
      </c>
      <c r="B1055" s="60">
        <v>2374.1499020000001</v>
      </c>
    </row>
    <row r="1056" spans="1:2" x14ac:dyDescent="0.2">
      <c r="A1056" s="1">
        <v>42850</v>
      </c>
      <c r="B1056" s="60">
        <v>2388.610107</v>
      </c>
    </row>
    <row r="1057" spans="1:2" x14ac:dyDescent="0.2">
      <c r="A1057" s="1">
        <v>42851</v>
      </c>
      <c r="B1057" s="60">
        <v>2387.4499510000001</v>
      </c>
    </row>
    <row r="1058" spans="1:2" x14ac:dyDescent="0.2">
      <c r="A1058" s="1">
        <v>42852</v>
      </c>
      <c r="B1058" s="60">
        <v>2388.7700199999999</v>
      </c>
    </row>
    <row r="1059" spans="1:2" x14ac:dyDescent="0.2">
      <c r="A1059" s="1">
        <v>42853</v>
      </c>
      <c r="B1059" s="60">
        <v>2384.1999510000001</v>
      </c>
    </row>
    <row r="1060" spans="1:2" x14ac:dyDescent="0.2">
      <c r="A1060" s="1">
        <v>42856</v>
      </c>
      <c r="B1060" s="60">
        <v>2388.330078</v>
      </c>
    </row>
    <row r="1061" spans="1:2" x14ac:dyDescent="0.2">
      <c r="A1061" s="1">
        <v>42857</v>
      </c>
      <c r="B1061" s="60">
        <v>2391.169922</v>
      </c>
    </row>
    <row r="1062" spans="1:2" x14ac:dyDescent="0.2">
      <c r="A1062" s="1">
        <v>42858</v>
      </c>
      <c r="B1062" s="60">
        <v>2388.1298830000001</v>
      </c>
    </row>
    <row r="1063" spans="1:2" x14ac:dyDescent="0.2">
      <c r="A1063" s="1">
        <v>42859</v>
      </c>
      <c r="B1063" s="60">
        <v>2389.5200199999999</v>
      </c>
    </row>
    <row r="1064" spans="1:2" x14ac:dyDescent="0.2">
      <c r="A1064" s="1">
        <v>42860</v>
      </c>
      <c r="B1064" s="60">
        <v>2399.290039</v>
      </c>
    </row>
    <row r="1065" spans="1:2" x14ac:dyDescent="0.2">
      <c r="A1065" s="1">
        <v>42863</v>
      </c>
      <c r="B1065" s="60">
        <v>2399.3798830000001</v>
      </c>
    </row>
    <row r="1066" spans="1:2" x14ac:dyDescent="0.2">
      <c r="A1066" s="1">
        <v>42864</v>
      </c>
      <c r="B1066" s="60">
        <v>2396.919922</v>
      </c>
    </row>
    <row r="1067" spans="1:2" x14ac:dyDescent="0.2">
      <c r="A1067" s="1">
        <v>42865</v>
      </c>
      <c r="B1067" s="60">
        <v>2399.6298830000001</v>
      </c>
    </row>
    <row r="1068" spans="1:2" x14ac:dyDescent="0.2">
      <c r="A1068" s="1">
        <v>42866</v>
      </c>
      <c r="B1068" s="60">
        <v>2394.4399410000001</v>
      </c>
    </row>
    <row r="1069" spans="1:2" x14ac:dyDescent="0.2">
      <c r="A1069" s="1">
        <v>42867</v>
      </c>
      <c r="B1069" s="60">
        <v>2390.8999020000001</v>
      </c>
    </row>
    <row r="1070" spans="1:2" x14ac:dyDescent="0.2">
      <c r="A1070" s="1">
        <v>42870</v>
      </c>
      <c r="B1070" s="60">
        <v>2402.320068</v>
      </c>
    </row>
    <row r="1071" spans="1:2" x14ac:dyDescent="0.2">
      <c r="A1071" s="1">
        <v>42871</v>
      </c>
      <c r="B1071" s="60">
        <v>2400.669922</v>
      </c>
    </row>
    <row r="1072" spans="1:2" x14ac:dyDescent="0.2">
      <c r="A1072" s="1">
        <v>42872</v>
      </c>
      <c r="B1072" s="60">
        <v>2357.030029</v>
      </c>
    </row>
    <row r="1073" spans="1:2" x14ac:dyDescent="0.2">
      <c r="A1073" s="1">
        <v>42873</v>
      </c>
      <c r="B1073" s="60">
        <v>2365.719971</v>
      </c>
    </row>
    <row r="1074" spans="1:2" x14ac:dyDescent="0.2">
      <c r="A1074" s="1">
        <v>42874</v>
      </c>
      <c r="B1074" s="60">
        <v>2381.7299800000001</v>
      </c>
    </row>
    <row r="1075" spans="1:2" x14ac:dyDescent="0.2">
      <c r="A1075" s="1">
        <v>42877</v>
      </c>
      <c r="B1075" s="60">
        <v>2394.0200199999999</v>
      </c>
    </row>
    <row r="1076" spans="1:2" x14ac:dyDescent="0.2">
      <c r="A1076" s="1">
        <v>42878</v>
      </c>
      <c r="B1076" s="60">
        <v>2398.419922</v>
      </c>
    </row>
    <row r="1077" spans="1:2" x14ac:dyDescent="0.2">
      <c r="A1077" s="1">
        <v>42879</v>
      </c>
      <c r="B1077" s="60">
        <v>2404.389893</v>
      </c>
    </row>
    <row r="1078" spans="1:2" x14ac:dyDescent="0.2">
      <c r="A1078" s="1">
        <v>42880</v>
      </c>
      <c r="B1078" s="60">
        <v>2415.070068</v>
      </c>
    </row>
    <row r="1079" spans="1:2" x14ac:dyDescent="0.2">
      <c r="A1079" s="1">
        <v>42881</v>
      </c>
      <c r="B1079" s="60">
        <v>2415.820068</v>
      </c>
    </row>
    <row r="1080" spans="1:2" x14ac:dyDescent="0.2">
      <c r="A1080" s="1">
        <v>42885</v>
      </c>
      <c r="B1080" s="60">
        <v>2412.9099120000001</v>
      </c>
    </row>
    <row r="1081" spans="1:2" x14ac:dyDescent="0.2">
      <c r="A1081" s="1">
        <v>42886</v>
      </c>
      <c r="B1081" s="60">
        <v>2411.8000489999999</v>
      </c>
    </row>
    <row r="1082" spans="1:2" x14ac:dyDescent="0.2">
      <c r="A1082" s="1">
        <v>42887</v>
      </c>
      <c r="B1082" s="60">
        <v>2430.0600589999999</v>
      </c>
    </row>
    <row r="1083" spans="1:2" x14ac:dyDescent="0.2">
      <c r="A1083" s="1">
        <v>42888</v>
      </c>
      <c r="B1083" s="60">
        <v>2439.070068</v>
      </c>
    </row>
    <row r="1084" spans="1:2" x14ac:dyDescent="0.2">
      <c r="A1084" s="1">
        <v>42891</v>
      </c>
      <c r="B1084" s="60">
        <v>2436.1000979999999</v>
      </c>
    </row>
    <row r="1085" spans="1:2" x14ac:dyDescent="0.2">
      <c r="A1085" s="1">
        <v>42892</v>
      </c>
      <c r="B1085" s="60">
        <v>2429.330078</v>
      </c>
    </row>
    <row r="1086" spans="1:2" x14ac:dyDescent="0.2">
      <c r="A1086" s="1">
        <v>42893</v>
      </c>
      <c r="B1086" s="60">
        <v>2433.139893</v>
      </c>
    </row>
    <row r="1087" spans="1:2" x14ac:dyDescent="0.2">
      <c r="A1087" s="1">
        <v>42894</v>
      </c>
      <c r="B1087" s="60">
        <v>2433.790039</v>
      </c>
    </row>
    <row r="1088" spans="1:2" x14ac:dyDescent="0.2">
      <c r="A1088" s="1">
        <v>42895</v>
      </c>
      <c r="B1088" s="60">
        <v>2431.7700199999999</v>
      </c>
    </row>
    <row r="1089" spans="1:2" x14ac:dyDescent="0.2">
      <c r="A1089" s="1">
        <v>42898</v>
      </c>
      <c r="B1089" s="60">
        <v>2429.389893</v>
      </c>
    </row>
    <row r="1090" spans="1:2" x14ac:dyDescent="0.2">
      <c r="A1090" s="1">
        <v>42899</v>
      </c>
      <c r="B1090" s="60">
        <v>2440.3500979999999</v>
      </c>
    </row>
    <row r="1091" spans="1:2" x14ac:dyDescent="0.2">
      <c r="A1091" s="1">
        <v>42900</v>
      </c>
      <c r="B1091" s="60">
        <v>2437.919922</v>
      </c>
    </row>
    <row r="1092" spans="1:2" x14ac:dyDescent="0.2">
      <c r="A1092" s="1">
        <v>42901</v>
      </c>
      <c r="B1092" s="60">
        <v>2432.459961</v>
      </c>
    </row>
    <row r="1093" spans="1:2" x14ac:dyDescent="0.2">
      <c r="A1093" s="1">
        <v>42902</v>
      </c>
      <c r="B1093" s="60">
        <v>2433.1499020000001</v>
      </c>
    </row>
    <row r="1094" spans="1:2" x14ac:dyDescent="0.2">
      <c r="A1094" s="1">
        <v>42905</v>
      </c>
      <c r="B1094" s="60">
        <v>2453.459961</v>
      </c>
    </row>
    <row r="1095" spans="1:2" x14ac:dyDescent="0.2">
      <c r="A1095" s="1">
        <v>42906</v>
      </c>
      <c r="B1095" s="60">
        <v>2437.030029</v>
      </c>
    </row>
    <row r="1096" spans="1:2" x14ac:dyDescent="0.2">
      <c r="A1096" s="1">
        <v>42907</v>
      </c>
      <c r="B1096" s="60">
        <v>2435.610107</v>
      </c>
    </row>
    <row r="1097" spans="1:2" x14ac:dyDescent="0.2">
      <c r="A1097" s="1">
        <v>42908</v>
      </c>
      <c r="B1097" s="60">
        <v>2434.5</v>
      </c>
    </row>
    <row r="1098" spans="1:2" x14ac:dyDescent="0.2">
      <c r="A1098" s="1">
        <v>42909</v>
      </c>
      <c r="B1098" s="60">
        <v>2438.3000489999999</v>
      </c>
    </row>
    <row r="1099" spans="1:2" x14ac:dyDescent="0.2">
      <c r="A1099" s="1">
        <v>42912</v>
      </c>
      <c r="B1099" s="60">
        <v>2439.070068</v>
      </c>
    </row>
    <row r="1100" spans="1:2" x14ac:dyDescent="0.2">
      <c r="A1100" s="1">
        <v>42913</v>
      </c>
      <c r="B1100" s="60">
        <v>2419.3798830000001</v>
      </c>
    </row>
    <row r="1101" spans="1:2" x14ac:dyDescent="0.2">
      <c r="A1101" s="1">
        <v>42914</v>
      </c>
      <c r="B1101" s="60">
        <v>2440.6899410000001</v>
      </c>
    </row>
    <row r="1102" spans="1:2" x14ac:dyDescent="0.2">
      <c r="A1102" s="1">
        <v>42915</v>
      </c>
      <c r="B1102" s="60">
        <v>2419.6999510000001</v>
      </c>
    </row>
    <row r="1103" spans="1:2" x14ac:dyDescent="0.2">
      <c r="A1103" s="1">
        <v>42916</v>
      </c>
      <c r="B1103" s="60">
        <v>2423.4099120000001</v>
      </c>
    </row>
    <row r="1104" spans="1:2" x14ac:dyDescent="0.2">
      <c r="A1104" s="1">
        <v>42919</v>
      </c>
      <c r="B1104" s="60">
        <v>2429.01001</v>
      </c>
    </row>
    <row r="1105" spans="1:2" x14ac:dyDescent="0.2">
      <c r="A1105" s="1">
        <v>42921</v>
      </c>
      <c r="B1105" s="60">
        <v>2432.540039</v>
      </c>
    </row>
    <row r="1106" spans="1:2" x14ac:dyDescent="0.2">
      <c r="A1106" s="1">
        <v>42922</v>
      </c>
      <c r="B1106" s="60">
        <v>2409.75</v>
      </c>
    </row>
    <row r="1107" spans="1:2" x14ac:dyDescent="0.2">
      <c r="A1107" s="1">
        <v>42923</v>
      </c>
      <c r="B1107" s="60">
        <v>2425.179932</v>
      </c>
    </row>
    <row r="1108" spans="1:2" x14ac:dyDescent="0.2">
      <c r="A1108" s="1">
        <v>42926</v>
      </c>
      <c r="B1108" s="60">
        <v>2427.429932</v>
      </c>
    </row>
    <row r="1109" spans="1:2" x14ac:dyDescent="0.2">
      <c r="A1109" s="1">
        <v>42927</v>
      </c>
      <c r="B1109" s="60">
        <v>2425.530029</v>
      </c>
    </row>
    <row r="1110" spans="1:2" x14ac:dyDescent="0.2">
      <c r="A1110" s="1">
        <v>42928</v>
      </c>
      <c r="B1110" s="60">
        <v>2443.25</v>
      </c>
    </row>
    <row r="1111" spans="1:2" x14ac:dyDescent="0.2">
      <c r="A1111" s="1">
        <v>42929</v>
      </c>
      <c r="B1111" s="60">
        <v>2447.830078</v>
      </c>
    </row>
    <row r="1112" spans="1:2" x14ac:dyDescent="0.2">
      <c r="A1112" s="1">
        <v>42930</v>
      </c>
      <c r="B1112" s="60">
        <v>2459.2700199999999</v>
      </c>
    </row>
    <row r="1113" spans="1:2" x14ac:dyDescent="0.2">
      <c r="A1113" s="1">
        <v>42933</v>
      </c>
      <c r="B1113" s="60">
        <v>2459.139893</v>
      </c>
    </row>
    <row r="1114" spans="1:2" x14ac:dyDescent="0.2">
      <c r="A1114" s="1">
        <v>42934</v>
      </c>
      <c r="B1114" s="60">
        <v>2460.610107</v>
      </c>
    </row>
    <row r="1115" spans="1:2" x14ac:dyDescent="0.2">
      <c r="A1115" s="1">
        <v>42935</v>
      </c>
      <c r="B1115" s="60">
        <v>2473.830078</v>
      </c>
    </row>
    <row r="1116" spans="1:2" x14ac:dyDescent="0.2">
      <c r="A1116" s="1">
        <v>42936</v>
      </c>
      <c r="B1116" s="60">
        <v>2473.4499510000001</v>
      </c>
    </row>
    <row r="1117" spans="1:2" x14ac:dyDescent="0.2">
      <c r="A1117" s="1">
        <v>42937</v>
      </c>
      <c r="B1117" s="60">
        <v>2472.540039</v>
      </c>
    </row>
    <row r="1118" spans="1:2" x14ac:dyDescent="0.2">
      <c r="A1118" s="1">
        <v>42940</v>
      </c>
      <c r="B1118" s="60">
        <v>2469.9099120000001</v>
      </c>
    </row>
    <row r="1119" spans="1:2" x14ac:dyDescent="0.2">
      <c r="A1119" s="1">
        <v>42941</v>
      </c>
      <c r="B1119" s="60">
        <v>2477.1298830000001</v>
      </c>
    </row>
    <row r="1120" spans="1:2" x14ac:dyDescent="0.2">
      <c r="A1120" s="1">
        <v>42942</v>
      </c>
      <c r="B1120" s="60">
        <v>2477.830078</v>
      </c>
    </row>
    <row r="1121" spans="1:2" x14ac:dyDescent="0.2">
      <c r="A1121" s="1">
        <v>42943</v>
      </c>
      <c r="B1121" s="60">
        <v>2475.419922</v>
      </c>
    </row>
    <row r="1122" spans="1:2" x14ac:dyDescent="0.2">
      <c r="A1122" s="1">
        <v>42944</v>
      </c>
      <c r="B1122" s="60">
        <v>2472.1000979999999</v>
      </c>
    </row>
    <row r="1123" spans="1:2" x14ac:dyDescent="0.2">
      <c r="A1123" s="1">
        <v>42947</v>
      </c>
      <c r="B1123" s="60">
        <v>2470.3000489999999</v>
      </c>
    </row>
    <row r="1124" spans="1:2" x14ac:dyDescent="0.2">
      <c r="A1124" s="1">
        <v>42948</v>
      </c>
      <c r="B1124" s="60">
        <v>2476.3500979999999</v>
      </c>
    </row>
    <row r="1125" spans="1:2" x14ac:dyDescent="0.2">
      <c r="A1125" s="1">
        <v>42949</v>
      </c>
      <c r="B1125" s="60">
        <v>2477.570068</v>
      </c>
    </row>
    <row r="1126" spans="1:2" x14ac:dyDescent="0.2">
      <c r="A1126" s="1">
        <v>42950</v>
      </c>
      <c r="B1126" s="60">
        <v>2472.1599120000001</v>
      </c>
    </row>
    <row r="1127" spans="1:2" x14ac:dyDescent="0.2">
      <c r="A1127" s="1">
        <v>42951</v>
      </c>
      <c r="B1127" s="60">
        <v>2476.830078</v>
      </c>
    </row>
    <row r="1128" spans="1:2" x14ac:dyDescent="0.2">
      <c r="A1128" s="1">
        <v>42954</v>
      </c>
      <c r="B1128" s="60">
        <v>2480.9099120000001</v>
      </c>
    </row>
    <row r="1129" spans="1:2" x14ac:dyDescent="0.2">
      <c r="A1129" s="1">
        <v>42955</v>
      </c>
      <c r="B1129" s="60">
        <v>2474.919922</v>
      </c>
    </row>
    <row r="1130" spans="1:2" x14ac:dyDescent="0.2">
      <c r="A1130" s="1">
        <v>42956</v>
      </c>
      <c r="B1130" s="60">
        <v>2474.0200199999999</v>
      </c>
    </row>
    <row r="1131" spans="1:2" x14ac:dyDescent="0.2">
      <c r="A1131" s="1">
        <v>42957</v>
      </c>
      <c r="B1131" s="60">
        <v>2438.209961</v>
      </c>
    </row>
    <row r="1132" spans="1:2" x14ac:dyDescent="0.2">
      <c r="A1132" s="1">
        <v>42958</v>
      </c>
      <c r="B1132" s="60">
        <v>2441.320068</v>
      </c>
    </row>
    <row r="1133" spans="1:2" x14ac:dyDescent="0.2">
      <c r="A1133" s="1">
        <v>42961</v>
      </c>
      <c r="B1133" s="60">
        <v>2465.8400879999999</v>
      </c>
    </row>
    <row r="1134" spans="1:2" x14ac:dyDescent="0.2">
      <c r="A1134" s="1">
        <v>42962</v>
      </c>
      <c r="B1134" s="60">
        <v>2464.610107</v>
      </c>
    </row>
    <row r="1135" spans="1:2" x14ac:dyDescent="0.2">
      <c r="A1135" s="1">
        <v>42963</v>
      </c>
      <c r="B1135" s="60">
        <v>2468.110107</v>
      </c>
    </row>
    <row r="1136" spans="1:2" x14ac:dyDescent="0.2">
      <c r="A1136" s="1">
        <v>42964</v>
      </c>
      <c r="B1136" s="60">
        <v>2430.01001</v>
      </c>
    </row>
    <row r="1137" spans="1:2" x14ac:dyDescent="0.2">
      <c r="A1137" s="1">
        <v>42965</v>
      </c>
      <c r="B1137" s="60">
        <v>2425.5500489999999</v>
      </c>
    </row>
    <row r="1138" spans="1:2" x14ac:dyDescent="0.2">
      <c r="A1138" s="1">
        <v>42968</v>
      </c>
      <c r="B1138" s="60">
        <v>2428.3701169999999</v>
      </c>
    </row>
    <row r="1139" spans="1:2" x14ac:dyDescent="0.2">
      <c r="A1139" s="1">
        <v>42969</v>
      </c>
      <c r="B1139" s="60">
        <v>2452.51001</v>
      </c>
    </row>
    <row r="1140" spans="1:2" x14ac:dyDescent="0.2">
      <c r="A1140" s="1">
        <v>42970</v>
      </c>
      <c r="B1140" s="60">
        <v>2444.040039</v>
      </c>
    </row>
    <row r="1141" spans="1:2" x14ac:dyDescent="0.2">
      <c r="A1141" s="1">
        <v>42971</v>
      </c>
      <c r="B1141" s="60">
        <v>2438.969971</v>
      </c>
    </row>
    <row r="1142" spans="1:2" x14ac:dyDescent="0.2">
      <c r="A1142" s="1">
        <v>42972</v>
      </c>
      <c r="B1142" s="60">
        <v>2443.0500489999999</v>
      </c>
    </row>
    <row r="1143" spans="1:2" x14ac:dyDescent="0.2">
      <c r="A1143" s="1">
        <v>42975</v>
      </c>
      <c r="B1143" s="60">
        <v>2444.23999</v>
      </c>
    </row>
    <row r="1144" spans="1:2" x14ac:dyDescent="0.2">
      <c r="A1144" s="1">
        <v>42976</v>
      </c>
      <c r="B1144" s="60">
        <v>2446.3000489999999</v>
      </c>
    </row>
    <row r="1145" spans="1:2" x14ac:dyDescent="0.2">
      <c r="A1145" s="1">
        <v>42977</v>
      </c>
      <c r="B1145" s="60">
        <v>2457.5900879999999</v>
      </c>
    </row>
    <row r="1146" spans="1:2" x14ac:dyDescent="0.2">
      <c r="A1146" s="1">
        <v>42978</v>
      </c>
      <c r="B1146" s="60">
        <v>2471.6499020000001</v>
      </c>
    </row>
    <row r="1147" spans="1:2" x14ac:dyDescent="0.2">
      <c r="A1147" s="1">
        <v>42979</v>
      </c>
      <c r="B1147" s="60">
        <v>2476.5500489999999</v>
      </c>
    </row>
    <row r="1148" spans="1:2" x14ac:dyDescent="0.2">
      <c r="A1148" s="1">
        <v>42983</v>
      </c>
      <c r="B1148" s="60">
        <v>2457.8500979999999</v>
      </c>
    </row>
    <row r="1149" spans="1:2" x14ac:dyDescent="0.2">
      <c r="A1149" s="1">
        <v>42984</v>
      </c>
      <c r="B1149" s="60">
        <v>2465.540039</v>
      </c>
    </row>
    <row r="1150" spans="1:2" x14ac:dyDescent="0.2">
      <c r="A1150" s="1">
        <v>42985</v>
      </c>
      <c r="B1150" s="60">
        <v>2465.1000979999999</v>
      </c>
    </row>
    <row r="1151" spans="1:2" x14ac:dyDescent="0.2">
      <c r="A1151" s="1">
        <v>42986</v>
      </c>
      <c r="B1151" s="60">
        <v>2461.429932</v>
      </c>
    </row>
    <row r="1152" spans="1:2" x14ac:dyDescent="0.2">
      <c r="A1152" s="1">
        <v>42989</v>
      </c>
      <c r="B1152" s="60">
        <v>2488.110107</v>
      </c>
    </row>
    <row r="1153" spans="1:2" x14ac:dyDescent="0.2">
      <c r="A1153" s="1">
        <v>42990</v>
      </c>
      <c r="B1153" s="60">
        <v>2496.4799800000001</v>
      </c>
    </row>
    <row r="1154" spans="1:2" x14ac:dyDescent="0.2">
      <c r="A1154" s="1">
        <v>42991</v>
      </c>
      <c r="B1154" s="60">
        <v>2498.3701169999999</v>
      </c>
    </row>
    <row r="1155" spans="1:2" x14ac:dyDescent="0.2">
      <c r="A1155" s="1">
        <v>42992</v>
      </c>
      <c r="B1155" s="60">
        <v>2495.6201169999999</v>
      </c>
    </row>
    <row r="1156" spans="1:2" x14ac:dyDescent="0.2">
      <c r="A1156" s="1">
        <v>42993</v>
      </c>
      <c r="B1156" s="60">
        <v>2500.2299800000001</v>
      </c>
    </row>
    <row r="1157" spans="1:2" x14ac:dyDescent="0.2">
      <c r="A1157" s="1">
        <v>42996</v>
      </c>
      <c r="B1157" s="60">
        <v>2503.8701169999999</v>
      </c>
    </row>
    <row r="1158" spans="1:2" x14ac:dyDescent="0.2">
      <c r="A1158" s="1">
        <v>42997</v>
      </c>
      <c r="B1158" s="60">
        <v>2506.6499020000001</v>
      </c>
    </row>
    <row r="1159" spans="1:2" x14ac:dyDescent="0.2">
      <c r="A1159" s="1">
        <v>42998</v>
      </c>
      <c r="B1159" s="60">
        <v>2508.23999</v>
      </c>
    </row>
    <row r="1160" spans="1:2" x14ac:dyDescent="0.2">
      <c r="A1160" s="1">
        <v>42999</v>
      </c>
      <c r="B1160" s="60">
        <v>2500.6000979999999</v>
      </c>
    </row>
    <row r="1161" spans="1:2" x14ac:dyDescent="0.2">
      <c r="A1161" s="1">
        <v>43000</v>
      </c>
      <c r="B1161" s="60">
        <v>2502.219971</v>
      </c>
    </row>
    <row r="1162" spans="1:2" x14ac:dyDescent="0.2">
      <c r="A1162" s="1">
        <v>43003</v>
      </c>
      <c r="B1162" s="60">
        <v>2496.6599120000001</v>
      </c>
    </row>
    <row r="1163" spans="1:2" x14ac:dyDescent="0.2">
      <c r="A1163" s="1">
        <v>43004</v>
      </c>
      <c r="B1163" s="60">
        <v>2496.8400879999999</v>
      </c>
    </row>
    <row r="1164" spans="1:2" x14ac:dyDescent="0.2">
      <c r="A1164" s="1">
        <v>43005</v>
      </c>
      <c r="B1164" s="60">
        <v>2507.040039</v>
      </c>
    </row>
    <row r="1165" spans="1:2" x14ac:dyDescent="0.2">
      <c r="A1165" s="1">
        <v>43006</v>
      </c>
      <c r="B1165" s="60">
        <v>2510.0600589999999</v>
      </c>
    </row>
    <row r="1166" spans="1:2" x14ac:dyDescent="0.2">
      <c r="A1166" s="1">
        <v>43007</v>
      </c>
      <c r="B1166" s="60">
        <v>2519.360107</v>
      </c>
    </row>
    <row r="1167" spans="1:2" x14ac:dyDescent="0.2">
      <c r="A1167" s="1">
        <v>43010</v>
      </c>
      <c r="B1167" s="60">
        <v>2529.1201169999999</v>
      </c>
    </row>
    <row r="1168" spans="1:2" x14ac:dyDescent="0.2">
      <c r="A1168" s="1">
        <v>43011</v>
      </c>
      <c r="B1168" s="60">
        <v>2534.580078</v>
      </c>
    </row>
    <row r="1169" spans="1:2" x14ac:dyDescent="0.2">
      <c r="A1169" s="1">
        <v>43012</v>
      </c>
      <c r="B1169" s="60">
        <v>2537.73999</v>
      </c>
    </row>
    <row r="1170" spans="1:2" x14ac:dyDescent="0.2">
      <c r="A1170" s="1">
        <v>43013</v>
      </c>
      <c r="B1170" s="60">
        <v>2552.070068</v>
      </c>
    </row>
    <row r="1171" spans="1:2" x14ac:dyDescent="0.2">
      <c r="A1171" s="1">
        <v>43014</v>
      </c>
      <c r="B1171" s="60">
        <v>2549.330078</v>
      </c>
    </row>
    <row r="1172" spans="1:2" x14ac:dyDescent="0.2">
      <c r="A1172" s="1">
        <v>43017</v>
      </c>
      <c r="B1172" s="60">
        <v>2544.7299800000001</v>
      </c>
    </row>
    <row r="1173" spans="1:2" x14ac:dyDescent="0.2">
      <c r="A1173" s="1">
        <v>43018</v>
      </c>
      <c r="B1173" s="60">
        <v>2550.639893</v>
      </c>
    </row>
    <row r="1174" spans="1:2" x14ac:dyDescent="0.2">
      <c r="A1174" s="1">
        <v>43019</v>
      </c>
      <c r="B1174" s="60">
        <v>2555.23999</v>
      </c>
    </row>
    <row r="1175" spans="1:2" x14ac:dyDescent="0.2">
      <c r="A1175" s="1">
        <v>43020</v>
      </c>
      <c r="B1175" s="60">
        <v>2550.929932</v>
      </c>
    </row>
    <row r="1176" spans="1:2" x14ac:dyDescent="0.2">
      <c r="A1176" s="1">
        <v>43021</v>
      </c>
      <c r="B1176" s="60">
        <v>2553.169922</v>
      </c>
    </row>
    <row r="1177" spans="1:2" x14ac:dyDescent="0.2">
      <c r="A1177" s="1">
        <v>43024</v>
      </c>
      <c r="B1177" s="60">
        <v>2557.639893</v>
      </c>
    </row>
    <row r="1178" spans="1:2" x14ac:dyDescent="0.2">
      <c r="A1178" s="1">
        <v>43025</v>
      </c>
      <c r="B1178" s="60">
        <v>2559.360107</v>
      </c>
    </row>
    <row r="1179" spans="1:2" x14ac:dyDescent="0.2">
      <c r="A1179" s="1">
        <v>43026</v>
      </c>
      <c r="B1179" s="60">
        <v>2561.26001</v>
      </c>
    </row>
    <row r="1180" spans="1:2" x14ac:dyDescent="0.2">
      <c r="A1180" s="1">
        <v>43027</v>
      </c>
      <c r="B1180" s="60">
        <v>2562.1000979999999</v>
      </c>
    </row>
    <row r="1181" spans="1:2" x14ac:dyDescent="0.2">
      <c r="A1181" s="1">
        <v>43028</v>
      </c>
      <c r="B1181" s="60">
        <v>2575.209961</v>
      </c>
    </row>
    <row r="1182" spans="1:2" x14ac:dyDescent="0.2">
      <c r="A1182" s="1">
        <v>43031</v>
      </c>
      <c r="B1182" s="60">
        <v>2564.9799800000001</v>
      </c>
    </row>
    <row r="1183" spans="1:2" x14ac:dyDescent="0.2">
      <c r="A1183" s="1">
        <v>43032</v>
      </c>
      <c r="B1183" s="60">
        <v>2569.1298830000001</v>
      </c>
    </row>
    <row r="1184" spans="1:2" x14ac:dyDescent="0.2">
      <c r="A1184" s="1">
        <v>43033</v>
      </c>
      <c r="B1184" s="60">
        <v>2557.1499020000001</v>
      </c>
    </row>
    <row r="1185" spans="1:2" x14ac:dyDescent="0.2">
      <c r="A1185" s="1">
        <v>43034</v>
      </c>
      <c r="B1185" s="60">
        <v>2560.3999020000001</v>
      </c>
    </row>
    <row r="1186" spans="1:2" x14ac:dyDescent="0.2">
      <c r="A1186" s="1">
        <v>43035</v>
      </c>
      <c r="B1186" s="60">
        <v>2581.070068</v>
      </c>
    </row>
    <row r="1187" spans="1:2" x14ac:dyDescent="0.2">
      <c r="A1187" s="1">
        <v>43038</v>
      </c>
      <c r="B1187" s="60">
        <v>2572.830078</v>
      </c>
    </row>
    <row r="1188" spans="1:2" x14ac:dyDescent="0.2">
      <c r="A1188" s="1">
        <v>43039</v>
      </c>
      <c r="B1188" s="60">
        <v>2575.26001</v>
      </c>
    </row>
    <row r="1189" spans="1:2" x14ac:dyDescent="0.2">
      <c r="A1189" s="1">
        <v>43040</v>
      </c>
      <c r="B1189" s="60">
        <v>2579.360107</v>
      </c>
    </row>
    <row r="1190" spans="1:2" x14ac:dyDescent="0.2">
      <c r="A1190" s="1">
        <v>43041</v>
      </c>
      <c r="B1190" s="60">
        <v>2579.8500979999999</v>
      </c>
    </row>
    <row r="1191" spans="1:2" x14ac:dyDescent="0.2">
      <c r="A1191" s="1">
        <v>43042</v>
      </c>
      <c r="B1191" s="60">
        <v>2587.8400879999999</v>
      </c>
    </row>
    <row r="1192" spans="1:2" x14ac:dyDescent="0.2">
      <c r="A1192" s="1">
        <v>43045</v>
      </c>
      <c r="B1192" s="60">
        <v>2591.1298830000001</v>
      </c>
    </row>
    <row r="1193" spans="1:2" x14ac:dyDescent="0.2">
      <c r="A1193" s="1">
        <v>43046</v>
      </c>
      <c r="B1193" s="60">
        <v>2590.639893</v>
      </c>
    </row>
    <row r="1194" spans="1:2" x14ac:dyDescent="0.2">
      <c r="A1194" s="1">
        <v>43047</v>
      </c>
      <c r="B1194" s="60">
        <v>2594.3798830000001</v>
      </c>
    </row>
    <row r="1195" spans="1:2" x14ac:dyDescent="0.2">
      <c r="A1195" s="1">
        <v>43048</v>
      </c>
      <c r="B1195" s="60">
        <v>2584.6201169999999</v>
      </c>
    </row>
    <row r="1196" spans="1:2" x14ac:dyDescent="0.2">
      <c r="A1196" s="1">
        <v>43049</v>
      </c>
      <c r="B1196" s="60">
        <v>2582.3000489999999</v>
      </c>
    </row>
    <row r="1197" spans="1:2" x14ac:dyDescent="0.2">
      <c r="A1197" s="1">
        <v>43052</v>
      </c>
      <c r="B1197" s="60">
        <v>2584.8400879999999</v>
      </c>
    </row>
    <row r="1198" spans="1:2" x14ac:dyDescent="0.2">
      <c r="A1198" s="1">
        <v>43053</v>
      </c>
      <c r="B1198" s="60">
        <v>2578.8701169999999</v>
      </c>
    </row>
    <row r="1199" spans="1:2" x14ac:dyDescent="0.2">
      <c r="A1199" s="1">
        <v>43054</v>
      </c>
      <c r="B1199" s="60">
        <v>2564.6201169999999</v>
      </c>
    </row>
    <row r="1200" spans="1:2" x14ac:dyDescent="0.2">
      <c r="A1200" s="1">
        <v>43055</v>
      </c>
      <c r="B1200" s="60">
        <v>2585.639893</v>
      </c>
    </row>
    <row r="1201" spans="1:2" x14ac:dyDescent="0.2">
      <c r="A1201" s="1">
        <v>43056</v>
      </c>
      <c r="B1201" s="60">
        <v>2578.8500979999999</v>
      </c>
    </row>
    <row r="1202" spans="1:2" x14ac:dyDescent="0.2">
      <c r="A1202" s="1">
        <v>43059</v>
      </c>
      <c r="B1202" s="60">
        <v>2582.139893</v>
      </c>
    </row>
    <row r="1203" spans="1:2" x14ac:dyDescent="0.2">
      <c r="A1203" s="1">
        <v>43060</v>
      </c>
      <c r="B1203" s="60">
        <v>2599.030029</v>
      </c>
    </row>
    <row r="1204" spans="1:2" x14ac:dyDescent="0.2">
      <c r="A1204" s="1">
        <v>43061</v>
      </c>
      <c r="B1204" s="60">
        <v>2597.080078</v>
      </c>
    </row>
    <row r="1205" spans="1:2" x14ac:dyDescent="0.2">
      <c r="A1205" s="1">
        <v>43063</v>
      </c>
      <c r="B1205" s="60">
        <v>2602.419922</v>
      </c>
    </row>
    <row r="1206" spans="1:2" x14ac:dyDescent="0.2">
      <c r="A1206" s="1">
        <v>43066</v>
      </c>
      <c r="B1206" s="60">
        <v>2601.419922</v>
      </c>
    </row>
    <row r="1207" spans="1:2" x14ac:dyDescent="0.2">
      <c r="A1207" s="1">
        <v>43067</v>
      </c>
      <c r="B1207" s="60">
        <v>2627.040039</v>
      </c>
    </row>
    <row r="1208" spans="1:2" x14ac:dyDescent="0.2">
      <c r="A1208" s="1">
        <v>43068</v>
      </c>
      <c r="B1208" s="60">
        <v>2626.070068</v>
      </c>
    </row>
    <row r="1209" spans="1:2" x14ac:dyDescent="0.2">
      <c r="A1209" s="1">
        <v>43069</v>
      </c>
      <c r="B1209" s="60">
        <v>2647.580078</v>
      </c>
    </row>
    <row r="1210" spans="1:2" x14ac:dyDescent="0.2">
      <c r="A1210" s="1">
        <v>43070</v>
      </c>
      <c r="B1210" s="60">
        <v>2642.219971</v>
      </c>
    </row>
    <row r="1211" spans="1:2" x14ac:dyDescent="0.2">
      <c r="A1211" s="1">
        <v>43073</v>
      </c>
      <c r="B1211" s="60">
        <v>2639.4399410000001</v>
      </c>
    </row>
    <row r="1212" spans="1:2" x14ac:dyDescent="0.2">
      <c r="A1212" s="1">
        <v>43074</v>
      </c>
      <c r="B1212" s="60">
        <v>2629.570068</v>
      </c>
    </row>
    <row r="1213" spans="1:2" x14ac:dyDescent="0.2">
      <c r="A1213" s="1">
        <v>43075</v>
      </c>
      <c r="B1213" s="60">
        <v>2629.2700199999999</v>
      </c>
    </row>
    <row r="1214" spans="1:2" x14ac:dyDescent="0.2">
      <c r="A1214" s="1">
        <v>43076</v>
      </c>
      <c r="B1214" s="60">
        <v>2636.9799800000001</v>
      </c>
    </row>
    <row r="1215" spans="1:2" x14ac:dyDescent="0.2">
      <c r="A1215" s="1">
        <v>43077</v>
      </c>
      <c r="B1215" s="60">
        <v>2651.5</v>
      </c>
    </row>
    <row r="1216" spans="1:2" x14ac:dyDescent="0.2">
      <c r="A1216" s="1">
        <v>43080</v>
      </c>
      <c r="B1216" s="60">
        <v>2659.98999</v>
      </c>
    </row>
    <row r="1217" spans="1:2" x14ac:dyDescent="0.2">
      <c r="A1217" s="1">
        <v>43081</v>
      </c>
      <c r="B1217" s="60">
        <v>2664.110107</v>
      </c>
    </row>
    <row r="1218" spans="1:2" x14ac:dyDescent="0.2">
      <c r="A1218" s="1">
        <v>43082</v>
      </c>
      <c r="B1218" s="60">
        <v>2662.8500979999999</v>
      </c>
    </row>
    <row r="1219" spans="1:2" x14ac:dyDescent="0.2">
      <c r="A1219" s="1">
        <v>43083</v>
      </c>
      <c r="B1219" s="60">
        <v>2652.01001</v>
      </c>
    </row>
    <row r="1220" spans="1:2" x14ac:dyDescent="0.2">
      <c r="A1220" s="1">
        <v>43084</v>
      </c>
      <c r="B1220" s="60">
        <v>2675.8100589999999</v>
      </c>
    </row>
    <row r="1221" spans="1:2" x14ac:dyDescent="0.2">
      <c r="A1221" s="1">
        <v>43087</v>
      </c>
      <c r="B1221" s="60">
        <v>2690.1599120000001</v>
      </c>
    </row>
    <row r="1222" spans="1:2" x14ac:dyDescent="0.2">
      <c r="A1222" s="1">
        <v>43088</v>
      </c>
      <c r="B1222" s="60">
        <v>2681.469971</v>
      </c>
    </row>
    <row r="1223" spans="1:2" x14ac:dyDescent="0.2">
      <c r="A1223" s="1">
        <v>43089</v>
      </c>
      <c r="B1223" s="60">
        <v>2679.25</v>
      </c>
    </row>
    <row r="1224" spans="1:2" x14ac:dyDescent="0.2">
      <c r="A1224" s="1">
        <v>43090</v>
      </c>
      <c r="B1224" s="60">
        <v>2684.570068</v>
      </c>
    </row>
    <row r="1225" spans="1:2" x14ac:dyDescent="0.2">
      <c r="A1225" s="1">
        <v>43091</v>
      </c>
      <c r="B1225" s="60">
        <v>2683.3400879999999</v>
      </c>
    </row>
    <row r="1226" spans="1:2" x14ac:dyDescent="0.2">
      <c r="A1226" s="1">
        <v>43095</v>
      </c>
      <c r="B1226" s="60">
        <v>2680.5</v>
      </c>
    </row>
    <row r="1227" spans="1:2" x14ac:dyDescent="0.2">
      <c r="A1227" s="1">
        <v>43096</v>
      </c>
      <c r="B1227" s="60">
        <v>2682.6201169999999</v>
      </c>
    </row>
    <row r="1228" spans="1:2" x14ac:dyDescent="0.2">
      <c r="A1228" s="1">
        <v>43097</v>
      </c>
      <c r="B1228" s="60">
        <v>2687.540039</v>
      </c>
    </row>
    <row r="1229" spans="1:2" x14ac:dyDescent="0.2">
      <c r="A1229" s="1">
        <v>43098</v>
      </c>
      <c r="B1229" s="60">
        <v>2673.610107</v>
      </c>
    </row>
    <row r="1230" spans="1:2" x14ac:dyDescent="0.2">
      <c r="A1230" s="1">
        <v>43102</v>
      </c>
      <c r="B1230" s="60">
        <v>2695.8100589999999</v>
      </c>
    </row>
    <row r="1231" spans="1:2" x14ac:dyDescent="0.2">
      <c r="A1231" s="1">
        <v>43103</v>
      </c>
      <c r="B1231" s="60">
        <v>2713.0600589999999</v>
      </c>
    </row>
    <row r="1232" spans="1:2" x14ac:dyDescent="0.2">
      <c r="A1232" s="1">
        <v>43104</v>
      </c>
      <c r="B1232" s="60">
        <v>2723.98999</v>
      </c>
    </row>
    <row r="1233" spans="1:2" x14ac:dyDescent="0.2">
      <c r="A1233" s="1">
        <v>43105</v>
      </c>
      <c r="B1233" s="60">
        <v>2743.1499020000001</v>
      </c>
    </row>
  </sheetData>
  <mergeCells count="3">
    <mergeCell ref="B1:E1"/>
    <mergeCell ref="J2:J3"/>
    <mergeCell ref="J32:J36"/>
  </mergeCells>
  <pageMargins left="0.75" right="0.75" top="1" bottom="1" header="0.5" footer="0.5"/>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7A829-8E37-EC48-AA90-713C1CDE4A0C}">
  <dimension ref="A1:R509"/>
  <sheetViews>
    <sheetView zoomScale="149" zoomScaleNormal="149" workbookViewId="0">
      <selection activeCell="M31" sqref="M31"/>
    </sheetView>
  </sheetViews>
  <sheetFormatPr baseColWidth="10" defaultColWidth="8.83203125" defaultRowHeight="15" x14ac:dyDescent="0.2"/>
  <cols>
    <col min="1" max="1" width="8.83203125" customWidth="1"/>
    <col min="2" max="2" width="12" style="6" customWidth="1"/>
    <col min="3" max="3" width="13.83203125" style="7" customWidth="1"/>
    <col min="4" max="4" width="10.83203125" customWidth="1"/>
    <col min="5" max="5" width="15" customWidth="1"/>
    <col min="8" max="8" width="11.83203125" bestFit="1" customWidth="1"/>
    <col min="11" max="11" width="8.6640625" customWidth="1"/>
    <col min="258" max="258" width="12" customWidth="1"/>
    <col min="259" max="259" width="13.83203125" customWidth="1"/>
    <col min="260" max="260" width="10.83203125" customWidth="1"/>
    <col min="261" max="261" width="15" customWidth="1"/>
    <col min="514" max="514" width="12" customWidth="1"/>
    <col min="515" max="515" width="13.83203125" customWidth="1"/>
    <col min="516" max="516" width="10.83203125" customWidth="1"/>
    <col min="517" max="517" width="15" customWidth="1"/>
    <col min="770" max="770" width="12" customWidth="1"/>
    <col min="771" max="771" width="13.83203125" customWidth="1"/>
    <col min="772" max="772" width="10.83203125" customWidth="1"/>
    <col min="773" max="773" width="15" customWidth="1"/>
    <col min="1026" max="1026" width="12" customWidth="1"/>
    <col min="1027" max="1027" width="13.83203125" customWidth="1"/>
    <col min="1028" max="1028" width="10.83203125" customWidth="1"/>
    <col min="1029" max="1029" width="15" customWidth="1"/>
    <col min="1282" max="1282" width="12" customWidth="1"/>
    <col min="1283" max="1283" width="13.83203125" customWidth="1"/>
    <col min="1284" max="1284" width="10.83203125" customWidth="1"/>
    <col min="1285" max="1285" width="15" customWidth="1"/>
    <col min="1538" max="1538" width="12" customWidth="1"/>
    <col min="1539" max="1539" width="13.83203125" customWidth="1"/>
    <col min="1540" max="1540" width="10.83203125" customWidth="1"/>
    <col min="1541" max="1541" width="15" customWidth="1"/>
    <col min="1794" max="1794" width="12" customWidth="1"/>
    <col min="1795" max="1795" width="13.83203125" customWidth="1"/>
    <col min="1796" max="1796" width="10.83203125" customWidth="1"/>
    <col min="1797" max="1797" width="15" customWidth="1"/>
    <col min="2050" max="2050" width="12" customWidth="1"/>
    <col min="2051" max="2051" width="13.83203125" customWidth="1"/>
    <col min="2052" max="2052" width="10.83203125" customWidth="1"/>
    <col min="2053" max="2053" width="15" customWidth="1"/>
    <col min="2306" max="2306" width="12" customWidth="1"/>
    <col min="2307" max="2307" width="13.83203125" customWidth="1"/>
    <col min="2308" max="2308" width="10.83203125" customWidth="1"/>
    <col min="2309" max="2309" width="15" customWidth="1"/>
    <col min="2562" max="2562" width="12" customWidth="1"/>
    <col min="2563" max="2563" width="13.83203125" customWidth="1"/>
    <col min="2564" max="2564" width="10.83203125" customWidth="1"/>
    <col min="2565" max="2565" width="15" customWidth="1"/>
    <col min="2818" max="2818" width="12" customWidth="1"/>
    <col min="2819" max="2819" width="13.83203125" customWidth="1"/>
    <col min="2820" max="2820" width="10.83203125" customWidth="1"/>
    <col min="2821" max="2821" width="15" customWidth="1"/>
    <col min="3074" max="3074" width="12" customWidth="1"/>
    <col min="3075" max="3075" width="13.83203125" customWidth="1"/>
    <col min="3076" max="3076" width="10.83203125" customWidth="1"/>
    <col min="3077" max="3077" width="15" customWidth="1"/>
    <col min="3330" max="3330" width="12" customWidth="1"/>
    <col min="3331" max="3331" width="13.83203125" customWidth="1"/>
    <col min="3332" max="3332" width="10.83203125" customWidth="1"/>
    <col min="3333" max="3333" width="15" customWidth="1"/>
    <col min="3586" max="3586" width="12" customWidth="1"/>
    <col min="3587" max="3587" width="13.83203125" customWidth="1"/>
    <col min="3588" max="3588" width="10.83203125" customWidth="1"/>
    <col min="3589" max="3589" width="15" customWidth="1"/>
    <col min="3842" max="3842" width="12" customWidth="1"/>
    <col min="3843" max="3843" width="13.83203125" customWidth="1"/>
    <col min="3844" max="3844" width="10.83203125" customWidth="1"/>
    <col min="3845" max="3845" width="15" customWidth="1"/>
    <col min="4098" max="4098" width="12" customWidth="1"/>
    <col min="4099" max="4099" width="13.83203125" customWidth="1"/>
    <col min="4100" max="4100" width="10.83203125" customWidth="1"/>
    <col min="4101" max="4101" width="15" customWidth="1"/>
    <col min="4354" max="4354" width="12" customWidth="1"/>
    <col min="4355" max="4355" width="13.83203125" customWidth="1"/>
    <col min="4356" max="4356" width="10.83203125" customWidth="1"/>
    <col min="4357" max="4357" width="15" customWidth="1"/>
    <col min="4610" max="4610" width="12" customWidth="1"/>
    <col min="4611" max="4611" width="13.83203125" customWidth="1"/>
    <col min="4612" max="4612" width="10.83203125" customWidth="1"/>
    <col min="4613" max="4613" width="15" customWidth="1"/>
    <col min="4866" max="4866" width="12" customWidth="1"/>
    <col min="4867" max="4867" width="13.83203125" customWidth="1"/>
    <col min="4868" max="4868" width="10.83203125" customWidth="1"/>
    <col min="4869" max="4869" width="15" customWidth="1"/>
    <col min="5122" max="5122" width="12" customWidth="1"/>
    <col min="5123" max="5123" width="13.83203125" customWidth="1"/>
    <col min="5124" max="5124" width="10.83203125" customWidth="1"/>
    <col min="5125" max="5125" width="15" customWidth="1"/>
    <col min="5378" max="5378" width="12" customWidth="1"/>
    <col min="5379" max="5379" width="13.83203125" customWidth="1"/>
    <col min="5380" max="5380" width="10.83203125" customWidth="1"/>
    <col min="5381" max="5381" width="15" customWidth="1"/>
    <col min="5634" max="5634" width="12" customWidth="1"/>
    <col min="5635" max="5635" width="13.83203125" customWidth="1"/>
    <col min="5636" max="5636" width="10.83203125" customWidth="1"/>
    <col min="5637" max="5637" width="15" customWidth="1"/>
    <col min="5890" max="5890" width="12" customWidth="1"/>
    <col min="5891" max="5891" width="13.83203125" customWidth="1"/>
    <col min="5892" max="5892" width="10.83203125" customWidth="1"/>
    <col min="5893" max="5893" width="15" customWidth="1"/>
    <col min="6146" max="6146" width="12" customWidth="1"/>
    <col min="6147" max="6147" width="13.83203125" customWidth="1"/>
    <col min="6148" max="6148" width="10.83203125" customWidth="1"/>
    <col min="6149" max="6149" width="15" customWidth="1"/>
    <col min="6402" max="6402" width="12" customWidth="1"/>
    <col min="6403" max="6403" width="13.83203125" customWidth="1"/>
    <col min="6404" max="6404" width="10.83203125" customWidth="1"/>
    <col min="6405" max="6405" width="15" customWidth="1"/>
    <col min="6658" max="6658" width="12" customWidth="1"/>
    <col min="6659" max="6659" width="13.83203125" customWidth="1"/>
    <col min="6660" max="6660" width="10.83203125" customWidth="1"/>
    <col min="6661" max="6661" width="15" customWidth="1"/>
    <col min="6914" max="6914" width="12" customWidth="1"/>
    <col min="6915" max="6915" width="13.83203125" customWidth="1"/>
    <col min="6916" max="6916" width="10.83203125" customWidth="1"/>
    <col min="6917" max="6917" width="15" customWidth="1"/>
    <col min="7170" max="7170" width="12" customWidth="1"/>
    <col min="7171" max="7171" width="13.83203125" customWidth="1"/>
    <col min="7172" max="7172" width="10.83203125" customWidth="1"/>
    <col min="7173" max="7173" width="15" customWidth="1"/>
    <col min="7426" max="7426" width="12" customWidth="1"/>
    <col min="7427" max="7427" width="13.83203125" customWidth="1"/>
    <col min="7428" max="7428" width="10.83203125" customWidth="1"/>
    <col min="7429" max="7429" width="15" customWidth="1"/>
    <col min="7682" max="7682" width="12" customWidth="1"/>
    <col min="7683" max="7683" width="13.83203125" customWidth="1"/>
    <col min="7684" max="7684" width="10.83203125" customWidth="1"/>
    <col min="7685" max="7685" width="15" customWidth="1"/>
    <col min="7938" max="7938" width="12" customWidth="1"/>
    <col min="7939" max="7939" width="13.83203125" customWidth="1"/>
    <col min="7940" max="7940" width="10.83203125" customWidth="1"/>
    <col min="7941" max="7941" width="15" customWidth="1"/>
    <col min="8194" max="8194" width="12" customWidth="1"/>
    <col min="8195" max="8195" width="13.83203125" customWidth="1"/>
    <col min="8196" max="8196" width="10.83203125" customWidth="1"/>
    <col min="8197" max="8197" width="15" customWidth="1"/>
    <col min="8450" max="8450" width="12" customWidth="1"/>
    <col min="8451" max="8451" width="13.83203125" customWidth="1"/>
    <col min="8452" max="8452" width="10.83203125" customWidth="1"/>
    <col min="8453" max="8453" width="15" customWidth="1"/>
    <col min="8706" max="8706" width="12" customWidth="1"/>
    <col min="8707" max="8707" width="13.83203125" customWidth="1"/>
    <col min="8708" max="8708" width="10.83203125" customWidth="1"/>
    <col min="8709" max="8709" width="15" customWidth="1"/>
    <col min="8962" max="8962" width="12" customWidth="1"/>
    <col min="8963" max="8963" width="13.83203125" customWidth="1"/>
    <col min="8964" max="8964" width="10.83203125" customWidth="1"/>
    <col min="8965" max="8965" width="15" customWidth="1"/>
    <col min="9218" max="9218" width="12" customWidth="1"/>
    <col min="9219" max="9219" width="13.83203125" customWidth="1"/>
    <col min="9220" max="9220" width="10.83203125" customWidth="1"/>
    <col min="9221" max="9221" width="15" customWidth="1"/>
    <col min="9474" max="9474" width="12" customWidth="1"/>
    <col min="9475" max="9475" width="13.83203125" customWidth="1"/>
    <col min="9476" max="9476" width="10.83203125" customWidth="1"/>
    <col min="9477" max="9477" width="15" customWidth="1"/>
    <col min="9730" max="9730" width="12" customWidth="1"/>
    <col min="9731" max="9731" width="13.83203125" customWidth="1"/>
    <col min="9732" max="9732" width="10.83203125" customWidth="1"/>
    <col min="9733" max="9733" width="15" customWidth="1"/>
    <col min="9986" max="9986" width="12" customWidth="1"/>
    <col min="9987" max="9987" width="13.83203125" customWidth="1"/>
    <col min="9988" max="9988" width="10.83203125" customWidth="1"/>
    <col min="9989" max="9989" width="15" customWidth="1"/>
    <col min="10242" max="10242" width="12" customWidth="1"/>
    <col min="10243" max="10243" width="13.83203125" customWidth="1"/>
    <col min="10244" max="10244" width="10.83203125" customWidth="1"/>
    <col min="10245" max="10245" width="15" customWidth="1"/>
    <col min="10498" max="10498" width="12" customWidth="1"/>
    <col min="10499" max="10499" width="13.83203125" customWidth="1"/>
    <col min="10500" max="10500" width="10.83203125" customWidth="1"/>
    <col min="10501" max="10501" width="15" customWidth="1"/>
    <col min="10754" max="10754" width="12" customWidth="1"/>
    <col min="10755" max="10755" width="13.83203125" customWidth="1"/>
    <col min="10756" max="10756" width="10.83203125" customWidth="1"/>
    <col min="10757" max="10757" width="15" customWidth="1"/>
    <col min="11010" max="11010" width="12" customWidth="1"/>
    <col min="11011" max="11011" width="13.83203125" customWidth="1"/>
    <col min="11012" max="11012" width="10.83203125" customWidth="1"/>
    <col min="11013" max="11013" width="15" customWidth="1"/>
    <col min="11266" max="11266" width="12" customWidth="1"/>
    <col min="11267" max="11267" width="13.83203125" customWidth="1"/>
    <col min="11268" max="11268" width="10.83203125" customWidth="1"/>
    <col min="11269" max="11269" width="15" customWidth="1"/>
    <col min="11522" max="11522" width="12" customWidth="1"/>
    <col min="11523" max="11523" width="13.83203125" customWidth="1"/>
    <col min="11524" max="11524" width="10.83203125" customWidth="1"/>
    <col min="11525" max="11525" width="15" customWidth="1"/>
    <col min="11778" max="11778" width="12" customWidth="1"/>
    <col min="11779" max="11779" width="13.83203125" customWidth="1"/>
    <col min="11780" max="11780" width="10.83203125" customWidth="1"/>
    <col min="11781" max="11781" width="15" customWidth="1"/>
    <col min="12034" max="12034" width="12" customWidth="1"/>
    <col min="12035" max="12035" width="13.83203125" customWidth="1"/>
    <col min="12036" max="12036" width="10.83203125" customWidth="1"/>
    <col min="12037" max="12037" width="15" customWidth="1"/>
    <col min="12290" max="12290" width="12" customWidth="1"/>
    <col min="12291" max="12291" width="13.83203125" customWidth="1"/>
    <col min="12292" max="12292" width="10.83203125" customWidth="1"/>
    <col min="12293" max="12293" width="15" customWidth="1"/>
    <col min="12546" max="12546" width="12" customWidth="1"/>
    <col min="12547" max="12547" width="13.83203125" customWidth="1"/>
    <col min="12548" max="12548" width="10.83203125" customWidth="1"/>
    <col min="12549" max="12549" width="15" customWidth="1"/>
    <col min="12802" max="12802" width="12" customWidth="1"/>
    <col min="12803" max="12803" width="13.83203125" customWidth="1"/>
    <col min="12804" max="12804" width="10.83203125" customWidth="1"/>
    <col min="12805" max="12805" width="15" customWidth="1"/>
    <col min="13058" max="13058" width="12" customWidth="1"/>
    <col min="13059" max="13059" width="13.83203125" customWidth="1"/>
    <col min="13060" max="13060" width="10.83203125" customWidth="1"/>
    <col min="13061" max="13061" width="15" customWidth="1"/>
    <col min="13314" max="13314" width="12" customWidth="1"/>
    <col min="13315" max="13315" width="13.83203125" customWidth="1"/>
    <col min="13316" max="13316" width="10.83203125" customWidth="1"/>
    <col min="13317" max="13317" width="15" customWidth="1"/>
    <col min="13570" max="13570" width="12" customWidth="1"/>
    <col min="13571" max="13571" width="13.83203125" customWidth="1"/>
    <col min="13572" max="13572" width="10.83203125" customWidth="1"/>
    <col min="13573" max="13573" width="15" customWidth="1"/>
    <col min="13826" max="13826" width="12" customWidth="1"/>
    <col min="13827" max="13827" width="13.83203125" customWidth="1"/>
    <col min="13828" max="13828" width="10.83203125" customWidth="1"/>
    <col min="13829" max="13829" width="15" customWidth="1"/>
    <col min="14082" max="14082" width="12" customWidth="1"/>
    <col min="14083" max="14083" width="13.83203125" customWidth="1"/>
    <col min="14084" max="14084" width="10.83203125" customWidth="1"/>
    <col min="14085" max="14085" width="15" customWidth="1"/>
    <col min="14338" max="14338" width="12" customWidth="1"/>
    <col min="14339" max="14339" width="13.83203125" customWidth="1"/>
    <col min="14340" max="14340" width="10.83203125" customWidth="1"/>
    <col min="14341" max="14341" width="15" customWidth="1"/>
    <col min="14594" max="14594" width="12" customWidth="1"/>
    <col min="14595" max="14595" width="13.83203125" customWidth="1"/>
    <col min="14596" max="14596" width="10.83203125" customWidth="1"/>
    <col min="14597" max="14597" width="15" customWidth="1"/>
    <col min="14850" max="14850" width="12" customWidth="1"/>
    <col min="14851" max="14851" width="13.83203125" customWidth="1"/>
    <col min="14852" max="14852" width="10.83203125" customWidth="1"/>
    <col min="14853" max="14853" width="15" customWidth="1"/>
    <col min="15106" max="15106" width="12" customWidth="1"/>
    <col min="15107" max="15107" width="13.83203125" customWidth="1"/>
    <col min="15108" max="15108" width="10.83203125" customWidth="1"/>
    <col min="15109" max="15109" width="15" customWidth="1"/>
    <col min="15362" max="15362" width="12" customWidth="1"/>
    <col min="15363" max="15363" width="13.83203125" customWidth="1"/>
    <col min="15364" max="15364" width="10.83203125" customWidth="1"/>
    <col min="15365" max="15365" width="15" customWidth="1"/>
    <col min="15618" max="15618" width="12" customWidth="1"/>
    <col min="15619" max="15619" width="13.83203125" customWidth="1"/>
    <col min="15620" max="15620" width="10.83203125" customWidth="1"/>
    <col min="15621" max="15621" width="15" customWidth="1"/>
    <col min="15874" max="15874" width="12" customWidth="1"/>
    <col min="15875" max="15875" width="13.83203125" customWidth="1"/>
    <col min="15876" max="15876" width="10.83203125" customWidth="1"/>
    <col min="15877" max="15877" width="15" customWidth="1"/>
    <col min="16130" max="16130" width="12" customWidth="1"/>
    <col min="16131" max="16131" width="13.83203125" customWidth="1"/>
    <col min="16132" max="16132" width="10.83203125" customWidth="1"/>
    <col min="16133" max="16133" width="15" customWidth="1"/>
  </cols>
  <sheetData>
    <row r="1" spans="1:18" ht="27" thickBot="1" x14ac:dyDescent="0.35">
      <c r="B1" s="107" t="s">
        <v>38</v>
      </c>
      <c r="C1" s="107"/>
      <c r="D1" s="107"/>
      <c r="E1" s="107"/>
    </row>
    <row r="2" spans="1:18" x14ac:dyDescent="0.2">
      <c r="D2" t="s">
        <v>12</v>
      </c>
      <c r="E2">
        <v>160</v>
      </c>
      <c r="F2" s="6">
        <f>B31</f>
        <v>160.77775746024417</v>
      </c>
      <c r="H2" t="s">
        <v>13</v>
      </c>
      <c r="J2" s="51" t="s">
        <v>20</v>
      </c>
      <c r="K2" s="52">
        <f>E2+(E3/E4)*(((E5/E6)*(1-$H$3))^(-E4)-1)</f>
        <v>251.99489812467263</v>
      </c>
      <c r="Q2" t="s">
        <v>48</v>
      </c>
      <c r="R2" t="s">
        <v>49</v>
      </c>
    </row>
    <row r="3" spans="1:18" ht="16" thickBot="1" x14ac:dyDescent="0.25">
      <c r="D3" s="8" t="s">
        <v>14</v>
      </c>
      <c r="E3" s="4">
        <v>20</v>
      </c>
      <c r="H3">
        <v>0.999</v>
      </c>
      <c r="J3" s="53" t="s">
        <v>21</v>
      </c>
      <c r="K3" s="54">
        <f>(K2+E3-E2*E4)/(1-E4)</f>
        <v>284.43877569408073</v>
      </c>
    </row>
    <row r="4" spans="1:18" x14ac:dyDescent="0.2">
      <c r="D4" s="8" t="s">
        <v>15</v>
      </c>
      <c r="E4" s="4">
        <v>0.1</v>
      </c>
    </row>
    <row r="5" spans="1:18" x14ac:dyDescent="0.2">
      <c r="C5" s="7" t="s">
        <v>16</v>
      </c>
      <c r="D5" t="s">
        <v>17</v>
      </c>
      <c r="E5">
        <v>500</v>
      </c>
      <c r="H5">
        <f>(E6/500)*(1+E4*(500-E2)/E3)^(-1/E4)</f>
        <v>2.1370517298322975E-6</v>
      </c>
    </row>
    <row r="6" spans="1:18" x14ac:dyDescent="0.2">
      <c r="C6" s="7" t="s">
        <v>18</v>
      </c>
      <c r="D6" t="s">
        <v>19</v>
      </c>
      <c r="E6">
        <f>COUNTIF(E10:E509, "&lt;&gt;0")</f>
        <v>22</v>
      </c>
    </row>
    <row r="7" spans="1:18" x14ac:dyDescent="0.2">
      <c r="Q7" t="s">
        <v>50</v>
      </c>
    </row>
    <row r="8" spans="1:18" x14ac:dyDescent="0.2">
      <c r="D8" t="s">
        <v>44</v>
      </c>
      <c r="E8" s="9">
        <f>SUM(E10:E509)</f>
        <v>-116.14110191715881</v>
      </c>
      <c r="F8" s="58" t="s">
        <v>45</v>
      </c>
    </row>
    <row r="9" spans="1:18" x14ac:dyDescent="0.2">
      <c r="A9" s="10" t="s">
        <v>22</v>
      </c>
      <c r="B9" s="11" t="s">
        <v>23</v>
      </c>
      <c r="C9" s="12" t="s">
        <v>24</v>
      </c>
      <c r="D9" s="4" t="s">
        <v>25</v>
      </c>
      <c r="E9" s="4" t="s">
        <v>26</v>
      </c>
    </row>
    <row r="10" spans="1:18" x14ac:dyDescent="0.2">
      <c r="A10" s="10">
        <v>494</v>
      </c>
      <c r="B10" s="6">
        <v>477.8410010335956</v>
      </c>
      <c r="C10" s="13">
        <v>1</v>
      </c>
      <c r="D10" s="6">
        <f t="shared" ref="D10:D31" si="0">(B10-u_0)</f>
        <v>317.8410010335956</v>
      </c>
      <c r="E10" s="14">
        <f>IF($B10&gt;E$2, LN((1/E$3)*((1+(E$4*($B10-E$2)/E$3)))^(-1/E$4-1)),0)</f>
        <v>-13.460591962153057</v>
      </c>
    </row>
    <row r="11" spans="1:18" x14ac:dyDescent="0.2">
      <c r="A11" s="10">
        <v>339</v>
      </c>
      <c r="B11" s="6">
        <v>345.43507527311704</v>
      </c>
      <c r="C11" s="13">
        <v>2</v>
      </c>
      <c r="D11" s="6">
        <f t="shared" si="0"/>
        <v>185.43507527311704</v>
      </c>
      <c r="E11" s="14">
        <f t="shared" ref="E11:E74" si="1">IF($B11&gt;E$2, LN((1/E$3)*((1+(E$4*($B11-E$2)/E$3)))^(-1/E$4-1)),0)</f>
        <v>-10.212341622301352</v>
      </c>
      <c r="F11" t="s">
        <v>27</v>
      </c>
      <c r="L11" t="s">
        <v>47</v>
      </c>
    </row>
    <row r="12" spans="1:18" x14ac:dyDescent="0.2">
      <c r="A12" s="10">
        <v>349</v>
      </c>
      <c r="B12" s="6">
        <v>282.20384520461266</v>
      </c>
      <c r="C12" s="13">
        <v>3</v>
      </c>
      <c r="D12" s="6">
        <f t="shared" si="0"/>
        <v>122.20384520461266</v>
      </c>
      <c r="E12" s="14">
        <f t="shared" si="1"/>
        <v>-8.2412696952972908</v>
      </c>
    </row>
    <row r="13" spans="1:18" x14ac:dyDescent="0.2">
      <c r="A13" s="10">
        <v>329</v>
      </c>
      <c r="B13" s="6">
        <v>277.04129403526531</v>
      </c>
      <c r="C13" s="13">
        <v>4</v>
      </c>
      <c r="D13" s="6">
        <f t="shared" si="0"/>
        <v>117.04129403526531</v>
      </c>
      <c r="E13" s="14">
        <f t="shared" si="1"/>
        <v>-8.0635935769045215</v>
      </c>
    </row>
    <row r="14" spans="1:18" x14ac:dyDescent="0.2">
      <c r="A14" s="10">
        <v>487</v>
      </c>
      <c r="B14" s="6">
        <v>253.38495609979509</v>
      </c>
      <c r="C14" s="13">
        <v>5</v>
      </c>
      <c r="D14" s="6">
        <f t="shared" si="0"/>
        <v>93.38495609979509</v>
      </c>
      <c r="E14" s="14">
        <f t="shared" si="1"/>
        <v>-7.2105827317911926</v>
      </c>
    </row>
    <row r="15" spans="1:18" x14ac:dyDescent="0.2">
      <c r="A15" s="10">
        <v>227</v>
      </c>
      <c r="B15" s="6">
        <v>217.97395897909701</v>
      </c>
      <c r="C15" s="13">
        <v>6</v>
      </c>
      <c r="D15" s="6">
        <f t="shared" si="0"/>
        <v>57.973958979097006</v>
      </c>
      <c r="E15" s="14">
        <f t="shared" si="1"/>
        <v>-5.7956863435421875</v>
      </c>
      <c r="G15" s="59" t="s">
        <v>46</v>
      </c>
    </row>
    <row r="16" spans="1:18" x14ac:dyDescent="0.2">
      <c r="A16" s="10">
        <v>131</v>
      </c>
      <c r="B16" s="6">
        <v>202.25553909110386</v>
      </c>
      <c r="C16" s="13">
        <v>7</v>
      </c>
      <c r="D16" s="6">
        <f t="shared" si="0"/>
        <v>42.255539091103856</v>
      </c>
      <c r="E16" s="14">
        <f t="shared" si="1"/>
        <v>-5.1041655141664792</v>
      </c>
    </row>
    <row r="17" spans="1:5" x14ac:dyDescent="0.2">
      <c r="A17" s="10">
        <v>238</v>
      </c>
      <c r="B17" s="6">
        <v>201.38921638536704</v>
      </c>
      <c r="C17" s="13">
        <v>8</v>
      </c>
      <c r="D17" s="6">
        <f t="shared" si="0"/>
        <v>41.389216385367035</v>
      </c>
      <c r="E17" s="14">
        <f t="shared" si="1"/>
        <v>-5.0647582432422116</v>
      </c>
    </row>
    <row r="18" spans="1:5" x14ac:dyDescent="0.2">
      <c r="A18" s="10">
        <v>473</v>
      </c>
      <c r="B18" s="6">
        <v>191.26906641746427</v>
      </c>
      <c r="C18" s="13">
        <v>9</v>
      </c>
      <c r="D18" s="6">
        <f t="shared" si="0"/>
        <v>31.269066417464273</v>
      </c>
      <c r="E18" s="14">
        <f t="shared" si="1"/>
        <v>-4.5936412875580812</v>
      </c>
    </row>
    <row r="19" spans="1:5" x14ac:dyDescent="0.2">
      <c r="A19" s="10">
        <v>306</v>
      </c>
      <c r="B19" s="6">
        <v>191.04965748705581</v>
      </c>
      <c r="C19" s="13">
        <v>10</v>
      </c>
      <c r="D19" s="6">
        <f t="shared" si="0"/>
        <v>31.049657487055811</v>
      </c>
      <c r="E19" s="14">
        <f t="shared" si="1"/>
        <v>-4.5832004453818991</v>
      </c>
    </row>
    <row r="20" spans="1:5" x14ac:dyDescent="0.2">
      <c r="A20" s="10">
        <v>477</v>
      </c>
      <c r="B20" s="6">
        <v>185.12694936397929</v>
      </c>
      <c r="C20" s="13">
        <v>11</v>
      </c>
      <c r="D20" s="6">
        <f t="shared" si="0"/>
        <v>25.126949363979293</v>
      </c>
      <c r="E20" s="14">
        <f t="shared" si="1"/>
        <v>-4.2975503288932249</v>
      </c>
    </row>
    <row r="21" spans="1:5" x14ac:dyDescent="0.2">
      <c r="A21" s="10">
        <v>495</v>
      </c>
      <c r="B21" s="6">
        <v>184.44962935786134</v>
      </c>
      <c r="C21" s="13">
        <v>12</v>
      </c>
      <c r="D21" s="6">
        <f t="shared" si="0"/>
        <v>24.44962935786134</v>
      </c>
      <c r="E21" s="14">
        <f t="shared" si="1"/>
        <v>-4.2644056943330435</v>
      </c>
    </row>
    <row r="22" spans="1:5" x14ac:dyDescent="0.2">
      <c r="A22" s="10">
        <v>376</v>
      </c>
      <c r="B22" s="6">
        <v>182.70721906115796</v>
      </c>
      <c r="C22" s="13">
        <v>13</v>
      </c>
      <c r="D22" s="6">
        <f t="shared" si="0"/>
        <v>22.707219061157957</v>
      </c>
      <c r="E22" s="14">
        <f t="shared" si="1"/>
        <v>-4.1786791295298524</v>
      </c>
    </row>
    <row r="23" spans="1:5" x14ac:dyDescent="0.2">
      <c r="A23" s="10">
        <v>237</v>
      </c>
      <c r="B23" s="6">
        <v>180.10475010029404</v>
      </c>
      <c r="C23" s="13">
        <v>14</v>
      </c>
      <c r="D23" s="6">
        <f t="shared" si="0"/>
        <v>20.104750100294041</v>
      </c>
      <c r="E23" s="14">
        <f t="shared" si="1"/>
        <v>-4.0493805099274276</v>
      </c>
    </row>
    <row r="24" spans="1:5" x14ac:dyDescent="0.2">
      <c r="A24" s="10">
        <v>365</v>
      </c>
      <c r="B24" s="6">
        <v>172.22374096282692</v>
      </c>
      <c r="C24" s="13">
        <v>15</v>
      </c>
      <c r="D24" s="6">
        <f t="shared" si="0"/>
        <v>12.223740962826923</v>
      </c>
      <c r="E24" s="14">
        <f t="shared" si="1"/>
        <v>-3.6482933420556884</v>
      </c>
    </row>
    <row r="25" spans="1:5" x14ac:dyDescent="0.2">
      <c r="A25" s="10">
        <v>283</v>
      </c>
      <c r="B25" s="6">
        <v>172.21194565829501</v>
      </c>
      <c r="C25" s="13">
        <v>16</v>
      </c>
      <c r="D25" s="6">
        <f t="shared" si="0"/>
        <v>12.211945658295008</v>
      </c>
      <c r="E25" s="14">
        <f t="shared" si="1"/>
        <v>-3.6476819497813149</v>
      </c>
    </row>
    <row r="26" spans="1:5" x14ac:dyDescent="0.2">
      <c r="A26" s="10">
        <v>378</v>
      </c>
      <c r="B26" s="6">
        <v>167.10418072299581</v>
      </c>
      <c r="C26" s="13">
        <v>17</v>
      </c>
      <c r="D26" s="6">
        <f t="shared" si="0"/>
        <v>7.1041807229958067</v>
      </c>
      <c r="E26" s="14">
        <f t="shared" si="1"/>
        <v>-3.3796827484513532</v>
      </c>
    </row>
    <row r="27" spans="1:5" x14ac:dyDescent="0.2">
      <c r="A27" s="10">
        <v>320</v>
      </c>
      <c r="B27" s="6">
        <v>167.06585266724323</v>
      </c>
      <c r="C27" s="13">
        <v>18</v>
      </c>
      <c r="D27" s="6">
        <f t="shared" si="0"/>
        <v>7.0658526672432345</v>
      </c>
      <c r="E27" s="14">
        <f t="shared" si="1"/>
        <v>-3.3776468280298255</v>
      </c>
    </row>
    <row r="28" spans="1:5" x14ac:dyDescent="0.2">
      <c r="A28" s="10">
        <v>242</v>
      </c>
      <c r="B28" s="6">
        <v>166.79971104959441</v>
      </c>
      <c r="C28" s="13">
        <v>19</v>
      </c>
      <c r="D28" s="6">
        <f t="shared" si="0"/>
        <v>6.7997110495944071</v>
      </c>
      <c r="E28" s="14">
        <f t="shared" si="1"/>
        <v>-3.3634994407894383</v>
      </c>
    </row>
    <row r="29" spans="1:5" x14ac:dyDescent="0.2">
      <c r="A29" s="10">
        <v>322</v>
      </c>
      <c r="B29" s="6">
        <v>166.5165397828132</v>
      </c>
      <c r="C29" s="13">
        <v>20</v>
      </c>
      <c r="D29" s="6">
        <f t="shared" si="0"/>
        <v>6.5165397828131972</v>
      </c>
      <c r="E29" s="14">
        <f t="shared" si="1"/>
        <v>-3.348426796461109</v>
      </c>
    </row>
    <row r="30" spans="1:5" x14ac:dyDescent="0.2">
      <c r="A30" s="10">
        <v>441</v>
      </c>
      <c r="B30" s="6">
        <v>164.07487392111034</v>
      </c>
      <c r="C30" s="13">
        <v>21</v>
      </c>
      <c r="D30" s="6">
        <f t="shared" si="0"/>
        <v>4.0748739211103384</v>
      </c>
      <c r="E30" s="14">
        <f t="shared" si="1"/>
        <v>-3.2175977523620851</v>
      </c>
    </row>
    <row r="31" spans="1:5" x14ac:dyDescent="0.2">
      <c r="A31" s="10">
        <v>304</v>
      </c>
      <c r="B31" s="6">
        <v>160.77775746024417</v>
      </c>
      <c r="C31" s="13">
        <v>22</v>
      </c>
      <c r="D31" s="6">
        <f t="shared" si="0"/>
        <v>0.77775746024417458</v>
      </c>
      <c r="E31" s="14">
        <f t="shared" si="1"/>
        <v>-3.0384259742061417</v>
      </c>
    </row>
    <row r="32" spans="1:5" x14ac:dyDescent="0.2">
      <c r="A32" s="10">
        <v>292</v>
      </c>
      <c r="B32" s="6">
        <v>157.59697152135959</v>
      </c>
      <c r="C32" s="7">
        <v>23</v>
      </c>
      <c r="E32" s="15">
        <f t="shared" si="1"/>
        <v>0</v>
      </c>
    </row>
    <row r="33" spans="1:5" x14ac:dyDescent="0.2">
      <c r="A33" s="10">
        <v>485</v>
      </c>
      <c r="B33" s="6">
        <v>156.82985649326474</v>
      </c>
      <c r="C33" s="7">
        <v>24</v>
      </c>
      <c r="E33" s="15">
        <f t="shared" si="1"/>
        <v>0</v>
      </c>
    </row>
    <row r="34" spans="1:5" x14ac:dyDescent="0.2">
      <c r="A34" s="10">
        <v>490</v>
      </c>
      <c r="B34" s="6">
        <v>156.51117493912352</v>
      </c>
      <c r="C34" s="7">
        <v>25</v>
      </c>
      <c r="E34" s="15">
        <f t="shared" si="1"/>
        <v>0</v>
      </c>
    </row>
    <row r="35" spans="1:5" x14ac:dyDescent="0.2">
      <c r="A35" s="10">
        <v>249</v>
      </c>
      <c r="B35" s="6">
        <v>152.98155537234743</v>
      </c>
      <c r="C35" s="7">
        <v>26</v>
      </c>
      <c r="E35" s="15">
        <f t="shared" si="1"/>
        <v>0</v>
      </c>
    </row>
    <row r="36" spans="1:5" x14ac:dyDescent="0.2">
      <c r="A36" s="10">
        <v>370</v>
      </c>
      <c r="B36" s="6">
        <v>152.58539501708401</v>
      </c>
      <c r="C36" s="7">
        <v>27</v>
      </c>
      <c r="E36" s="15">
        <f t="shared" si="1"/>
        <v>0</v>
      </c>
    </row>
    <row r="37" spans="1:5" x14ac:dyDescent="0.2">
      <c r="A37" s="10">
        <v>228</v>
      </c>
      <c r="B37" s="6">
        <v>151.05667825214914</v>
      </c>
      <c r="C37" s="7">
        <v>28</v>
      </c>
      <c r="E37" s="15">
        <f t="shared" si="1"/>
        <v>0</v>
      </c>
    </row>
    <row r="38" spans="1:5" x14ac:dyDescent="0.2">
      <c r="A38" s="10">
        <v>336</v>
      </c>
      <c r="B38" s="6">
        <v>145.72147568348373</v>
      </c>
      <c r="C38" s="7">
        <v>29</v>
      </c>
      <c r="E38" s="15">
        <f t="shared" si="1"/>
        <v>0</v>
      </c>
    </row>
    <row r="39" spans="1:5" x14ac:dyDescent="0.2">
      <c r="A39" s="10">
        <v>499</v>
      </c>
      <c r="B39" s="6">
        <v>142.53549443205884</v>
      </c>
      <c r="C39" s="7">
        <v>30</v>
      </c>
      <c r="E39" s="15">
        <f t="shared" si="1"/>
        <v>0</v>
      </c>
    </row>
    <row r="40" spans="1:5" x14ac:dyDescent="0.2">
      <c r="A40" s="10">
        <v>135</v>
      </c>
      <c r="B40" s="6">
        <v>139.73733091412578</v>
      </c>
      <c r="C40" s="7">
        <v>31</v>
      </c>
      <c r="E40" s="15">
        <f t="shared" si="1"/>
        <v>0</v>
      </c>
    </row>
    <row r="41" spans="1:5" x14ac:dyDescent="0.2">
      <c r="A41" s="10">
        <v>437</v>
      </c>
      <c r="B41" s="6">
        <v>136.98427225466185</v>
      </c>
      <c r="C41" s="7">
        <v>32</v>
      </c>
      <c r="E41" s="15">
        <f t="shared" si="1"/>
        <v>0</v>
      </c>
    </row>
    <row r="42" spans="1:5" x14ac:dyDescent="0.2">
      <c r="A42" s="10">
        <v>408</v>
      </c>
      <c r="B42" s="6">
        <v>136.62167548815887</v>
      </c>
      <c r="C42" s="7">
        <v>33</v>
      </c>
      <c r="E42" s="15">
        <f t="shared" si="1"/>
        <v>0</v>
      </c>
    </row>
    <row r="43" spans="1:5" x14ac:dyDescent="0.2">
      <c r="A43" s="10">
        <v>256</v>
      </c>
      <c r="B43" s="6">
        <v>133.91624239557859</v>
      </c>
      <c r="C43" s="7">
        <v>34</v>
      </c>
      <c r="E43" s="15">
        <f t="shared" si="1"/>
        <v>0</v>
      </c>
    </row>
    <row r="44" spans="1:5" x14ac:dyDescent="0.2">
      <c r="A44" s="10">
        <v>459</v>
      </c>
      <c r="B44" s="6">
        <v>133.87470779802788</v>
      </c>
      <c r="C44" s="7">
        <v>35</v>
      </c>
      <c r="E44" s="15">
        <f t="shared" si="1"/>
        <v>0</v>
      </c>
    </row>
    <row r="45" spans="1:5" x14ac:dyDescent="0.2">
      <c r="A45" s="10">
        <v>498</v>
      </c>
      <c r="B45" s="6">
        <v>133.74437618429511</v>
      </c>
      <c r="C45" s="7">
        <v>36</v>
      </c>
      <c r="E45" s="15">
        <f t="shared" si="1"/>
        <v>0</v>
      </c>
    </row>
    <row r="46" spans="1:5" x14ac:dyDescent="0.2">
      <c r="A46" s="10">
        <v>366</v>
      </c>
      <c r="B46" s="6">
        <v>131.2871219465178</v>
      </c>
      <c r="C46" s="7">
        <v>37</v>
      </c>
      <c r="E46" s="15">
        <f t="shared" si="1"/>
        <v>0</v>
      </c>
    </row>
    <row r="47" spans="1:5" x14ac:dyDescent="0.2">
      <c r="A47" s="10">
        <v>415</v>
      </c>
      <c r="B47" s="6">
        <v>131.03039933957552</v>
      </c>
      <c r="C47" s="7">
        <v>38</v>
      </c>
      <c r="E47" s="15">
        <f t="shared" si="1"/>
        <v>0</v>
      </c>
    </row>
    <row r="48" spans="1:5" x14ac:dyDescent="0.2">
      <c r="A48" s="10">
        <v>375</v>
      </c>
      <c r="B48" s="6">
        <v>129.24069165022775</v>
      </c>
      <c r="C48" s="7">
        <v>39</v>
      </c>
      <c r="E48" s="15">
        <f t="shared" si="1"/>
        <v>0</v>
      </c>
    </row>
    <row r="49" spans="1:5" x14ac:dyDescent="0.2">
      <c r="A49" s="10">
        <v>298</v>
      </c>
      <c r="B49" s="6">
        <v>128.27438934693782</v>
      </c>
      <c r="C49" s="7">
        <v>40</v>
      </c>
      <c r="E49" s="15">
        <f t="shared" si="1"/>
        <v>0</v>
      </c>
    </row>
    <row r="50" spans="1:5" x14ac:dyDescent="0.2">
      <c r="A50" s="10">
        <v>241</v>
      </c>
      <c r="B50" s="6">
        <v>127.92112130559872</v>
      </c>
      <c r="C50" s="7">
        <v>41</v>
      </c>
      <c r="E50" s="15">
        <f t="shared" si="1"/>
        <v>0</v>
      </c>
    </row>
    <row r="51" spans="1:5" x14ac:dyDescent="0.2">
      <c r="A51" s="10">
        <v>142</v>
      </c>
      <c r="B51" s="6">
        <v>127.69298705638721</v>
      </c>
      <c r="C51" s="7">
        <v>42</v>
      </c>
      <c r="E51" s="15">
        <f t="shared" si="1"/>
        <v>0</v>
      </c>
    </row>
    <row r="52" spans="1:5" x14ac:dyDescent="0.2">
      <c r="A52" s="10">
        <v>429</v>
      </c>
      <c r="B52" s="6">
        <v>125.46235599386819</v>
      </c>
      <c r="C52" s="7">
        <v>43</v>
      </c>
      <c r="E52" s="15">
        <f t="shared" si="1"/>
        <v>0</v>
      </c>
    </row>
    <row r="53" spans="1:5" x14ac:dyDescent="0.2">
      <c r="A53" s="10">
        <v>98</v>
      </c>
      <c r="B53" s="6">
        <v>124.43121451282605</v>
      </c>
      <c r="C53" s="7">
        <v>44</v>
      </c>
      <c r="E53" s="15">
        <f t="shared" si="1"/>
        <v>0</v>
      </c>
    </row>
    <row r="54" spans="1:5" x14ac:dyDescent="0.2">
      <c r="A54" s="10">
        <v>481</v>
      </c>
      <c r="B54" s="6">
        <v>123.34256543068841</v>
      </c>
      <c r="C54" s="7">
        <v>45</v>
      </c>
      <c r="E54" s="15">
        <f t="shared" si="1"/>
        <v>0</v>
      </c>
    </row>
    <row r="55" spans="1:5" x14ac:dyDescent="0.2">
      <c r="A55" s="10">
        <v>488</v>
      </c>
      <c r="B55" s="6">
        <v>123.09993354946528</v>
      </c>
      <c r="C55" s="7">
        <v>46</v>
      </c>
      <c r="E55" s="15">
        <f t="shared" si="1"/>
        <v>0</v>
      </c>
    </row>
    <row r="56" spans="1:5" x14ac:dyDescent="0.2">
      <c r="A56" s="10">
        <v>451</v>
      </c>
      <c r="B56" s="6">
        <v>123.04408139780935</v>
      </c>
      <c r="C56" s="7">
        <v>47</v>
      </c>
      <c r="E56" s="15">
        <f t="shared" si="1"/>
        <v>0</v>
      </c>
    </row>
    <row r="57" spans="1:5" x14ac:dyDescent="0.2">
      <c r="A57" s="10">
        <v>240</v>
      </c>
      <c r="B57" s="6">
        <v>122.93748785324169</v>
      </c>
      <c r="C57" s="7">
        <v>48</v>
      </c>
      <c r="E57" s="15">
        <f t="shared" si="1"/>
        <v>0</v>
      </c>
    </row>
    <row r="58" spans="1:5" x14ac:dyDescent="0.2">
      <c r="A58" s="10">
        <v>141</v>
      </c>
      <c r="B58" s="6">
        <v>122.608223349529</v>
      </c>
      <c r="C58" s="7">
        <v>49</v>
      </c>
      <c r="E58" s="15">
        <f t="shared" si="1"/>
        <v>0</v>
      </c>
    </row>
    <row r="59" spans="1:5" x14ac:dyDescent="0.2">
      <c r="A59" s="10">
        <v>296</v>
      </c>
      <c r="B59" s="6">
        <v>121.03198824976243</v>
      </c>
      <c r="C59" s="7">
        <v>50</v>
      </c>
      <c r="E59" s="15">
        <f t="shared" si="1"/>
        <v>0</v>
      </c>
    </row>
    <row r="60" spans="1:5" x14ac:dyDescent="0.2">
      <c r="A60" s="10">
        <v>427</v>
      </c>
      <c r="B60" s="6">
        <v>121.01042413684809</v>
      </c>
      <c r="C60" s="7">
        <v>51</v>
      </c>
      <c r="E60" s="15">
        <f t="shared" si="1"/>
        <v>0</v>
      </c>
    </row>
    <row r="61" spans="1:5" x14ac:dyDescent="0.2">
      <c r="A61" s="10">
        <v>469</v>
      </c>
      <c r="B61" s="6">
        <v>120.23273209612671</v>
      </c>
      <c r="C61" s="7">
        <v>52</v>
      </c>
      <c r="E61" s="15">
        <f t="shared" si="1"/>
        <v>0</v>
      </c>
    </row>
    <row r="62" spans="1:5" x14ac:dyDescent="0.2">
      <c r="A62" s="10">
        <v>358</v>
      </c>
      <c r="B62" s="6">
        <v>119.18281433402262</v>
      </c>
      <c r="C62" s="7">
        <v>53</v>
      </c>
      <c r="E62" s="15">
        <f t="shared" si="1"/>
        <v>0</v>
      </c>
    </row>
    <row r="63" spans="1:5" x14ac:dyDescent="0.2">
      <c r="A63" s="10">
        <v>445</v>
      </c>
      <c r="B63" s="6">
        <v>118.11657607364032</v>
      </c>
      <c r="C63" s="7">
        <v>54</v>
      </c>
      <c r="E63" s="15">
        <f t="shared" si="1"/>
        <v>0</v>
      </c>
    </row>
    <row r="64" spans="1:5" x14ac:dyDescent="0.2">
      <c r="A64" s="10">
        <v>21</v>
      </c>
      <c r="B64" s="6">
        <v>118.08934495997528</v>
      </c>
      <c r="C64" s="7">
        <v>55</v>
      </c>
      <c r="E64" s="15">
        <f t="shared" si="1"/>
        <v>0</v>
      </c>
    </row>
    <row r="65" spans="1:5" x14ac:dyDescent="0.2">
      <c r="A65" s="10">
        <v>302</v>
      </c>
      <c r="B65" s="6">
        <v>117.99525083352819</v>
      </c>
      <c r="C65" s="7">
        <v>56</v>
      </c>
      <c r="E65" s="15">
        <f t="shared" si="1"/>
        <v>0</v>
      </c>
    </row>
    <row r="66" spans="1:5" x14ac:dyDescent="0.2">
      <c r="A66" s="10">
        <v>225</v>
      </c>
      <c r="B66" s="6">
        <v>117.81808259283571</v>
      </c>
      <c r="C66" s="7">
        <v>57</v>
      </c>
      <c r="E66" s="15">
        <f t="shared" si="1"/>
        <v>0</v>
      </c>
    </row>
    <row r="67" spans="1:5" x14ac:dyDescent="0.2">
      <c r="A67" s="10">
        <v>334</v>
      </c>
      <c r="B67" s="6">
        <v>117.38142640046135</v>
      </c>
      <c r="C67" s="7">
        <v>58</v>
      </c>
      <c r="E67" s="15">
        <f t="shared" si="1"/>
        <v>0</v>
      </c>
    </row>
    <row r="68" spans="1:5" x14ac:dyDescent="0.2">
      <c r="A68" s="10">
        <v>132</v>
      </c>
      <c r="B68" s="6">
        <v>113.97078774600232</v>
      </c>
      <c r="C68" s="7">
        <v>59</v>
      </c>
      <c r="E68" s="15">
        <f t="shared" si="1"/>
        <v>0</v>
      </c>
    </row>
    <row r="69" spans="1:5" x14ac:dyDescent="0.2">
      <c r="A69" s="10">
        <v>465</v>
      </c>
      <c r="B69" s="6">
        <v>113.09410090882193</v>
      </c>
      <c r="C69" s="7">
        <v>60</v>
      </c>
      <c r="E69" s="15">
        <f t="shared" si="1"/>
        <v>0</v>
      </c>
    </row>
    <row r="70" spans="1:5" x14ac:dyDescent="0.2">
      <c r="A70" s="10">
        <v>371</v>
      </c>
      <c r="B70" s="6">
        <v>112.44478436864847</v>
      </c>
      <c r="C70" s="7">
        <v>61</v>
      </c>
      <c r="E70" s="15">
        <f t="shared" si="1"/>
        <v>0</v>
      </c>
    </row>
    <row r="71" spans="1:5" x14ac:dyDescent="0.2">
      <c r="A71" s="10">
        <v>254</v>
      </c>
      <c r="B71" s="6">
        <v>112.42275590583085</v>
      </c>
      <c r="C71" s="7">
        <v>62</v>
      </c>
      <c r="E71" s="15">
        <f t="shared" si="1"/>
        <v>0</v>
      </c>
    </row>
    <row r="72" spans="1:5" x14ac:dyDescent="0.2">
      <c r="A72" s="10">
        <v>233</v>
      </c>
      <c r="B72" s="6">
        <v>108.81012583367374</v>
      </c>
      <c r="C72" s="7">
        <v>63</v>
      </c>
      <c r="E72" s="15">
        <f t="shared" si="1"/>
        <v>0</v>
      </c>
    </row>
    <row r="73" spans="1:5" x14ac:dyDescent="0.2">
      <c r="A73" s="10">
        <v>194</v>
      </c>
      <c r="B73" s="6">
        <v>106.08073291957953</v>
      </c>
      <c r="C73" s="7">
        <v>64</v>
      </c>
      <c r="E73" s="15">
        <f t="shared" si="1"/>
        <v>0</v>
      </c>
    </row>
    <row r="74" spans="1:5" x14ac:dyDescent="0.2">
      <c r="A74" s="10">
        <v>350</v>
      </c>
      <c r="B74" s="6">
        <v>105.65210020491941</v>
      </c>
      <c r="C74" s="7">
        <v>65</v>
      </c>
      <c r="E74" s="15">
        <f t="shared" si="1"/>
        <v>0</v>
      </c>
    </row>
    <row r="75" spans="1:5" x14ac:dyDescent="0.2">
      <c r="A75" s="10">
        <v>364</v>
      </c>
      <c r="B75" s="6">
        <v>104.89806083193071</v>
      </c>
      <c r="C75" s="7">
        <v>66</v>
      </c>
      <c r="E75" s="15">
        <f t="shared" ref="E75:E138" si="2">IF($B75&gt;E$2, LN((1/E$3)*((1+(E$4*($B75-E$2)/E$3)))^(-1/E$4-1)),0)</f>
        <v>0</v>
      </c>
    </row>
    <row r="76" spans="1:5" x14ac:dyDescent="0.2">
      <c r="A76" s="10">
        <v>472</v>
      </c>
      <c r="B76" s="6">
        <v>103.14199662658939</v>
      </c>
      <c r="C76" s="7">
        <v>67</v>
      </c>
      <c r="E76" s="15">
        <f t="shared" si="2"/>
        <v>0</v>
      </c>
    </row>
    <row r="77" spans="1:5" x14ac:dyDescent="0.2">
      <c r="A77" s="10">
        <v>453</v>
      </c>
      <c r="B77" s="6">
        <v>102.16532099117103</v>
      </c>
      <c r="C77" s="7">
        <v>68</v>
      </c>
      <c r="E77" s="15">
        <f t="shared" si="2"/>
        <v>0</v>
      </c>
    </row>
    <row r="78" spans="1:5" x14ac:dyDescent="0.2">
      <c r="A78" s="10">
        <v>20</v>
      </c>
      <c r="B78" s="6">
        <v>101.20088325966572</v>
      </c>
      <c r="C78" s="7">
        <v>69</v>
      </c>
      <c r="E78" s="15">
        <f t="shared" si="2"/>
        <v>0</v>
      </c>
    </row>
    <row r="79" spans="1:5" x14ac:dyDescent="0.2">
      <c r="A79" s="10">
        <v>461</v>
      </c>
      <c r="B79" s="6">
        <v>100.80099496688126</v>
      </c>
      <c r="C79" s="7">
        <v>70</v>
      </c>
      <c r="E79" s="15">
        <f t="shared" si="2"/>
        <v>0</v>
      </c>
    </row>
    <row r="80" spans="1:5" x14ac:dyDescent="0.2">
      <c r="A80" s="10">
        <v>351</v>
      </c>
      <c r="B80" s="6">
        <v>100.48137997735466</v>
      </c>
      <c r="C80" s="7">
        <v>71</v>
      </c>
      <c r="E80" s="15">
        <f t="shared" si="2"/>
        <v>0</v>
      </c>
    </row>
    <row r="81" spans="1:5" x14ac:dyDescent="0.2">
      <c r="A81" s="10">
        <v>193</v>
      </c>
      <c r="B81" s="6">
        <v>99.966077181925357</v>
      </c>
      <c r="C81" s="7">
        <v>72</v>
      </c>
      <c r="E81" s="15">
        <f t="shared" si="2"/>
        <v>0</v>
      </c>
    </row>
    <row r="82" spans="1:5" x14ac:dyDescent="0.2">
      <c r="A82" s="10">
        <v>175</v>
      </c>
      <c r="B82" s="6">
        <v>99.588270163307243</v>
      </c>
      <c r="C82" s="7">
        <v>73</v>
      </c>
      <c r="E82" s="15">
        <f t="shared" si="2"/>
        <v>0</v>
      </c>
    </row>
    <row r="83" spans="1:5" x14ac:dyDescent="0.2">
      <c r="A83" s="10">
        <v>318</v>
      </c>
      <c r="B83" s="6">
        <v>98.372581884139436</v>
      </c>
      <c r="C83" s="7">
        <v>74</v>
      </c>
      <c r="E83" s="15">
        <f t="shared" si="2"/>
        <v>0</v>
      </c>
    </row>
    <row r="84" spans="1:5" x14ac:dyDescent="0.2">
      <c r="A84" s="10">
        <v>321</v>
      </c>
      <c r="B84" s="6">
        <v>97.34824603116067</v>
      </c>
      <c r="C84" s="7">
        <v>75</v>
      </c>
      <c r="E84" s="15">
        <f t="shared" si="2"/>
        <v>0</v>
      </c>
    </row>
    <row r="85" spans="1:5" x14ac:dyDescent="0.2">
      <c r="A85" s="10">
        <v>335</v>
      </c>
      <c r="B85" s="6">
        <v>96.385817169086295</v>
      </c>
      <c r="C85" s="7">
        <v>76</v>
      </c>
      <c r="E85" s="15">
        <f t="shared" si="2"/>
        <v>0</v>
      </c>
    </row>
    <row r="86" spans="1:5" x14ac:dyDescent="0.2">
      <c r="A86" s="10">
        <v>284</v>
      </c>
      <c r="B86" s="6">
        <v>95.038025661948268</v>
      </c>
      <c r="C86" s="7">
        <v>77</v>
      </c>
      <c r="E86" s="15">
        <f t="shared" si="2"/>
        <v>0</v>
      </c>
    </row>
    <row r="87" spans="1:5" x14ac:dyDescent="0.2">
      <c r="A87" s="10">
        <v>416</v>
      </c>
      <c r="B87" s="6">
        <v>93.601425174438191</v>
      </c>
      <c r="C87" s="7">
        <v>78</v>
      </c>
      <c r="E87" s="15">
        <f t="shared" si="2"/>
        <v>0</v>
      </c>
    </row>
    <row r="88" spans="1:5" x14ac:dyDescent="0.2">
      <c r="A88" s="10">
        <v>389</v>
      </c>
      <c r="B88" s="6">
        <v>93.099163924864115</v>
      </c>
      <c r="C88" s="7">
        <v>79</v>
      </c>
      <c r="E88" s="15">
        <f t="shared" si="2"/>
        <v>0</v>
      </c>
    </row>
    <row r="89" spans="1:5" x14ac:dyDescent="0.2">
      <c r="A89" s="10">
        <v>430</v>
      </c>
      <c r="B89" s="6">
        <v>90.567430256933221</v>
      </c>
      <c r="C89" s="7">
        <v>80</v>
      </c>
      <c r="E89" s="15">
        <f t="shared" si="2"/>
        <v>0</v>
      </c>
    </row>
    <row r="90" spans="1:5" x14ac:dyDescent="0.2">
      <c r="A90" s="10">
        <v>418</v>
      </c>
      <c r="B90" s="6">
        <v>90.533427239264711</v>
      </c>
      <c r="C90" s="7">
        <v>81</v>
      </c>
      <c r="E90" s="15">
        <f t="shared" si="2"/>
        <v>0</v>
      </c>
    </row>
    <row r="91" spans="1:5" x14ac:dyDescent="0.2">
      <c r="A91" s="10">
        <v>444</v>
      </c>
      <c r="B91" s="6">
        <v>88.545575824466141</v>
      </c>
      <c r="C91" s="7">
        <v>82</v>
      </c>
      <c r="E91" s="15">
        <f t="shared" si="2"/>
        <v>0</v>
      </c>
    </row>
    <row r="92" spans="1:5" x14ac:dyDescent="0.2">
      <c r="A92" s="10">
        <v>299</v>
      </c>
      <c r="B92" s="6">
        <v>86.96428468583872</v>
      </c>
      <c r="C92" s="7">
        <v>83</v>
      </c>
      <c r="E92" s="15">
        <f t="shared" si="2"/>
        <v>0</v>
      </c>
    </row>
    <row r="93" spans="1:5" x14ac:dyDescent="0.2">
      <c r="A93" s="10">
        <v>466</v>
      </c>
      <c r="B93" s="6">
        <v>84.359650178445008</v>
      </c>
      <c r="C93" s="7">
        <v>84</v>
      </c>
      <c r="E93" s="15">
        <f t="shared" si="2"/>
        <v>0</v>
      </c>
    </row>
    <row r="94" spans="1:5" x14ac:dyDescent="0.2">
      <c r="A94" s="10">
        <v>435</v>
      </c>
      <c r="B94" s="6">
        <v>82.771221278409939</v>
      </c>
      <c r="C94" s="7">
        <v>85</v>
      </c>
      <c r="E94" s="15">
        <f t="shared" si="2"/>
        <v>0</v>
      </c>
    </row>
    <row r="95" spans="1:5" x14ac:dyDescent="0.2">
      <c r="A95" s="10">
        <v>134</v>
      </c>
      <c r="B95" s="6">
        <v>81.942326419741221</v>
      </c>
      <c r="C95" s="7">
        <v>86</v>
      </c>
      <c r="E95" s="15">
        <f t="shared" si="2"/>
        <v>0</v>
      </c>
    </row>
    <row r="96" spans="1:5" x14ac:dyDescent="0.2">
      <c r="A96" s="10">
        <v>392</v>
      </c>
      <c r="B96" s="6">
        <v>81.909793142953276</v>
      </c>
      <c r="C96" s="7">
        <v>87</v>
      </c>
      <c r="E96" s="15">
        <f t="shared" si="2"/>
        <v>0</v>
      </c>
    </row>
    <row r="97" spans="1:5" x14ac:dyDescent="0.2">
      <c r="A97" s="10">
        <v>294</v>
      </c>
      <c r="B97" s="6">
        <v>81.74057500199342</v>
      </c>
      <c r="C97" s="7">
        <v>88</v>
      </c>
      <c r="E97" s="15">
        <f t="shared" si="2"/>
        <v>0</v>
      </c>
    </row>
    <row r="98" spans="1:5" x14ac:dyDescent="0.2">
      <c r="A98" s="10">
        <v>406</v>
      </c>
      <c r="B98" s="6">
        <v>81.162557870480668</v>
      </c>
      <c r="C98" s="7">
        <v>89</v>
      </c>
      <c r="E98" s="15">
        <f t="shared" si="2"/>
        <v>0</v>
      </c>
    </row>
    <row r="99" spans="1:5" x14ac:dyDescent="0.2">
      <c r="A99" s="10">
        <v>393</v>
      </c>
      <c r="B99" s="6">
        <v>80.53876630713421</v>
      </c>
      <c r="C99" s="7">
        <v>90</v>
      </c>
      <c r="E99" s="15">
        <f t="shared" si="2"/>
        <v>0</v>
      </c>
    </row>
    <row r="100" spans="1:5" x14ac:dyDescent="0.2">
      <c r="A100" s="10">
        <v>486</v>
      </c>
      <c r="B100" s="6">
        <v>79.353220281544054</v>
      </c>
      <c r="C100" s="7">
        <v>91</v>
      </c>
      <c r="E100" s="15">
        <f t="shared" si="2"/>
        <v>0</v>
      </c>
    </row>
    <row r="101" spans="1:5" x14ac:dyDescent="0.2">
      <c r="A101" s="10">
        <v>337</v>
      </c>
      <c r="B101" s="6">
        <v>77.734542978660102</v>
      </c>
      <c r="C101" s="7">
        <v>92</v>
      </c>
      <c r="E101" s="15">
        <f t="shared" si="2"/>
        <v>0</v>
      </c>
    </row>
    <row r="102" spans="1:5" x14ac:dyDescent="0.2">
      <c r="A102" s="10">
        <v>313</v>
      </c>
      <c r="B102" s="6">
        <v>77.6971183570422</v>
      </c>
      <c r="C102" s="7">
        <v>93</v>
      </c>
      <c r="E102" s="15">
        <f t="shared" si="2"/>
        <v>0</v>
      </c>
    </row>
    <row r="103" spans="1:5" x14ac:dyDescent="0.2">
      <c r="A103" s="10">
        <v>221</v>
      </c>
      <c r="B103" s="6">
        <v>76.827023197807648</v>
      </c>
      <c r="C103" s="7">
        <v>94</v>
      </c>
      <c r="E103" s="15">
        <f t="shared" si="2"/>
        <v>0</v>
      </c>
    </row>
    <row r="104" spans="1:5" x14ac:dyDescent="0.2">
      <c r="A104" s="10">
        <v>74</v>
      </c>
      <c r="B104" s="6">
        <v>76.726569187892892</v>
      </c>
      <c r="C104" s="7">
        <v>95</v>
      </c>
      <c r="E104" s="15">
        <f t="shared" si="2"/>
        <v>0</v>
      </c>
    </row>
    <row r="105" spans="1:5" x14ac:dyDescent="0.2">
      <c r="A105" s="10">
        <v>345</v>
      </c>
      <c r="B105" s="6">
        <v>74.993330123194028</v>
      </c>
      <c r="C105" s="7">
        <v>96</v>
      </c>
      <c r="E105" s="15">
        <f t="shared" si="2"/>
        <v>0</v>
      </c>
    </row>
    <row r="106" spans="1:5" x14ac:dyDescent="0.2">
      <c r="A106" s="10">
        <v>331</v>
      </c>
      <c r="B106" s="6">
        <v>74.736998641259561</v>
      </c>
      <c r="C106" s="7">
        <v>97</v>
      </c>
      <c r="E106" s="15">
        <f t="shared" si="2"/>
        <v>0</v>
      </c>
    </row>
    <row r="107" spans="1:5" x14ac:dyDescent="0.2">
      <c r="A107" s="10">
        <v>205</v>
      </c>
      <c r="B107" s="6">
        <v>74.376110768313083</v>
      </c>
      <c r="C107" s="7">
        <v>98</v>
      </c>
      <c r="E107" s="15">
        <f t="shared" si="2"/>
        <v>0</v>
      </c>
    </row>
    <row r="108" spans="1:5" x14ac:dyDescent="0.2">
      <c r="A108" s="10">
        <v>356</v>
      </c>
      <c r="B108" s="6">
        <v>73.181802204910127</v>
      </c>
      <c r="C108" s="7">
        <v>99</v>
      </c>
      <c r="E108" s="15">
        <f t="shared" si="2"/>
        <v>0</v>
      </c>
    </row>
    <row r="109" spans="1:5" x14ac:dyDescent="0.2">
      <c r="A109" s="10">
        <v>127</v>
      </c>
      <c r="B109" s="6">
        <v>70.760172174293984</v>
      </c>
      <c r="C109" s="7">
        <v>100</v>
      </c>
      <c r="E109" s="15">
        <f t="shared" si="2"/>
        <v>0</v>
      </c>
    </row>
    <row r="110" spans="1:5" x14ac:dyDescent="0.2">
      <c r="A110" s="10">
        <v>23</v>
      </c>
      <c r="B110" s="6">
        <v>70.545222813823784</v>
      </c>
      <c r="C110" s="7">
        <v>101</v>
      </c>
      <c r="E110" s="15">
        <f t="shared" si="2"/>
        <v>0</v>
      </c>
    </row>
    <row r="111" spans="1:5" x14ac:dyDescent="0.2">
      <c r="A111" s="10">
        <v>280</v>
      </c>
      <c r="B111" s="6">
        <v>70.031677358780144</v>
      </c>
      <c r="C111" s="7">
        <v>102</v>
      </c>
      <c r="E111" s="15">
        <f t="shared" si="2"/>
        <v>0</v>
      </c>
    </row>
    <row r="112" spans="1:5" x14ac:dyDescent="0.2">
      <c r="A112" s="10">
        <v>185</v>
      </c>
      <c r="B112" s="6">
        <v>69.843817755114287</v>
      </c>
      <c r="C112" s="7">
        <v>103</v>
      </c>
      <c r="E112" s="15">
        <f t="shared" si="2"/>
        <v>0</v>
      </c>
    </row>
    <row r="113" spans="1:5" x14ac:dyDescent="0.2">
      <c r="A113" s="10">
        <v>197</v>
      </c>
      <c r="B113" s="6">
        <v>68.742833969195999</v>
      </c>
      <c r="C113" s="7">
        <v>104</v>
      </c>
      <c r="E113" s="15">
        <f t="shared" si="2"/>
        <v>0</v>
      </c>
    </row>
    <row r="114" spans="1:5" x14ac:dyDescent="0.2">
      <c r="A114" s="10">
        <v>464</v>
      </c>
      <c r="B114" s="6">
        <v>68.619104822671943</v>
      </c>
      <c r="C114" s="7">
        <v>105</v>
      </c>
      <c r="E114" s="15">
        <f t="shared" si="2"/>
        <v>0</v>
      </c>
    </row>
    <row r="115" spans="1:5" x14ac:dyDescent="0.2">
      <c r="A115" s="10">
        <v>423</v>
      </c>
      <c r="B115" s="6">
        <v>66.859117746642369</v>
      </c>
      <c r="C115" s="7">
        <v>106</v>
      </c>
      <c r="E115" s="15">
        <f t="shared" si="2"/>
        <v>0</v>
      </c>
    </row>
    <row r="116" spans="1:5" x14ac:dyDescent="0.2">
      <c r="A116" s="10">
        <v>257</v>
      </c>
      <c r="B116" s="6">
        <v>65.949462420956479</v>
      </c>
      <c r="C116" s="7">
        <v>107</v>
      </c>
      <c r="E116" s="15">
        <f t="shared" si="2"/>
        <v>0</v>
      </c>
    </row>
    <row r="117" spans="1:5" x14ac:dyDescent="0.2">
      <c r="A117" s="10">
        <v>100</v>
      </c>
      <c r="B117" s="6">
        <v>65.274593593121608</v>
      </c>
      <c r="C117" s="7">
        <v>108</v>
      </c>
      <c r="E117" s="15">
        <f t="shared" si="2"/>
        <v>0</v>
      </c>
    </row>
    <row r="118" spans="1:5" x14ac:dyDescent="0.2">
      <c r="A118" s="10">
        <v>111</v>
      </c>
      <c r="B118" s="6">
        <v>64.899406574546447</v>
      </c>
      <c r="C118" s="7">
        <v>109</v>
      </c>
      <c r="E118" s="15">
        <f t="shared" si="2"/>
        <v>0</v>
      </c>
    </row>
    <row r="119" spans="1:5" x14ac:dyDescent="0.2">
      <c r="A119" s="10">
        <v>231</v>
      </c>
      <c r="B119" s="6">
        <v>63.470986382713818</v>
      </c>
      <c r="C119" s="7">
        <v>110</v>
      </c>
      <c r="E119" s="15">
        <f t="shared" si="2"/>
        <v>0</v>
      </c>
    </row>
    <row r="120" spans="1:5" x14ac:dyDescent="0.2">
      <c r="A120" s="10">
        <v>31</v>
      </c>
      <c r="B120" s="6">
        <v>62.820878858023207</v>
      </c>
      <c r="C120" s="7">
        <v>111</v>
      </c>
      <c r="E120" s="15">
        <f t="shared" si="2"/>
        <v>0</v>
      </c>
    </row>
    <row r="121" spans="1:5" x14ac:dyDescent="0.2">
      <c r="A121" s="10">
        <v>110</v>
      </c>
      <c r="B121" s="6">
        <v>60.567651861278136</v>
      </c>
      <c r="C121" s="7">
        <v>112</v>
      </c>
      <c r="E121" s="15">
        <f t="shared" si="2"/>
        <v>0</v>
      </c>
    </row>
    <row r="122" spans="1:5" x14ac:dyDescent="0.2">
      <c r="A122" s="10">
        <v>338</v>
      </c>
      <c r="B122" s="6">
        <v>59.425550734591525</v>
      </c>
      <c r="C122" s="7">
        <v>113</v>
      </c>
      <c r="E122" s="15">
        <f t="shared" si="2"/>
        <v>0</v>
      </c>
    </row>
    <row r="123" spans="1:5" x14ac:dyDescent="0.2">
      <c r="A123" s="10">
        <v>133</v>
      </c>
      <c r="B123" s="6">
        <v>59.06638542447763</v>
      </c>
      <c r="C123" s="7">
        <v>114</v>
      </c>
      <c r="E123" s="15">
        <f t="shared" si="2"/>
        <v>0</v>
      </c>
    </row>
    <row r="124" spans="1:5" x14ac:dyDescent="0.2">
      <c r="A124" s="10">
        <v>223</v>
      </c>
      <c r="B124" s="6">
        <v>58.904445030450006</v>
      </c>
      <c r="C124" s="7">
        <v>115</v>
      </c>
      <c r="E124" s="15">
        <f t="shared" si="2"/>
        <v>0</v>
      </c>
    </row>
    <row r="125" spans="1:5" x14ac:dyDescent="0.2">
      <c r="A125" s="10">
        <v>279</v>
      </c>
      <c r="B125" s="6">
        <v>58.066200834919073</v>
      </c>
      <c r="C125" s="7">
        <v>116</v>
      </c>
      <c r="E125" s="15">
        <f t="shared" si="2"/>
        <v>0</v>
      </c>
    </row>
    <row r="126" spans="1:5" x14ac:dyDescent="0.2">
      <c r="A126" s="10">
        <v>374</v>
      </c>
      <c r="B126" s="6">
        <v>57.551068875509372</v>
      </c>
      <c r="C126" s="7">
        <v>117</v>
      </c>
      <c r="E126" s="15">
        <f t="shared" si="2"/>
        <v>0</v>
      </c>
    </row>
    <row r="127" spans="1:5" x14ac:dyDescent="0.2">
      <c r="A127" s="10">
        <v>324</v>
      </c>
      <c r="B127" s="6">
        <v>56.143111055313057</v>
      </c>
      <c r="C127" s="7">
        <v>118</v>
      </c>
      <c r="E127" s="15">
        <f t="shared" si="2"/>
        <v>0</v>
      </c>
    </row>
    <row r="128" spans="1:5" x14ac:dyDescent="0.2">
      <c r="A128" s="10">
        <v>216</v>
      </c>
      <c r="B128" s="6">
        <v>55.459022986871787</v>
      </c>
      <c r="C128" s="7">
        <v>119</v>
      </c>
      <c r="E128" s="15">
        <f t="shared" si="2"/>
        <v>0</v>
      </c>
    </row>
    <row r="129" spans="1:5" x14ac:dyDescent="0.2">
      <c r="A129" s="10">
        <v>293</v>
      </c>
      <c r="B129" s="6">
        <v>55.267326009172393</v>
      </c>
      <c r="C129" s="7">
        <v>120</v>
      </c>
      <c r="E129" s="15">
        <f t="shared" si="2"/>
        <v>0</v>
      </c>
    </row>
    <row r="130" spans="1:5" x14ac:dyDescent="0.2">
      <c r="A130" s="10">
        <v>442</v>
      </c>
      <c r="B130" s="6">
        <v>54.546715863871214</v>
      </c>
      <c r="C130" s="7">
        <v>121</v>
      </c>
      <c r="E130" s="15">
        <f t="shared" si="2"/>
        <v>0</v>
      </c>
    </row>
    <row r="131" spans="1:5" x14ac:dyDescent="0.2">
      <c r="A131" s="10">
        <v>404</v>
      </c>
      <c r="B131" s="6">
        <v>53.868515290298092</v>
      </c>
      <c r="C131" s="7">
        <v>122</v>
      </c>
      <c r="E131" s="15">
        <f t="shared" si="2"/>
        <v>0</v>
      </c>
    </row>
    <row r="132" spans="1:5" x14ac:dyDescent="0.2">
      <c r="A132" s="10">
        <v>3</v>
      </c>
      <c r="B132" s="6">
        <v>53.264059162311241</v>
      </c>
      <c r="C132" s="7">
        <v>123</v>
      </c>
      <c r="E132" s="15">
        <f t="shared" si="2"/>
        <v>0</v>
      </c>
    </row>
    <row r="133" spans="1:5" x14ac:dyDescent="0.2">
      <c r="A133" s="10">
        <v>450</v>
      </c>
      <c r="B133" s="6">
        <v>52.834439323774859</v>
      </c>
      <c r="C133" s="7">
        <v>124</v>
      </c>
      <c r="E133" s="15">
        <f t="shared" si="2"/>
        <v>0</v>
      </c>
    </row>
    <row r="134" spans="1:5" x14ac:dyDescent="0.2">
      <c r="A134" s="10">
        <v>120</v>
      </c>
      <c r="B134" s="6">
        <v>51.672309483385106</v>
      </c>
      <c r="C134" s="7">
        <v>125</v>
      </c>
      <c r="E134" s="15">
        <f t="shared" si="2"/>
        <v>0</v>
      </c>
    </row>
    <row r="135" spans="1:5" x14ac:dyDescent="0.2">
      <c r="A135" s="10">
        <v>41</v>
      </c>
      <c r="B135" s="6">
        <v>51.421138136094669</v>
      </c>
      <c r="C135" s="7">
        <v>126</v>
      </c>
      <c r="E135" s="15">
        <f t="shared" si="2"/>
        <v>0</v>
      </c>
    </row>
    <row r="136" spans="1:5" x14ac:dyDescent="0.2">
      <c r="A136" s="10">
        <v>56</v>
      </c>
      <c r="B136" s="6">
        <v>51.261844210452182</v>
      </c>
      <c r="C136" s="7">
        <v>127</v>
      </c>
      <c r="E136" s="15">
        <f t="shared" si="2"/>
        <v>0</v>
      </c>
    </row>
    <row r="137" spans="1:5" x14ac:dyDescent="0.2">
      <c r="A137" s="10">
        <v>70</v>
      </c>
      <c r="B137" s="6">
        <v>49.799432483365308</v>
      </c>
      <c r="C137" s="7">
        <v>128</v>
      </c>
      <c r="E137" s="15">
        <f t="shared" si="2"/>
        <v>0</v>
      </c>
    </row>
    <row r="138" spans="1:5" x14ac:dyDescent="0.2">
      <c r="A138" s="10">
        <v>436</v>
      </c>
      <c r="B138" s="6">
        <v>48.382162982183218</v>
      </c>
      <c r="C138" s="7">
        <v>129</v>
      </c>
      <c r="E138" s="15">
        <f t="shared" si="2"/>
        <v>0</v>
      </c>
    </row>
    <row r="139" spans="1:5" x14ac:dyDescent="0.2">
      <c r="A139" s="10">
        <v>399</v>
      </c>
      <c r="B139" s="6">
        <v>48.126874003788544</v>
      </c>
      <c r="C139" s="7">
        <v>130</v>
      </c>
      <c r="E139" s="15">
        <f t="shared" ref="E139:E202" si="3">IF($B139&gt;E$2, LN((1/E$3)*((1+(E$4*($B139-E$2)/E$3)))^(-1/E$4-1)),0)</f>
        <v>0</v>
      </c>
    </row>
    <row r="140" spans="1:5" x14ac:dyDescent="0.2">
      <c r="A140" s="10">
        <v>226</v>
      </c>
      <c r="B140" s="6">
        <v>47.245018210913258</v>
      </c>
      <c r="C140" s="7">
        <v>131</v>
      </c>
      <c r="E140" s="15">
        <f t="shared" si="3"/>
        <v>0</v>
      </c>
    </row>
    <row r="141" spans="1:5" x14ac:dyDescent="0.2">
      <c r="A141" s="10">
        <v>491</v>
      </c>
      <c r="B141" s="6">
        <v>47.048775944464069</v>
      </c>
      <c r="C141" s="7">
        <v>132</v>
      </c>
      <c r="E141" s="15">
        <f t="shared" si="3"/>
        <v>0</v>
      </c>
    </row>
    <row r="142" spans="1:5" x14ac:dyDescent="0.2">
      <c r="A142" s="10">
        <v>343</v>
      </c>
      <c r="B142" s="6">
        <v>46.519402504669415</v>
      </c>
      <c r="C142" s="7">
        <v>133</v>
      </c>
      <c r="E142" s="15">
        <f t="shared" si="3"/>
        <v>0</v>
      </c>
    </row>
    <row r="143" spans="1:5" x14ac:dyDescent="0.2">
      <c r="A143" s="10">
        <v>297</v>
      </c>
      <c r="B143" s="6">
        <v>45.30601771561669</v>
      </c>
      <c r="C143" s="7">
        <v>134</v>
      </c>
      <c r="E143" s="15">
        <f t="shared" si="3"/>
        <v>0</v>
      </c>
    </row>
    <row r="144" spans="1:5" x14ac:dyDescent="0.2">
      <c r="A144" s="10">
        <v>425</v>
      </c>
      <c r="B144" s="6">
        <v>44.835349503879115</v>
      </c>
      <c r="C144" s="7">
        <v>135</v>
      </c>
      <c r="E144" s="15">
        <f t="shared" si="3"/>
        <v>0</v>
      </c>
    </row>
    <row r="145" spans="1:5" x14ac:dyDescent="0.2">
      <c r="A145" s="10">
        <v>290</v>
      </c>
      <c r="B145" s="6">
        <v>44.719708930526394</v>
      </c>
      <c r="C145" s="7">
        <v>136</v>
      </c>
      <c r="E145" s="15">
        <f t="shared" si="3"/>
        <v>0</v>
      </c>
    </row>
    <row r="146" spans="1:5" x14ac:dyDescent="0.2">
      <c r="A146" s="10">
        <v>150</v>
      </c>
      <c r="B146" s="6">
        <v>43.489243206859101</v>
      </c>
      <c r="C146" s="7">
        <v>137</v>
      </c>
      <c r="E146" s="15">
        <f t="shared" si="3"/>
        <v>0</v>
      </c>
    </row>
    <row r="147" spans="1:5" x14ac:dyDescent="0.2">
      <c r="A147" s="10">
        <v>303</v>
      </c>
      <c r="B147" s="6">
        <v>43.330577313707181</v>
      </c>
      <c r="C147" s="7">
        <v>138</v>
      </c>
      <c r="E147" s="15">
        <f t="shared" si="3"/>
        <v>0</v>
      </c>
    </row>
    <row r="148" spans="1:5" x14ac:dyDescent="0.2">
      <c r="A148" s="10">
        <v>424</v>
      </c>
      <c r="B148" s="6">
        <v>42.77773107995381</v>
      </c>
      <c r="C148" s="7">
        <v>139</v>
      </c>
      <c r="E148" s="15">
        <f t="shared" si="3"/>
        <v>0</v>
      </c>
    </row>
    <row r="149" spans="1:5" x14ac:dyDescent="0.2">
      <c r="A149" s="10">
        <v>431</v>
      </c>
      <c r="B149" s="6">
        <v>42.70689971975662</v>
      </c>
      <c r="C149" s="7">
        <v>140</v>
      </c>
      <c r="E149" s="15">
        <f t="shared" si="3"/>
        <v>0</v>
      </c>
    </row>
    <row r="150" spans="1:5" x14ac:dyDescent="0.2">
      <c r="A150" s="10">
        <v>419</v>
      </c>
      <c r="B150" s="6">
        <v>42.37526669874751</v>
      </c>
      <c r="C150" s="7">
        <v>141</v>
      </c>
      <c r="E150" s="15">
        <f t="shared" si="3"/>
        <v>0</v>
      </c>
    </row>
    <row r="151" spans="1:5" x14ac:dyDescent="0.2">
      <c r="A151" s="10">
        <v>12</v>
      </c>
      <c r="B151" s="6">
        <v>42.100045235552898</v>
      </c>
      <c r="C151" s="7">
        <v>142</v>
      </c>
      <c r="E151" s="15">
        <f t="shared" si="3"/>
        <v>0</v>
      </c>
    </row>
    <row r="152" spans="1:5" x14ac:dyDescent="0.2">
      <c r="A152" s="10">
        <v>382</v>
      </c>
      <c r="B152" s="6">
        <v>41.649376522493185</v>
      </c>
      <c r="C152" s="7">
        <v>143</v>
      </c>
      <c r="E152" s="15">
        <f t="shared" si="3"/>
        <v>0</v>
      </c>
    </row>
    <row r="153" spans="1:5" x14ac:dyDescent="0.2">
      <c r="A153" s="10">
        <v>369</v>
      </c>
      <c r="B153" s="6">
        <v>41.44472704799955</v>
      </c>
      <c r="C153" s="7">
        <v>144</v>
      </c>
      <c r="E153" s="15">
        <f t="shared" si="3"/>
        <v>0</v>
      </c>
    </row>
    <row r="154" spans="1:5" x14ac:dyDescent="0.2">
      <c r="A154" s="10">
        <v>475</v>
      </c>
      <c r="B154" s="6">
        <v>40.125074150193541</v>
      </c>
      <c r="C154" s="7">
        <v>145</v>
      </c>
      <c r="E154" s="15">
        <f t="shared" si="3"/>
        <v>0</v>
      </c>
    </row>
    <row r="155" spans="1:5" x14ac:dyDescent="0.2">
      <c r="A155" s="10">
        <v>165</v>
      </c>
      <c r="B155" s="6">
        <v>39.965420581183935</v>
      </c>
      <c r="C155" s="7">
        <v>146</v>
      </c>
      <c r="E155" s="15">
        <f t="shared" si="3"/>
        <v>0</v>
      </c>
    </row>
    <row r="156" spans="1:5" x14ac:dyDescent="0.2">
      <c r="A156" s="10">
        <v>448</v>
      </c>
      <c r="B156" s="6">
        <v>39.412465563398655</v>
      </c>
      <c r="C156" s="7">
        <v>147</v>
      </c>
      <c r="E156" s="15">
        <f t="shared" si="3"/>
        <v>0</v>
      </c>
    </row>
    <row r="157" spans="1:5" x14ac:dyDescent="0.2">
      <c r="A157" s="10">
        <v>63</v>
      </c>
      <c r="B157" s="6">
        <v>38.06411497586123</v>
      </c>
      <c r="C157" s="7">
        <v>148</v>
      </c>
      <c r="E157" s="15">
        <f t="shared" si="3"/>
        <v>0</v>
      </c>
    </row>
    <row r="158" spans="1:5" x14ac:dyDescent="0.2">
      <c r="A158" s="10">
        <v>62</v>
      </c>
      <c r="B158" s="6">
        <v>37.966521516747889</v>
      </c>
      <c r="C158" s="7">
        <v>149</v>
      </c>
      <c r="E158" s="15">
        <f t="shared" si="3"/>
        <v>0</v>
      </c>
    </row>
    <row r="159" spans="1:5" x14ac:dyDescent="0.2">
      <c r="A159" s="10">
        <v>428</v>
      </c>
      <c r="B159" s="6">
        <v>37.414250719673873</v>
      </c>
      <c r="C159" s="7">
        <v>150</v>
      </c>
      <c r="E159" s="15">
        <f t="shared" si="3"/>
        <v>0</v>
      </c>
    </row>
    <row r="160" spans="1:5" x14ac:dyDescent="0.2">
      <c r="A160" s="10">
        <v>47</v>
      </c>
      <c r="B160" s="6">
        <v>36.334046200441662</v>
      </c>
      <c r="C160" s="7">
        <v>151</v>
      </c>
      <c r="E160" s="15">
        <f t="shared" si="3"/>
        <v>0</v>
      </c>
    </row>
    <row r="161" spans="1:5" x14ac:dyDescent="0.2">
      <c r="A161" s="10">
        <v>367</v>
      </c>
      <c r="B161" s="6">
        <v>35.69083321193466</v>
      </c>
      <c r="C161" s="7">
        <v>152</v>
      </c>
      <c r="E161" s="15">
        <f t="shared" si="3"/>
        <v>0</v>
      </c>
    </row>
    <row r="162" spans="1:5" x14ac:dyDescent="0.2">
      <c r="A162" s="10">
        <v>151</v>
      </c>
      <c r="B162" s="6">
        <v>35.544016705925969</v>
      </c>
      <c r="C162" s="7">
        <v>153</v>
      </c>
      <c r="E162" s="15">
        <f t="shared" si="3"/>
        <v>0</v>
      </c>
    </row>
    <row r="163" spans="1:5" x14ac:dyDescent="0.2">
      <c r="A163" s="10">
        <v>93</v>
      </c>
      <c r="B163" s="6">
        <v>34.950311239830626</v>
      </c>
      <c r="C163" s="7">
        <v>154</v>
      </c>
      <c r="E163" s="15">
        <f t="shared" si="3"/>
        <v>0</v>
      </c>
    </row>
    <row r="164" spans="1:5" x14ac:dyDescent="0.2">
      <c r="A164" s="10">
        <v>476</v>
      </c>
      <c r="B164" s="6">
        <v>34.434843855615327</v>
      </c>
      <c r="C164" s="7">
        <v>155</v>
      </c>
      <c r="E164" s="15">
        <f t="shared" si="3"/>
        <v>0</v>
      </c>
    </row>
    <row r="165" spans="1:5" x14ac:dyDescent="0.2">
      <c r="A165" s="10">
        <v>14</v>
      </c>
      <c r="B165" s="6">
        <v>34.097057896084152</v>
      </c>
      <c r="C165" s="7">
        <v>156</v>
      </c>
      <c r="E165" s="15">
        <f t="shared" si="3"/>
        <v>0</v>
      </c>
    </row>
    <row r="166" spans="1:5" x14ac:dyDescent="0.2">
      <c r="A166" s="10">
        <v>330</v>
      </c>
      <c r="B166" s="6">
        <v>32.90564005457054</v>
      </c>
      <c r="C166" s="7">
        <v>157</v>
      </c>
      <c r="E166" s="15">
        <f t="shared" si="3"/>
        <v>0</v>
      </c>
    </row>
    <row r="167" spans="1:5" x14ac:dyDescent="0.2">
      <c r="A167" s="10">
        <v>438</v>
      </c>
      <c r="B167" s="6">
        <v>31.033680529881167</v>
      </c>
      <c r="C167" s="7">
        <v>158</v>
      </c>
      <c r="E167" s="15">
        <f t="shared" si="3"/>
        <v>0</v>
      </c>
    </row>
    <row r="168" spans="1:5" x14ac:dyDescent="0.2">
      <c r="A168" s="10">
        <v>65</v>
      </c>
      <c r="B168" s="6">
        <v>30.414433623716832</v>
      </c>
      <c r="C168" s="7">
        <v>159</v>
      </c>
      <c r="E168" s="15">
        <f t="shared" si="3"/>
        <v>0</v>
      </c>
    </row>
    <row r="169" spans="1:5" x14ac:dyDescent="0.2">
      <c r="A169" s="10">
        <v>312</v>
      </c>
      <c r="B169" s="6">
        <v>30.033040300642824</v>
      </c>
      <c r="C169" s="7">
        <v>160</v>
      </c>
      <c r="E169" s="15">
        <f t="shared" si="3"/>
        <v>0</v>
      </c>
    </row>
    <row r="170" spans="1:5" x14ac:dyDescent="0.2">
      <c r="A170" s="10">
        <v>352</v>
      </c>
      <c r="B170" s="6">
        <v>29.714113086716679</v>
      </c>
      <c r="C170" s="7">
        <v>161</v>
      </c>
      <c r="E170" s="15">
        <f t="shared" si="3"/>
        <v>0</v>
      </c>
    </row>
    <row r="171" spans="1:5" x14ac:dyDescent="0.2">
      <c r="A171" s="10">
        <v>203</v>
      </c>
      <c r="B171" s="6">
        <v>29.4999993688416</v>
      </c>
      <c r="C171" s="7">
        <v>162</v>
      </c>
      <c r="E171" s="15">
        <f t="shared" si="3"/>
        <v>0</v>
      </c>
    </row>
    <row r="172" spans="1:5" x14ac:dyDescent="0.2">
      <c r="A172" s="10">
        <v>192</v>
      </c>
      <c r="B172" s="6">
        <v>29.492662898668641</v>
      </c>
      <c r="C172" s="7">
        <v>163</v>
      </c>
      <c r="E172" s="15">
        <f t="shared" si="3"/>
        <v>0</v>
      </c>
    </row>
    <row r="173" spans="1:5" x14ac:dyDescent="0.2">
      <c r="A173" s="10">
        <v>107</v>
      </c>
      <c r="B173" s="6">
        <v>29.048133751541172</v>
      </c>
      <c r="C173" s="7">
        <v>164</v>
      </c>
      <c r="E173" s="15">
        <f t="shared" si="3"/>
        <v>0</v>
      </c>
    </row>
    <row r="174" spans="1:5" x14ac:dyDescent="0.2">
      <c r="A174" s="10">
        <v>460</v>
      </c>
      <c r="B174" s="6">
        <v>28.760453568009325</v>
      </c>
      <c r="C174" s="7">
        <v>165</v>
      </c>
      <c r="E174" s="15">
        <f t="shared" si="3"/>
        <v>0</v>
      </c>
    </row>
    <row r="175" spans="1:5" x14ac:dyDescent="0.2">
      <c r="A175" s="10">
        <v>390</v>
      </c>
      <c r="B175" s="6">
        <v>28.407917009775701</v>
      </c>
      <c r="C175" s="7">
        <v>166</v>
      </c>
      <c r="E175" s="15">
        <f t="shared" si="3"/>
        <v>0</v>
      </c>
    </row>
    <row r="176" spans="1:5" x14ac:dyDescent="0.2">
      <c r="A176" s="10">
        <v>401</v>
      </c>
      <c r="B176" s="6">
        <v>28.132764101326757</v>
      </c>
      <c r="C176" s="7">
        <v>167</v>
      </c>
      <c r="E176" s="15">
        <f t="shared" si="3"/>
        <v>0</v>
      </c>
    </row>
    <row r="177" spans="1:5" x14ac:dyDescent="0.2">
      <c r="A177" s="10">
        <v>159</v>
      </c>
      <c r="B177" s="6">
        <v>26.814799178344401</v>
      </c>
      <c r="C177" s="7">
        <v>168</v>
      </c>
      <c r="E177" s="15">
        <f t="shared" si="3"/>
        <v>0</v>
      </c>
    </row>
    <row r="178" spans="1:5" x14ac:dyDescent="0.2">
      <c r="A178" s="10">
        <v>380</v>
      </c>
      <c r="B178" s="6">
        <v>26.562813273298161</v>
      </c>
      <c r="C178" s="7">
        <v>169</v>
      </c>
      <c r="E178" s="15">
        <f t="shared" si="3"/>
        <v>0</v>
      </c>
    </row>
    <row r="179" spans="1:5" x14ac:dyDescent="0.2">
      <c r="A179" s="10">
        <v>92</v>
      </c>
      <c r="B179" s="6">
        <v>26.368146574946877</v>
      </c>
      <c r="C179" s="7">
        <v>170</v>
      </c>
      <c r="E179" s="15">
        <f t="shared" si="3"/>
        <v>0</v>
      </c>
    </row>
    <row r="180" spans="1:5" x14ac:dyDescent="0.2">
      <c r="A180" s="10">
        <v>266</v>
      </c>
      <c r="B180" s="6">
        <v>25.301010824408877</v>
      </c>
      <c r="C180" s="7">
        <v>171</v>
      </c>
      <c r="E180" s="15">
        <f t="shared" si="3"/>
        <v>0</v>
      </c>
    </row>
    <row r="181" spans="1:5" x14ac:dyDescent="0.2">
      <c r="A181" s="10">
        <v>447</v>
      </c>
      <c r="B181" s="6">
        <v>25.296383002289076</v>
      </c>
      <c r="C181" s="7">
        <v>172</v>
      </c>
      <c r="E181" s="15">
        <f t="shared" si="3"/>
        <v>0</v>
      </c>
    </row>
    <row r="182" spans="1:5" x14ac:dyDescent="0.2">
      <c r="A182" s="10">
        <v>4</v>
      </c>
      <c r="B182" s="6">
        <v>25.139366356226674</v>
      </c>
      <c r="C182" s="7">
        <v>173</v>
      </c>
      <c r="E182" s="15">
        <f t="shared" si="3"/>
        <v>0</v>
      </c>
    </row>
    <row r="183" spans="1:5" x14ac:dyDescent="0.2">
      <c r="A183" s="10">
        <v>27</v>
      </c>
      <c r="B183" s="6">
        <v>24.954395007904168</v>
      </c>
      <c r="C183" s="7">
        <v>174</v>
      </c>
      <c r="E183" s="15">
        <f t="shared" si="3"/>
        <v>0</v>
      </c>
    </row>
    <row r="184" spans="1:5" x14ac:dyDescent="0.2">
      <c r="A184" s="10">
        <v>286</v>
      </c>
      <c r="B184" s="6">
        <v>24.877059392490992</v>
      </c>
      <c r="C184" s="7">
        <v>175</v>
      </c>
      <c r="E184" s="15">
        <f t="shared" si="3"/>
        <v>0</v>
      </c>
    </row>
    <row r="185" spans="1:5" x14ac:dyDescent="0.2">
      <c r="A185" s="10">
        <v>96</v>
      </c>
      <c r="B185" s="6">
        <v>24.711204333267233</v>
      </c>
      <c r="C185" s="7">
        <v>176</v>
      </c>
      <c r="E185" s="15">
        <f t="shared" si="3"/>
        <v>0</v>
      </c>
    </row>
    <row r="186" spans="1:5" x14ac:dyDescent="0.2">
      <c r="A186" s="10">
        <v>55</v>
      </c>
      <c r="B186" s="6">
        <v>23.889557894206519</v>
      </c>
      <c r="C186" s="7">
        <v>177</v>
      </c>
      <c r="E186" s="15">
        <f t="shared" si="3"/>
        <v>0</v>
      </c>
    </row>
    <row r="187" spans="1:5" x14ac:dyDescent="0.2">
      <c r="A187" s="10">
        <v>167</v>
      </c>
      <c r="B187" s="6">
        <v>23.725278044581501</v>
      </c>
      <c r="C187" s="7">
        <v>178</v>
      </c>
      <c r="E187" s="15">
        <f t="shared" si="3"/>
        <v>0</v>
      </c>
    </row>
    <row r="188" spans="1:5" x14ac:dyDescent="0.2">
      <c r="A188" s="10">
        <v>180</v>
      </c>
      <c r="B188" s="6">
        <v>23.406372812918562</v>
      </c>
      <c r="C188" s="7">
        <v>179</v>
      </c>
      <c r="E188" s="15">
        <f t="shared" si="3"/>
        <v>0</v>
      </c>
    </row>
    <row r="189" spans="1:5" x14ac:dyDescent="0.2">
      <c r="A189" s="10">
        <v>89</v>
      </c>
      <c r="B189" s="6">
        <v>22.258024167100302</v>
      </c>
      <c r="C189" s="7">
        <v>180</v>
      </c>
      <c r="E189" s="15">
        <f t="shared" si="3"/>
        <v>0</v>
      </c>
    </row>
    <row r="190" spans="1:5" x14ac:dyDescent="0.2">
      <c r="A190" s="10">
        <v>84</v>
      </c>
      <c r="B190" s="6">
        <v>22.230922941373137</v>
      </c>
      <c r="C190" s="7">
        <v>181</v>
      </c>
      <c r="E190" s="15">
        <f t="shared" si="3"/>
        <v>0</v>
      </c>
    </row>
    <row r="191" spans="1:5" x14ac:dyDescent="0.2">
      <c r="A191" s="10">
        <v>149</v>
      </c>
      <c r="B191" s="6">
        <v>22.214133582243448</v>
      </c>
      <c r="C191" s="7">
        <v>182</v>
      </c>
      <c r="E191" s="15">
        <f t="shared" si="3"/>
        <v>0</v>
      </c>
    </row>
    <row r="192" spans="1:5" x14ac:dyDescent="0.2">
      <c r="A192" s="10">
        <v>69</v>
      </c>
      <c r="B192" s="6">
        <v>21.56316278894883</v>
      </c>
      <c r="C192" s="7">
        <v>183</v>
      </c>
      <c r="E192" s="15">
        <f t="shared" si="3"/>
        <v>0</v>
      </c>
    </row>
    <row r="193" spans="1:5" x14ac:dyDescent="0.2">
      <c r="A193" s="10">
        <v>59</v>
      </c>
      <c r="B193" s="6">
        <v>21.274368484217121</v>
      </c>
      <c r="C193" s="7">
        <v>184</v>
      </c>
      <c r="E193" s="15">
        <f t="shared" si="3"/>
        <v>0</v>
      </c>
    </row>
    <row r="194" spans="1:5" x14ac:dyDescent="0.2">
      <c r="A194" s="10">
        <v>410</v>
      </c>
      <c r="B194" s="6">
        <v>21.248802490286835</v>
      </c>
      <c r="C194" s="7">
        <v>185</v>
      </c>
      <c r="E194" s="15">
        <f t="shared" si="3"/>
        <v>0</v>
      </c>
    </row>
    <row r="195" spans="1:5" x14ac:dyDescent="0.2">
      <c r="A195" s="10">
        <v>36</v>
      </c>
      <c r="B195" s="6">
        <v>20.55059599701417</v>
      </c>
      <c r="C195" s="7">
        <v>186</v>
      </c>
      <c r="E195" s="15">
        <f t="shared" si="3"/>
        <v>0</v>
      </c>
    </row>
    <row r="196" spans="1:5" x14ac:dyDescent="0.2">
      <c r="A196" s="10">
        <v>117</v>
      </c>
      <c r="B196" s="6">
        <v>18.897972272448897</v>
      </c>
      <c r="C196" s="7">
        <v>187</v>
      </c>
      <c r="E196" s="15">
        <f t="shared" si="3"/>
        <v>0</v>
      </c>
    </row>
    <row r="197" spans="1:5" x14ac:dyDescent="0.2">
      <c r="A197" s="10">
        <v>333</v>
      </c>
      <c r="B197" s="6">
        <v>17.866682106339795</v>
      </c>
      <c r="C197" s="7">
        <v>188</v>
      </c>
      <c r="E197" s="15">
        <f t="shared" si="3"/>
        <v>0</v>
      </c>
    </row>
    <row r="198" spans="1:5" x14ac:dyDescent="0.2">
      <c r="A198" s="10">
        <v>213</v>
      </c>
      <c r="B198" s="6">
        <v>17.295357949140453</v>
      </c>
      <c r="C198" s="7">
        <v>189</v>
      </c>
      <c r="E198" s="15">
        <f t="shared" si="3"/>
        <v>0</v>
      </c>
    </row>
    <row r="199" spans="1:5" x14ac:dyDescent="0.2">
      <c r="A199" s="10">
        <v>332</v>
      </c>
      <c r="B199" s="6">
        <v>17.073320050705661</v>
      </c>
      <c r="C199" s="7">
        <v>190</v>
      </c>
      <c r="E199" s="15">
        <f t="shared" si="3"/>
        <v>0</v>
      </c>
    </row>
    <row r="200" spans="1:5" x14ac:dyDescent="0.2">
      <c r="A200" s="10">
        <v>204</v>
      </c>
      <c r="B200" s="6">
        <v>16.81363384008182</v>
      </c>
      <c r="C200" s="7">
        <v>191</v>
      </c>
      <c r="E200" s="15">
        <f t="shared" si="3"/>
        <v>0</v>
      </c>
    </row>
    <row r="201" spans="1:5" x14ac:dyDescent="0.2">
      <c r="A201" s="10">
        <v>381</v>
      </c>
      <c r="B201" s="6">
        <v>16.254948003126628</v>
      </c>
      <c r="C201" s="7">
        <v>192</v>
      </c>
      <c r="E201" s="15">
        <f t="shared" si="3"/>
        <v>0</v>
      </c>
    </row>
    <row r="202" spans="1:5" x14ac:dyDescent="0.2">
      <c r="A202" s="10">
        <v>383</v>
      </c>
      <c r="B202" s="6">
        <v>16.193789463059147</v>
      </c>
      <c r="C202" s="7">
        <v>193</v>
      </c>
      <c r="E202" s="15">
        <f t="shared" si="3"/>
        <v>0</v>
      </c>
    </row>
    <row r="203" spans="1:5" x14ac:dyDescent="0.2">
      <c r="A203" s="10">
        <v>73</v>
      </c>
      <c r="B203" s="6">
        <v>14.87273368410024</v>
      </c>
      <c r="C203" s="7">
        <v>194</v>
      </c>
      <c r="E203" s="15">
        <f t="shared" ref="E203:E266" si="4">IF($B203&gt;E$2, LN((1/E$3)*((1+(E$4*($B203-E$2)/E$3)))^(-1/E$4-1)),0)</f>
        <v>0</v>
      </c>
    </row>
    <row r="204" spans="1:5" x14ac:dyDescent="0.2">
      <c r="A204" s="10">
        <v>125</v>
      </c>
      <c r="B204" s="6">
        <v>14.348166850888447</v>
      </c>
      <c r="C204" s="7">
        <v>195</v>
      </c>
      <c r="E204" s="15">
        <f t="shared" si="4"/>
        <v>0</v>
      </c>
    </row>
    <row r="205" spans="1:5" x14ac:dyDescent="0.2">
      <c r="A205" s="10">
        <v>492</v>
      </c>
      <c r="B205" s="6">
        <v>13.723913195870409</v>
      </c>
      <c r="C205" s="7">
        <v>196</v>
      </c>
      <c r="E205" s="15">
        <f t="shared" si="4"/>
        <v>0</v>
      </c>
    </row>
    <row r="206" spans="1:5" x14ac:dyDescent="0.2">
      <c r="A206" s="10">
        <v>261</v>
      </c>
      <c r="B206" s="6">
        <v>13.678304442426452</v>
      </c>
      <c r="C206" s="7">
        <v>197</v>
      </c>
      <c r="E206" s="15">
        <f t="shared" si="4"/>
        <v>0</v>
      </c>
    </row>
    <row r="207" spans="1:5" x14ac:dyDescent="0.2">
      <c r="A207" s="10">
        <v>195</v>
      </c>
      <c r="B207" s="6">
        <v>13.30309859872068</v>
      </c>
      <c r="C207" s="7">
        <v>198</v>
      </c>
      <c r="E207" s="15">
        <f t="shared" si="4"/>
        <v>0</v>
      </c>
    </row>
    <row r="208" spans="1:5" x14ac:dyDescent="0.2">
      <c r="A208" s="10">
        <v>207</v>
      </c>
      <c r="B208" s="6">
        <v>12.763839065692082</v>
      </c>
      <c r="C208" s="7">
        <v>199</v>
      </c>
      <c r="E208" s="15">
        <f t="shared" si="4"/>
        <v>0</v>
      </c>
    </row>
    <row r="209" spans="1:5" x14ac:dyDescent="0.2">
      <c r="A209" s="10">
        <v>13</v>
      </c>
      <c r="B209" s="6">
        <v>12.222645628822647</v>
      </c>
      <c r="C209" s="7">
        <v>200</v>
      </c>
      <c r="E209" s="15">
        <f t="shared" si="4"/>
        <v>0</v>
      </c>
    </row>
    <row r="210" spans="1:5" x14ac:dyDescent="0.2">
      <c r="A210" s="10">
        <v>43</v>
      </c>
      <c r="B210" s="6">
        <v>10.295646975262571</v>
      </c>
      <c r="C210" s="7">
        <v>201</v>
      </c>
      <c r="E210" s="15">
        <f t="shared" si="4"/>
        <v>0</v>
      </c>
    </row>
    <row r="211" spans="1:5" x14ac:dyDescent="0.2">
      <c r="A211" s="10">
        <v>144</v>
      </c>
      <c r="B211" s="6">
        <v>10.060692955694321</v>
      </c>
      <c r="C211" s="7">
        <v>202</v>
      </c>
      <c r="E211" s="15">
        <f t="shared" si="4"/>
        <v>0</v>
      </c>
    </row>
    <row r="212" spans="1:5" x14ac:dyDescent="0.2">
      <c r="A212" s="10">
        <v>170</v>
      </c>
      <c r="B212" s="6">
        <v>9.8616032395384536</v>
      </c>
      <c r="C212" s="7">
        <v>203</v>
      </c>
      <c r="E212" s="15">
        <f t="shared" si="4"/>
        <v>0</v>
      </c>
    </row>
    <row r="213" spans="1:5" x14ac:dyDescent="0.2">
      <c r="A213" s="10">
        <v>439</v>
      </c>
      <c r="B213" s="6">
        <v>9.8143750303661363</v>
      </c>
      <c r="C213" s="7">
        <v>204</v>
      </c>
      <c r="E213" s="15">
        <f t="shared" si="4"/>
        <v>0</v>
      </c>
    </row>
    <row r="214" spans="1:5" x14ac:dyDescent="0.2">
      <c r="A214" s="10">
        <v>208</v>
      </c>
      <c r="B214" s="6">
        <v>9.7739061018619395</v>
      </c>
      <c r="C214" s="7">
        <v>205</v>
      </c>
      <c r="E214" s="15">
        <f t="shared" si="4"/>
        <v>0</v>
      </c>
    </row>
    <row r="215" spans="1:5" x14ac:dyDescent="0.2">
      <c r="A215" s="10">
        <v>153</v>
      </c>
      <c r="B215" s="6">
        <v>9.560846326947285</v>
      </c>
      <c r="C215" s="7">
        <v>206</v>
      </c>
      <c r="E215" s="15">
        <f t="shared" si="4"/>
        <v>0</v>
      </c>
    </row>
    <row r="216" spans="1:5" x14ac:dyDescent="0.2">
      <c r="A216" s="10">
        <v>28</v>
      </c>
      <c r="B216" s="6">
        <v>9.5143992215071194</v>
      </c>
      <c r="C216" s="7">
        <v>207</v>
      </c>
      <c r="E216" s="15">
        <f t="shared" si="4"/>
        <v>0</v>
      </c>
    </row>
    <row r="217" spans="1:5" x14ac:dyDescent="0.2">
      <c r="A217" s="10">
        <v>11</v>
      </c>
      <c r="B217" s="6">
        <v>8.9818697747614351</v>
      </c>
      <c r="C217" s="7">
        <v>208</v>
      </c>
      <c r="E217" s="15">
        <f t="shared" si="4"/>
        <v>0</v>
      </c>
    </row>
    <row r="218" spans="1:5" x14ac:dyDescent="0.2">
      <c r="A218" s="10">
        <v>272</v>
      </c>
      <c r="B218" s="6">
        <v>8.0865113946583733</v>
      </c>
      <c r="C218" s="7">
        <v>209</v>
      </c>
      <c r="E218" s="15">
        <f t="shared" si="4"/>
        <v>0</v>
      </c>
    </row>
    <row r="219" spans="1:5" x14ac:dyDescent="0.2">
      <c r="A219" s="10">
        <v>90</v>
      </c>
      <c r="B219" s="6">
        <v>7.7259798975428566</v>
      </c>
      <c r="C219" s="7">
        <v>210</v>
      </c>
      <c r="E219" s="15">
        <f t="shared" si="4"/>
        <v>0</v>
      </c>
    </row>
    <row r="220" spans="1:5" x14ac:dyDescent="0.2">
      <c r="A220" s="10">
        <v>434</v>
      </c>
      <c r="B220" s="6">
        <v>6.9248626601056458</v>
      </c>
      <c r="C220" s="7">
        <v>211</v>
      </c>
      <c r="E220" s="15">
        <f t="shared" si="4"/>
        <v>0</v>
      </c>
    </row>
    <row r="221" spans="1:5" x14ac:dyDescent="0.2">
      <c r="A221" s="10">
        <v>171</v>
      </c>
      <c r="B221" s="6">
        <v>6.6603117091799504</v>
      </c>
      <c r="C221" s="7">
        <v>212</v>
      </c>
      <c r="E221" s="15">
        <f t="shared" si="4"/>
        <v>0</v>
      </c>
    </row>
    <row r="222" spans="1:5" x14ac:dyDescent="0.2">
      <c r="A222" s="10">
        <v>328</v>
      </c>
      <c r="B222" s="6">
        <v>6.5873081759618799</v>
      </c>
      <c r="C222" s="7">
        <v>213</v>
      </c>
      <c r="E222" s="15">
        <f t="shared" si="4"/>
        <v>0</v>
      </c>
    </row>
    <row r="223" spans="1:5" x14ac:dyDescent="0.2">
      <c r="A223" s="10">
        <v>182</v>
      </c>
      <c r="B223" s="6">
        <v>6.3928647945995181</v>
      </c>
      <c r="C223" s="7">
        <v>214</v>
      </c>
      <c r="E223" s="15">
        <f t="shared" si="4"/>
        <v>0</v>
      </c>
    </row>
    <row r="224" spans="1:5" x14ac:dyDescent="0.2">
      <c r="A224" s="10">
        <v>8</v>
      </c>
      <c r="B224" s="6">
        <v>6.0627711778543016</v>
      </c>
      <c r="C224" s="7">
        <v>215</v>
      </c>
      <c r="E224" s="15">
        <f t="shared" si="4"/>
        <v>0</v>
      </c>
    </row>
    <row r="225" spans="1:5" x14ac:dyDescent="0.2">
      <c r="A225" s="10">
        <v>95</v>
      </c>
      <c r="B225" s="6">
        <v>5.138619933710288</v>
      </c>
      <c r="C225" s="7">
        <v>216</v>
      </c>
      <c r="E225" s="15">
        <f t="shared" si="4"/>
        <v>0</v>
      </c>
    </row>
    <row r="226" spans="1:5" x14ac:dyDescent="0.2">
      <c r="A226" s="10">
        <v>168</v>
      </c>
      <c r="B226" s="6">
        <v>5.058918026403262</v>
      </c>
      <c r="C226" s="7">
        <v>217</v>
      </c>
      <c r="E226" s="15">
        <f t="shared" si="4"/>
        <v>0</v>
      </c>
    </row>
    <row r="227" spans="1:5" x14ac:dyDescent="0.2">
      <c r="A227" s="10">
        <v>116</v>
      </c>
      <c r="B227" s="6">
        <v>4.2944215029638144</v>
      </c>
      <c r="C227" s="7">
        <v>218</v>
      </c>
      <c r="E227" s="15">
        <f t="shared" si="4"/>
        <v>0</v>
      </c>
    </row>
    <row r="228" spans="1:5" x14ac:dyDescent="0.2">
      <c r="A228" s="10">
        <v>186</v>
      </c>
      <c r="B228" s="6">
        <v>3.8366845419459423</v>
      </c>
      <c r="C228" s="7">
        <v>219</v>
      </c>
      <c r="E228" s="15">
        <f t="shared" si="4"/>
        <v>0</v>
      </c>
    </row>
    <row r="229" spans="1:5" x14ac:dyDescent="0.2">
      <c r="A229" s="10">
        <v>360</v>
      </c>
      <c r="B229" s="6">
        <v>3.0148842390626669</v>
      </c>
      <c r="C229" s="7">
        <v>220</v>
      </c>
      <c r="E229" s="15">
        <f t="shared" si="4"/>
        <v>0</v>
      </c>
    </row>
    <row r="230" spans="1:5" x14ac:dyDescent="0.2">
      <c r="A230" s="10">
        <v>202</v>
      </c>
      <c r="B230" s="6">
        <v>3.0051257913437439</v>
      </c>
      <c r="C230" s="7">
        <v>221</v>
      </c>
      <c r="E230" s="15">
        <f t="shared" si="4"/>
        <v>0</v>
      </c>
    </row>
    <row r="231" spans="1:5" x14ac:dyDescent="0.2">
      <c r="A231" s="10">
        <v>420</v>
      </c>
      <c r="B231" s="6">
        <v>2.3861099601854221</v>
      </c>
      <c r="C231" s="7">
        <v>222</v>
      </c>
      <c r="E231" s="15">
        <f t="shared" si="4"/>
        <v>0</v>
      </c>
    </row>
    <row r="232" spans="1:5" x14ac:dyDescent="0.2">
      <c r="A232" s="10">
        <v>396</v>
      </c>
      <c r="B232" s="6">
        <v>1.8529892140850279</v>
      </c>
      <c r="C232" s="7">
        <v>223</v>
      </c>
      <c r="E232" s="15">
        <f t="shared" si="4"/>
        <v>0</v>
      </c>
    </row>
    <row r="233" spans="1:5" x14ac:dyDescent="0.2">
      <c r="A233" s="10">
        <v>58</v>
      </c>
      <c r="B233" s="6">
        <v>1.7819744260395964</v>
      </c>
      <c r="C233" s="7">
        <v>224</v>
      </c>
      <c r="E233" s="15">
        <f t="shared" si="4"/>
        <v>0</v>
      </c>
    </row>
    <row r="234" spans="1:5" x14ac:dyDescent="0.2">
      <c r="A234" s="10">
        <v>9</v>
      </c>
      <c r="B234" s="6">
        <v>1.4634609149652533</v>
      </c>
      <c r="C234" s="7">
        <v>225</v>
      </c>
      <c r="E234" s="15">
        <f t="shared" si="4"/>
        <v>0</v>
      </c>
    </row>
    <row r="235" spans="1:5" x14ac:dyDescent="0.2">
      <c r="A235" s="10">
        <v>278</v>
      </c>
      <c r="B235" s="6">
        <v>0.70909178559122665</v>
      </c>
      <c r="C235" s="7">
        <v>226</v>
      </c>
      <c r="E235" s="15">
        <f t="shared" si="4"/>
        <v>0</v>
      </c>
    </row>
    <row r="236" spans="1:5" x14ac:dyDescent="0.2">
      <c r="A236" s="10">
        <v>449</v>
      </c>
      <c r="B236" s="6">
        <v>0.44905984225806606</v>
      </c>
      <c r="C236" s="7">
        <v>227</v>
      </c>
      <c r="E236" s="15">
        <f t="shared" si="4"/>
        <v>0</v>
      </c>
    </row>
    <row r="237" spans="1:5" x14ac:dyDescent="0.2">
      <c r="A237" s="10">
        <v>105</v>
      </c>
      <c r="B237" s="6">
        <v>0.2364998298635328</v>
      </c>
      <c r="C237" s="7">
        <v>228</v>
      </c>
      <c r="E237" s="15">
        <f t="shared" si="4"/>
        <v>0</v>
      </c>
    </row>
    <row r="238" spans="1:5" x14ac:dyDescent="0.2">
      <c r="A238" s="10">
        <v>114</v>
      </c>
      <c r="B238" s="6">
        <v>-0.33601569506026863</v>
      </c>
      <c r="C238" s="7">
        <v>229</v>
      </c>
      <c r="E238" s="15">
        <f t="shared" si="4"/>
        <v>0</v>
      </c>
    </row>
    <row r="239" spans="1:5" x14ac:dyDescent="0.2">
      <c r="A239" s="10">
        <v>32</v>
      </c>
      <c r="B239" s="6">
        <v>-0.33886560805149202</v>
      </c>
      <c r="C239" s="7">
        <v>230</v>
      </c>
      <c r="E239" s="15">
        <f t="shared" si="4"/>
        <v>0</v>
      </c>
    </row>
    <row r="240" spans="1:5" x14ac:dyDescent="0.2">
      <c r="A240" s="10">
        <v>271</v>
      </c>
      <c r="B240" s="6">
        <v>-0.43135555269691395</v>
      </c>
      <c r="C240" s="7">
        <v>231</v>
      </c>
      <c r="E240" s="15">
        <f t="shared" si="4"/>
        <v>0</v>
      </c>
    </row>
    <row r="241" spans="1:5" x14ac:dyDescent="0.2">
      <c r="A241" s="10">
        <v>276</v>
      </c>
      <c r="B241" s="6">
        <v>-0.59982680961184087</v>
      </c>
      <c r="C241" s="7">
        <v>232</v>
      </c>
      <c r="E241" s="15">
        <f t="shared" si="4"/>
        <v>0</v>
      </c>
    </row>
    <row r="242" spans="1:5" x14ac:dyDescent="0.2">
      <c r="A242" s="10">
        <v>206</v>
      </c>
      <c r="B242" s="6">
        <v>-1.3346395127846336</v>
      </c>
      <c r="C242" s="7">
        <v>233</v>
      </c>
      <c r="E242" s="15">
        <f t="shared" si="4"/>
        <v>0</v>
      </c>
    </row>
    <row r="243" spans="1:5" x14ac:dyDescent="0.2">
      <c r="A243" s="10">
        <v>121</v>
      </c>
      <c r="B243" s="6">
        <v>-1.5204650754149043</v>
      </c>
      <c r="C243" s="7">
        <v>234</v>
      </c>
      <c r="E243" s="15">
        <f t="shared" si="4"/>
        <v>0</v>
      </c>
    </row>
    <row r="244" spans="1:5" x14ac:dyDescent="0.2">
      <c r="A244" s="10">
        <v>201</v>
      </c>
      <c r="B244" s="6">
        <v>-2.0701306224054861</v>
      </c>
      <c r="C244" s="7">
        <v>235</v>
      </c>
      <c r="E244" s="15">
        <f t="shared" si="4"/>
        <v>0</v>
      </c>
    </row>
    <row r="245" spans="1:5" x14ac:dyDescent="0.2">
      <c r="A245" s="10">
        <v>137</v>
      </c>
      <c r="B245" s="6">
        <v>-3.2038330249015416</v>
      </c>
      <c r="C245" s="7">
        <v>236</v>
      </c>
      <c r="E245" s="15">
        <f t="shared" si="4"/>
        <v>0</v>
      </c>
    </row>
    <row r="246" spans="1:5" x14ac:dyDescent="0.2">
      <c r="A246" s="10">
        <v>10</v>
      </c>
      <c r="B246" s="6">
        <v>-3.4936483632282034</v>
      </c>
      <c r="C246" s="7">
        <v>237</v>
      </c>
      <c r="E246" s="15">
        <f t="shared" si="4"/>
        <v>0</v>
      </c>
    </row>
    <row r="247" spans="1:5" x14ac:dyDescent="0.2">
      <c r="A247" s="10">
        <v>103</v>
      </c>
      <c r="B247" s="6">
        <v>-3.9244140645532752</v>
      </c>
      <c r="C247" s="7">
        <v>238</v>
      </c>
      <c r="E247" s="15">
        <f t="shared" si="4"/>
        <v>0</v>
      </c>
    </row>
    <row r="248" spans="1:5" x14ac:dyDescent="0.2">
      <c r="A248" s="10">
        <v>75</v>
      </c>
      <c r="B248" s="6">
        <v>-4.1849374259491015</v>
      </c>
      <c r="C248" s="7">
        <v>239</v>
      </c>
      <c r="E248" s="15">
        <f t="shared" si="4"/>
        <v>0</v>
      </c>
    </row>
    <row r="249" spans="1:5" x14ac:dyDescent="0.2">
      <c r="A249" s="10">
        <v>78</v>
      </c>
      <c r="B249" s="6">
        <v>-4.4583025622141577</v>
      </c>
      <c r="C249" s="7">
        <v>240</v>
      </c>
      <c r="E249" s="15">
        <f t="shared" si="4"/>
        <v>0</v>
      </c>
    </row>
    <row r="250" spans="1:5" x14ac:dyDescent="0.2">
      <c r="A250" s="10">
        <v>17</v>
      </c>
      <c r="B250" s="6">
        <v>-4.6400185919192154</v>
      </c>
      <c r="C250" s="7">
        <v>241</v>
      </c>
      <c r="E250" s="15">
        <f t="shared" si="4"/>
        <v>0</v>
      </c>
    </row>
    <row r="251" spans="1:5" x14ac:dyDescent="0.2">
      <c r="A251" s="10">
        <v>259</v>
      </c>
      <c r="B251" s="6">
        <v>-5.1374011805855844</v>
      </c>
      <c r="C251" s="7">
        <v>242</v>
      </c>
      <c r="E251" s="15">
        <f t="shared" si="4"/>
        <v>0</v>
      </c>
    </row>
    <row r="252" spans="1:5" x14ac:dyDescent="0.2">
      <c r="A252" s="10">
        <v>273</v>
      </c>
      <c r="B252" s="6">
        <v>-5.2723923290577659</v>
      </c>
      <c r="C252" s="7">
        <v>243</v>
      </c>
      <c r="E252" s="15">
        <f t="shared" si="4"/>
        <v>0</v>
      </c>
    </row>
    <row r="253" spans="1:5" x14ac:dyDescent="0.2">
      <c r="A253" s="10">
        <v>52</v>
      </c>
      <c r="B253" s="6">
        <v>-5.4413889364059287</v>
      </c>
      <c r="C253" s="7">
        <v>244</v>
      </c>
      <c r="E253" s="15">
        <f t="shared" si="4"/>
        <v>0</v>
      </c>
    </row>
    <row r="254" spans="1:5" x14ac:dyDescent="0.2">
      <c r="A254" s="10">
        <v>177</v>
      </c>
      <c r="B254" s="6">
        <v>-5.5035173167889297</v>
      </c>
      <c r="C254" s="7">
        <v>245</v>
      </c>
      <c r="E254" s="15">
        <f t="shared" si="4"/>
        <v>0</v>
      </c>
    </row>
    <row r="255" spans="1:5" x14ac:dyDescent="0.2">
      <c r="A255" s="10">
        <v>403</v>
      </c>
      <c r="B255" s="6">
        <v>-6.007165386374254</v>
      </c>
      <c r="C255" s="7">
        <v>246</v>
      </c>
      <c r="E255" s="15">
        <f t="shared" si="4"/>
        <v>0</v>
      </c>
    </row>
    <row r="256" spans="1:5" x14ac:dyDescent="0.2">
      <c r="A256" s="10">
        <v>220</v>
      </c>
      <c r="B256" s="6">
        <v>-6.0358591263975541</v>
      </c>
      <c r="C256" s="7">
        <v>247</v>
      </c>
      <c r="E256" s="15">
        <f t="shared" si="4"/>
        <v>0</v>
      </c>
    </row>
    <row r="257" spans="1:5" x14ac:dyDescent="0.2">
      <c r="A257" s="10">
        <v>119</v>
      </c>
      <c r="B257" s="6">
        <v>-6.4197302430766285</v>
      </c>
      <c r="C257" s="7">
        <v>248</v>
      </c>
      <c r="E257" s="15">
        <f t="shared" si="4"/>
        <v>0</v>
      </c>
    </row>
    <row r="258" spans="1:5" x14ac:dyDescent="0.2">
      <c r="A258" s="10">
        <v>38</v>
      </c>
      <c r="B258" s="6">
        <v>-6.6937643040382682</v>
      </c>
      <c r="C258" s="7">
        <v>249</v>
      </c>
      <c r="E258" s="15">
        <f t="shared" si="4"/>
        <v>0</v>
      </c>
    </row>
    <row r="259" spans="1:5" x14ac:dyDescent="0.2">
      <c r="A259" s="10">
        <v>452</v>
      </c>
      <c r="B259" s="6">
        <v>-8.1462033985335438</v>
      </c>
      <c r="C259" s="7">
        <v>250</v>
      </c>
      <c r="E259" s="15">
        <f t="shared" si="4"/>
        <v>0</v>
      </c>
    </row>
    <row r="260" spans="1:5" x14ac:dyDescent="0.2">
      <c r="A260" s="10">
        <v>35</v>
      </c>
      <c r="B260" s="6">
        <v>-8.616613316724397</v>
      </c>
      <c r="C260" s="7">
        <v>251</v>
      </c>
      <c r="E260" s="15">
        <f t="shared" si="4"/>
        <v>0</v>
      </c>
    </row>
    <row r="261" spans="1:5" x14ac:dyDescent="0.2">
      <c r="A261" s="10">
        <v>188</v>
      </c>
      <c r="B261" s="6">
        <v>-8.7478310943079123</v>
      </c>
      <c r="C261" s="7">
        <v>252</v>
      </c>
      <c r="E261" s="15">
        <f t="shared" si="4"/>
        <v>0</v>
      </c>
    </row>
    <row r="262" spans="1:5" x14ac:dyDescent="0.2">
      <c r="A262" s="10">
        <v>81</v>
      </c>
      <c r="B262" s="6">
        <v>-8.8821702295517753</v>
      </c>
      <c r="C262" s="7">
        <v>253</v>
      </c>
      <c r="E262" s="15">
        <f t="shared" si="4"/>
        <v>0</v>
      </c>
    </row>
    <row r="263" spans="1:5" x14ac:dyDescent="0.2">
      <c r="A263" s="10">
        <v>126</v>
      </c>
      <c r="B263" s="6">
        <v>-9.5966861060205702</v>
      </c>
      <c r="C263" s="7">
        <v>254</v>
      </c>
      <c r="E263" s="15">
        <f t="shared" si="4"/>
        <v>0</v>
      </c>
    </row>
    <row r="264" spans="1:5" x14ac:dyDescent="0.2">
      <c r="A264" s="10">
        <v>319</v>
      </c>
      <c r="B264" s="6">
        <v>-9.6947138113991969</v>
      </c>
      <c r="C264" s="7">
        <v>255</v>
      </c>
      <c r="E264" s="15">
        <f t="shared" si="4"/>
        <v>0</v>
      </c>
    </row>
    <row r="265" spans="1:5" x14ac:dyDescent="0.2">
      <c r="A265" s="10">
        <v>128</v>
      </c>
      <c r="B265" s="6">
        <v>-10.060958693735301</v>
      </c>
      <c r="C265" s="7">
        <v>256</v>
      </c>
      <c r="E265" s="15">
        <f t="shared" si="4"/>
        <v>0</v>
      </c>
    </row>
    <row r="266" spans="1:5" x14ac:dyDescent="0.2">
      <c r="A266" s="10">
        <v>183</v>
      </c>
      <c r="B266" s="6">
        <v>-10.928159052871706</v>
      </c>
      <c r="C266" s="7">
        <v>257</v>
      </c>
      <c r="E266" s="15">
        <f t="shared" si="4"/>
        <v>0</v>
      </c>
    </row>
    <row r="267" spans="1:5" x14ac:dyDescent="0.2">
      <c r="A267" s="10">
        <v>71</v>
      </c>
      <c r="B267" s="6">
        <v>-11.135272168598021</v>
      </c>
      <c r="C267" s="7">
        <v>258</v>
      </c>
      <c r="E267" s="15">
        <f t="shared" ref="E267:E330" si="5">IF($B267&gt;E$2, LN((1/E$3)*((1+(E$4*($B267-E$2)/E$3)))^(-1/E$4-1)),0)</f>
        <v>0</v>
      </c>
    </row>
    <row r="268" spans="1:5" x14ac:dyDescent="0.2">
      <c r="A268" s="10">
        <v>50</v>
      </c>
      <c r="B268" s="6">
        <v>-11.623861471038254</v>
      </c>
      <c r="C268" s="7">
        <v>259</v>
      </c>
      <c r="E268" s="15">
        <f t="shared" si="5"/>
        <v>0</v>
      </c>
    </row>
    <row r="269" spans="1:5" x14ac:dyDescent="0.2">
      <c r="A269" s="10">
        <v>112</v>
      </c>
      <c r="B269" s="6">
        <v>-12.034638440785784</v>
      </c>
      <c r="C269" s="7">
        <v>260</v>
      </c>
      <c r="E269" s="15">
        <f t="shared" si="5"/>
        <v>0</v>
      </c>
    </row>
    <row r="270" spans="1:5" x14ac:dyDescent="0.2">
      <c r="A270" s="10">
        <v>262</v>
      </c>
      <c r="B270" s="6">
        <v>-12.257379044964182</v>
      </c>
      <c r="C270" s="7">
        <v>261</v>
      </c>
      <c r="E270" s="15">
        <f t="shared" si="5"/>
        <v>0</v>
      </c>
    </row>
    <row r="271" spans="1:5" x14ac:dyDescent="0.2">
      <c r="A271" s="10">
        <v>391</v>
      </c>
      <c r="B271" s="6">
        <v>-12.620304011295957</v>
      </c>
      <c r="C271" s="7">
        <v>262</v>
      </c>
      <c r="E271" s="15">
        <f t="shared" si="5"/>
        <v>0</v>
      </c>
    </row>
    <row r="272" spans="1:5" x14ac:dyDescent="0.2">
      <c r="A272" s="10">
        <v>82</v>
      </c>
      <c r="B272" s="6">
        <v>-13.028391473817464</v>
      </c>
      <c r="C272" s="7">
        <v>263</v>
      </c>
      <c r="E272" s="15">
        <f t="shared" si="5"/>
        <v>0</v>
      </c>
    </row>
    <row r="273" spans="1:5" x14ac:dyDescent="0.2">
      <c r="A273" s="10">
        <v>83</v>
      </c>
      <c r="B273" s="6">
        <v>-13.035131610502503</v>
      </c>
      <c r="C273" s="7">
        <v>264</v>
      </c>
      <c r="E273" s="15">
        <f t="shared" si="5"/>
        <v>0</v>
      </c>
    </row>
    <row r="274" spans="1:5" x14ac:dyDescent="0.2">
      <c r="A274" s="10">
        <v>179</v>
      </c>
      <c r="B274" s="6">
        <v>-13.134468178559473</v>
      </c>
      <c r="C274" s="7">
        <v>265</v>
      </c>
      <c r="E274" s="15">
        <f t="shared" si="5"/>
        <v>0</v>
      </c>
    </row>
    <row r="275" spans="1:5" x14ac:dyDescent="0.2">
      <c r="A275" s="10">
        <v>178</v>
      </c>
      <c r="B275" s="6">
        <v>-13.33799947585976</v>
      </c>
      <c r="C275" s="7">
        <v>266</v>
      </c>
      <c r="E275" s="15">
        <f t="shared" si="5"/>
        <v>0</v>
      </c>
    </row>
    <row r="276" spans="1:5" x14ac:dyDescent="0.2">
      <c r="A276" s="10">
        <v>282</v>
      </c>
      <c r="B276" s="6">
        <v>-13.45111875816292</v>
      </c>
      <c r="C276" s="7">
        <v>267</v>
      </c>
      <c r="E276" s="15">
        <f t="shared" si="5"/>
        <v>0</v>
      </c>
    </row>
    <row r="277" spans="1:5" x14ac:dyDescent="0.2">
      <c r="A277" s="10">
        <v>139</v>
      </c>
      <c r="B277" s="6">
        <v>-13.571945598458115</v>
      </c>
      <c r="C277" s="7">
        <v>268</v>
      </c>
      <c r="E277" s="15">
        <f t="shared" si="5"/>
        <v>0</v>
      </c>
    </row>
    <row r="278" spans="1:5" x14ac:dyDescent="0.2">
      <c r="A278" s="10">
        <v>269</v>
      </c>
      <c r="B278" s="6">
        <v>-13.672494114376605</v>
      </c>
      <c r="C278" s="7">
        <v>269</v>
      </c>
      <c r="E278" s="15">
        <f t="shared" si="5"/>
        <v>0</v>
      </c>
    </row>
    <row r="279" spans="1:5" x14ac:dyDescent="0.2">
      <c r="A279" s="10">
        <v>217</v>
      </c>
      <c r="B279" s="6">
        <v>-13.688613149442972</v>
      </c>
      <c r="C279" s="7">
        <v>270</v>
      </c>
      <c r="E279" s="15">
        <f t="shared" si="5"/>
        <v>0</v>
      </c>
    </row>
    <row r="280" spans="1:5" x14ac:dyDescent="0.2">
      <c r="A280" s="10">
        <v>265</v>
      </c>
      <c r="B280" s="6">
        <v>-14.006158840382341</v>
      </c>
      <c r="C280" s="7">
        <v>271</v>
      </c>
      <c r="E280" s="15">
        <f t="shared" si="5"/>
        <v>0</v>
      </c>
    </row>
    <row r="281" spans="1:5" x14ac:dyDescent="0.2">
      <c r="A281" s="10">
        <v>42</v>
      </c>
      <c r="B281" s="6">
        <v>-14.157178247020056</v>
      </c>
      <c r="C281" s="7">
        <v>272</v>
      </c>
      <c r="E281" s="15">
        <f t="shared" si="5"/>
        <v>0</v>
      </c>
    </row>
    <row r="282" spans="1:5" x14ac:dyDescent="0.2">
      <c r="A282" s="10">
        <v>440</v>
      </c>
      <c r="B282" s="6">
        <v>-14.217941430164501</v>
      </c>
      <c r="C282" s="7">
        <v>273</v>
      </c>
      <c r="E282" s="15">
        <f t="shared" si="5"/>
        <v>0</v>
      </c>
    </row>
    <row r="283" spans="1:5" x14ac:dyDescent="0.2">
      <c r="A283" s="10">
        <v>1</v>
      </c>
      <c r="B283" s="6">
        <v>-14.333845846784243</v>
      </c>
      <c r="C283" s="7">
        <v>274</v>
      </c>
      <c r="E283" s="15">
        <f t="shared" si="5"/>
        <v>0</v>
      </c>
    </row>
    <row r="284" spans="1:5" x14ac:dyDescent="0.2">
      <c r="A284" s="10">
        <v>325</v>
      </c>
      <c r="B284" s="6">
        <v>-15.054667460277415</v>
      </c>
      <c r="C284" s="7">
        <v>275</v>
      </c>
      <c r="E284" s="15">
        <f t="shared" si="5"/>
        <v>0</v>
      </c>
    </row>
    <row r="285" spans="1:5" x14ac:dyDescent="0.2">
      <c r="A285" s="10">
        <v>104</v>
      </c>
      <c r="B285" s="6">
        <v>-15.184368780563091</v>
      </c>
      <c r="C285" s="7">
        <v>276</v>
      </c>
      <c r="E285" s="15">
        <f t="shared" si="5"/>
        <v>0</v>
      </c>
    </row>
    <row r="286" spans="1:5" x14ac:dyDescent="0.2">
      <c r="A286" s="10">
        <v>67</v>
      </c>
      <c r="B286" s="6">
        <v>-16.651966867535521</v>
      </c>
      <c r="C286" s="7">
        <v>277</v>
      </c>
      <c r="E286" s="15">
        <f t="shared" si="5"/>
        <v>0</v>
      </c>
    </row>
    <row r="287" spans="1:5" x14ac:dyDescent="0.2">
      <c r="A287" s="10">
        <v>88</v>
      </c>
      <c r="B287" s="6">
        <v>-16.786090860134209</v>
      </c>
      <c r="C287" s="7">
        <v>278</v>
      </c>
      <c r="E287" s="15">
        <f t="shared" si="5"/>
        <v>0</v>
      </c>
    </row>
    <row r="288" spans="1:5" x14ac:dyDescent="0.2">
      <c r="A288" s="10">
        <v>417</v>
      </c>
      <c r="B288" s="6">
        <v>-16.95838501997423</v>
      </c>
      <c r="C288" s="7">
        <v>279</v>
      </c>
      <c r="E288" s="15">
        <f t="shared" si="5"/>
        <v>0</v>
      </c>
    </row>
    <row r="289" spans="1:5" x14ac:dyDescent="0.2">
      <c r="A289" s="10">
        <v>106</v>
      </c>
      <c r="B289" s="6">
        <v>-17.083152395780417</v>
      </c>
      <c r="C289" s="7">
        <v>280</v>
      </c>
      <c r="E289" s="15">
        <f t="shared" si="5"/>
        <v>0</v>
      </c>
    </row>
    <row r="290" spans="1:5" x14ac:dyDescent="0.2">
      <c r="A290" s="10">
        <v>157</v>
      </c>
      <c r="B290" s="6">
        <v>-17.112599983236578</v>
      </c>
      <c r="C290" s="7">
        <v>281</v>
      </c>
      <c r="E290" s="15">
        <f t="shared" si="5"/>
        <v>0</v>
      </c>
    </row>
    <row r="291" spans="1:5" x14ac:dyDescent="0.2">
      <c r="A291" s="10">
        <v>348</v>
      </c>
      <c r="B291" s="6">
        <v>-17.607200365346216</v>
      </c>
      <c r="C291" s="7">
        <v>282</v>
      </c>
      <c r="E291" s="15">
        <f t="shared" si="5"/>
        <v>0</v>
      </c>
    </row>
    <row r="292" spans="1:5" x14ac:dyDescent="0.2">
      <c r="A292" s="10">
        <v>148</v>
      </c>
      <c r="B292" s="6">
        <v>-18.338979438558454</v>
      </c>
      <c r="C292" s="7">
        <v>283</v>
      </c>
      <c r="E292" s="15">
        <f t="shared" si="5"/>
        <v>0</v>
      </c>
    </row>
    <row r="293" spans="1:5" x14ac:dyDescent="0.2">
      <c r="A293" s="10">
        <v>164</v>
      </c>
      <c r="B293" s="6">
        <v>-18.389969444422604</v>
      </c>
      <c r="C293" s="7">
        <v>284</v>
      </c>
      <c r="E293" s="15">
        <f t="shared" si="5"/>
        <v>0</v>
      </c>
    </row>
    <row r="294" spans="1:5" x14ac:dyDescent="0.2">
      <c r="A294" s="10">
        <v>154</v>
      </c>
      <c r="B294" s="6">
        <v>-18.467002946790672</v>
      </c>
      <c r="C294" s="7">
        <v>285</v>
      </c>
      <c r="E294" s="15">
        <f t="shared" si="5"/>
        <v>0</v>
      </c>
    </row>
    <row r="295" spans="1:5" x14ac:dyDescent="0.2">
      <c r="A295" s="10">
        <v>281</v>
      </c>
      <c r="B295" s="6">
        <v>-18.917522829353402</v>
      </c>
      <c r="C295" s="7">
        <v>286</v>
      </c>
      <c r="E295" s="15">
        <f t="shared" si="5"/>
        <v>0</v>
      </c>
    </row>
    <row r="296" spans="1:5" x14ac:dyDescent="0.2">
      <c r="A296" s="10">
        <v>22</v>
      </c>
      <c r="B296" s="6">
        <v>-19.194093364634682</v>
      </c>
      <c r="C296" s="7">
        <v>287</v>
      </c>
      <c r="E296" s="15">
        <f t="shared" si="5"/>
        <v>0</v>
      </c>
    </row>
    <row r="297" spans="1:5" x14ac:dyDescent="0.2">
      <c r="A297" s="10">
        <v>160</v>
      </c>
      <c r="B297" s="6">
        <v>-19.283651127965641</v>
      </c>
      <c r="C297" s="7">
        <v>288</v>
      </c>
      <c r="E297" s="15">
        <f t="shared" si="5"/>
        <v>0</v>
      </c>
    </row>
    <row r="298" spans="1:5" x14ac:dyDescent="0.2">
      <c r="A298" s="10">
        <v>57</v>
      </c>
      <c r="B298" s="6">
        <v>-19.352773235268614</v>
      </c>
      <c r="C298" s="7">
        <v>289</v>
      </c>
      <c r="E298" s="15">
        <f t="shared" si="5"/>
        <v>0</v>
      </c>
    </row>
    <row r="299" spans="1:5" x14ac:dyDescent="0.2">
      <c r="A299" s="10">
        <v>191</v>
      </c>
      <c r="B299" s="6">
        <v>-19.379801340328413</v>
      </c>
      <c r="C299" s="7">
        <v>290</v>
      </c>
      <c r="E299" s="15">
        <f t="shared" si="5"/>
        <v>0</v>
      </c>
    </row>
    <row r="300" spans="1:5" x14ac:dyDescent="0.2">
      <c r="A300" s="10">
        <v>64</v>
      </c>
      <c r="B300" s="6">
        <v>-19.415605987642266</v>
      </c>
      <c r="C300" s="7">
        <v>291</v>
      </c>
      <c r="E300" s="15">
        <f t="shared" si="5"/>
        <v>0</v>
      </c>
    </row>
    <row r="301" spans="1:5" x14ac:dyDescent="0.2">
      <c r="A301" s="10">
        <v>25</v>
      </c>
      <c r="B301" s="6">
        <v>-19.510947806711556</v>
      </c>
      <c r="C301" s="7">
        <v>292</v>
      </c>
      <c r="E301" s="15">
        <f t="shared" si="5"/>
        <v>0</v>
      </c>
    </row>
    <row r="302" spans="1:5" x14ac:dyDescent="0.2">
      <c r="A302" s="10">
        <v>342</v>
      </c>
      <c r="B302" s="6">
        <v>-20.033656398172752</v>
      </c>
      <c r="C302" s="7">
        <v>293</v>
      </c>
      <c r="E302" s="15">
        <f t="shared" si="5"/>
        <v>0</v>
      </c>
    </row>
    <row r="303" spans="1:5" x14ac:dyDescent="0.2">
      <c r="A303" s="10">
        <v>484</v>
      </c>
      <c r="B303" s="6">
        <v>-20.522650078688457</v>
      </c>
      <c r="C303" s="7">
        <v>294</v>
      </c>
      <c r="E303" s="15">
        <f t="shared" si="5"/>
        <v>0</v>
      </c>
    </row>
    <row r="304" spans="1:5" x14ac:dyDescent="0.2">
      <c r="A304" s="10">
        <v>323</v>
      </c>
      <c r="B304" s="6">
        <v>-20.764147184279864</v>
      </c>
      <c r="C304" s="7">
        <v>295</v>
      </c>
      <c r="E304" s="15">
        <f t="shared" si="5"/>
        <v>0</v>
      </c>
    </row>
    <row r="305" spans="1:5" x14ac:dyDescent="0.2">
      <c r="A305" s="10">
        <v>68</v>
      </c>
      <c r="B305" s="6">
        <v>-21.114468667276014</v>
      </c>
      <c r="C305" s="7">
        <v>296</v>
      </c>
      <c r="E305" s="15">
        <f t="shared" si="5"/>
        <v>0</v>
      </c>
    </row>
    <row r="306" spans="1:5" x14ac:dyDescent="0.2">
      <c r="A306" s="10">
        <v>400</v>
      </c>
      <c r="B306" s="6">
        <v>-21.25965081686445</v>
      </c>
      <c r="C306" s="7">
        <v>297</v>
      </c>
      <c r="E306" s="15">
        <f t="shared" si="5"/>
        <v>0</v>
      </c>
    </row>
    <row r="307" spans="1:5" x14ac:dyDescent="0.2">
      <c r="A307" s="10">
        <v>229</v>
      </c>
      <c r="B307" s="6">
        <v>-22.879467183294764</v>
      </c>
      <c r="C307" s="7">
        <v>298</v>
      </c>
      <c r="E307" s="15">
        <f t="shared" si="5"/>
        <v>0</v>
      </c>
    </row>
    <row r="308" spans="1:5" x14ac:dyDescent="0.2">
      <c r="A308" s="10">
        <v>99</v>
      </c>
      <c r="B308" s="6">
        <v>-24.443139439559673</v>
      </c>
      <c r="C308" s="7">
        <v>299</v>
      </c>
      <c r="E308" s="15">
        <f t="shared" si="5"/>
        <v>0</v>
      </c>
    </row>
    <row r="309" spans="1:5" x14ac:dyDescent="0.2">
      <c r="A309" s="10">
        <v>422</v>
      </c>
      <c r="B309" s="6">
        <v>-24.64124471978721</v>
      </c>
      <c r="C309" s="7">
        <v>300</v>
      </c>
      <c r="E309" s="15">
        <f t="shared" si="5"/>
        <v>0</v>
      </c>
    </row>
    <row r="310" spans="1:5" x14ac:dyDescent="0.2">
      <c r="A310" s="10">
        <v>394</v>
      </c>
      <c r="B310" s="6">
        <v>-25.009852140188741</v>
      </c>
      <c r="C310" s="7">
        <v>301</v>
      </c>
      <c r="E310" s="15">
        <f t="shared" si="5"/>
        <v>0</v>
      </c>
    </row>
    <row r="311" spans="1:5" x14ac:dyDescent="0.2">
      <c r="A311" s="10">
        <v>245</v>
      </c>
      <c r="B311" s="6">
        <v>-25.412998720625183</v>
      </c>
      <c r="C311" s="7">
        <v>302</v>
      </c>
      <c r="E311" s="15">
        <f t="shared" si="5"/>
        <v>0</v>
      </c>
    </row>
    <row r="312" spans="1:5" x14ac:dyDescent="0.2">
      <c r="A312" s="10">
        <v>140</v>
      </c>
      <c r="B312" s="6">
        <v>-25.760347409866881</v>
      </c>
      <c r="C312" s="7">
        <v>303</v>
      </c>
      <c r="E312" s="15">
        <f t="shared" si="5"/>
        <v>0</v>
      </c>
    </row>
    <row r="313" spans="1:5" x14ac:dyDescent="0.2">
      <c r="A313" s="10">
        <v>398</v>
      </c>
      <c r="B313" s="6">
        <v>-26.257890194990978</v>
      </c>
      <c r="C313" s="7">
        <v>304</v>
      </c>
      <c r="E313" s="15">
        <f t="shared" si="5"/>
        <v>0</v>
      </c>
    </row>
    <row r="314" spans="1:5" x14ac:dyDescent="0.2">
      <c r="A314" s="10">
        <v>446</v>
      </c>
      <c r="B314" s="6">
        <v>-26.953923379511252</v>
      </c>
      <c r="C314" s="7">
        <v>305</v>
      </c>
      <c r="E314" s="15">
        <f t="shared" si="5"/>
        <v>0</v>
      </c>
    </row>
    <row r="315" spans="1:5" x14ac:dyDescent="0.2">
      <c r="A315" s="10">
        <v>2</v>
      </c>
      <c r="B315" s="6">
        <v>-27.481313121183121</v>
      </c>
      <c r="C315" s="7">
        <v>306</v>
      </c>
      <c r="E315" s="15">
        <f t="shared" si="5"/>
        <v>0</v>
      </c>
    </row>
    <row r="316" spans="1:5" x14ac:dyDescent="0.2">
      <c r="A316" s="10">
        <v>253</v>
      </c>
      <c r="B316" s="6">
        <v>-27.537054396740132</v>
      </c>
      <c r="C316" s="7">
        <v>307</v>
      </c>
      <c r="E316" s="15">
        <f t="shared" si="5"/>
        <v>0</v>
      </c>
    </row>
    <row r="317" spans="1:5" x14ac:dyDescent="0.2">
      <c r="A317" s="10">
        <v>30</v>
      </c>
      <c r="B317" s="6">
        <v>-27.563594064229619</v>
      </c>
      <c r="C317" s="7">
        <v>308</v>
      </c>
      <c r="E317" s="15">
        <f t="shared" si="5"/>
        <v>0</v>
      </c>
    </row>
    <row r="318" spans="1:5" x14ac:dyDescent="0.2">
      <c r="A318" s="10">
        <v>152</v>
      </c>
      <c r="B318" s="6">
        <v>-27.580576552636558</v>
      </c>
      <c r="C318" s="7">
        <v>309</v>
      </c>
      <c r="E318" s="15">
        <f t="shared" si="5"/>
        <v>0</v>
      </c>
    </row>
    <row r="319" spans="1:5" x14ac:dyDescent="0.2">
      <c r="A319" s="10">
        <v>85</v>
      </c>
      <c r="B319" s="6">
        <v>-27.99886223413705</v>
      </c>
      <c r="C319" s="7">
        <v>310</v>
      </c>
      <c r="E319" s="15">
        <f t="shared" si="5"/>
        <v>0</v>
      </c>
    </row>
    <row r="320" spans="1:5" x14ac:dyDescent="0.2">
      <c r="A320" s="10">
        <v>161</v>
      </c>
      <c r="B320" s="6">
        <v>-28.16301842215762</v>
      </c>
      <c r="C320" s="7">
        <v>311</v>
      </c>
      <c r="E320" s="15">
        <f t="shared" si="5"/>
        <v>0</v>
      </c>
    </row>
    <row r="321" spans="1:5" x14ac:dyDescent="0.2">
      <c r="A321" s="10">
        <v>163</v>
      </c>
      <c r="B321" s="6">
        <v>-29.010528001512284</v>
      </c>
      <c r="C321" s="7">
        <v>312</v>
      </c>
      <c r="E321" s="15">
        <f t="shared" si="5"/>
        <v>0</v>
      </c>
    </row>
    <row r="322" spans="1:5" x14ac:dyDescent="0.2">
      <c r="A322" s="10">
        <v>264</v>
      </c>
      <c r="B322" s="6">
        <v>-29.036673953758509</v>
      </c>
      <c r="C322" s="7">
        <v>313</v>
      </c>
      <c r="E322" s="15">
        <f t="shared" si="5"/>
        <v>0</v>
      </c>
    </row>
    <row r="323" spans="1:5" x14ac:dyDescent="0.2">
      <c r="A323" s="10">
        <v>53</v>
      </c>
      <c r="B323" s="6">
        <v>-29.056974134076881</v>
      </c>
      <c r="C323" s="7">
        <v>314</v>
      </c>
      <c r="E323" s="15">
        <f t="shared" si="5"/>
        <v>0</v>
      </c>
    </row>
    <row r="324" spans="1:5" x14ac:dyDescent="0.2">
      <c r="A324" s="10">
        <v>45</v>
      </c>
      <c r="B324" s="6">
        <v>-29.532715783610911</v>
      </c>
      <c r="C324" s="7">
        <v>315</v>
      </c>
      <c r="E324" s="15">
        <f t="shared" si="5"/>
        <v>0</v>
      </c>
    </row>
    <row r="325" spans="1:5" x14ac:dyDescent="0.2">
      <c r="A325" s="10">
        <v>340</v>
      </c>
      <c r="B325" s="6">
        <v>-30.009037800355145</v>
      </c>
      <c r="C325" s="7">
        <v>316</v>
      </c>
      <c r="E325" s="15">
        <f t="shared" si="5"/>
        <v>0</v>
      </c>
    </row>
    <row r="326" spans="1:5" x14ac:dyDescent="0.2">
      <c r="A326" s="10">
        <v>158</v>
      </c>
      <c r="B326" s="6">
        <v>-30.237860242097668</v>
      </c>
      <c r="C326" s="7">
        <v>317</v>
      </c>
      <c r="E326" s="15">
        <f t="shared" si="5"/>
        <v>0</v>
      </c>
    </row>
    <row r="327" spans="1:5" x14ac:dyDescent="0.2">
      <c r="A327" s="10">
        <v>91</v>
      </c>
      <c r="B327" s="6">
        <v>-30.354514659191409</v>
      </c>
      <c r="C327" s="7">
        <v>318</v>
      </c>
      <c r="E327" s="15">
        <f t="shared" si="5"/>
        <v>0</v>
      </c>
    </row>
    <row r="328" spans="1:5" x14ac:dyDescent="0.2">
      <c r="A328" s="10">
        <v>49</v>
      </c>
      <c r="B328" s="6">
        <v>-30.354713149718009</v>
      </c>
      <c r="C328" s="7">
        <v>319</v>
      </c>
      <c r="E328" s="15">
        <f t="shared" si="5"/>
        <v>0</v>
      </c>
    </row>
    <row r="329" spans="1:5" x14ac:dyDescent="0.2">
      <c r="A329" s="10">
        <v>275</v>
      </c>
      <c r="B329" s="6">
        <v>-30.508755038785239</v>
      </c>
      <c r="C329" s="7">
        <v>320</v>
      </c>
      <c r="E329" s="15">
        <f t="shared" si="5"/>
        <v>0</v>
      </c>
    </row>
    <row r="330" spans="1:5" x14ac:dyDescent="0.2">
      <c r="A330" s="10">
        <v>387</v>
      </c>
      <c r="B330" s="6">
        <v>-30.636991289378784</v>
      </c>
      <c r="C330" s="7">
        <v>321</v>
      </c>
      <c r="E330" s="15">
        <f t="shared" si="5"/>
        <v>0</v>
      </c>
    </row>
    <row r="331" spans="1:5" x14ac:dyDescent="0.2">
      <c r="A331" s="10">
        <v>97</v>
      </c>
      <c r="B331" s="6">
        <v>-30.665729418145929</v>
      </c>
      <c r="C331" s="7">
        <v>322</v>
      </c>
      <c r="E331" s="15">
        <f t="shared" ref="E331:E394" si="6">IF($B331&gt;E$2, LN((1/E$3)*((1+(E$4*($B331-E$2)/E$3)))^(-1/E$4-1)),0)</f>
        <v>0</v>
      </c>
    </row>
    <row r="332" spans="1:5" x14ac:dyDescent="0.2">
      <c r="A332" s="10">
        <v>86</v>
      </c>
      <c r="B332" s="6">
        <v>-30.69250856560393</v>
      </c>
      <c r="C332" s="7">
        <v>323</v>
      </c>
      <c r="E332" s="15">
        <f t="shared" si="6"/>
        <v>0</v>
      </c>
    </row>
    <row r="333" spans="1:5" x14ac:dyDescent="0.2">
      <c r="A333" s="10">
        <v>39</v>
      </c>
      <c r="B333" s="6">
        <v>-30.718953504145247</v>
      </c>
      <c r="C333" s="7">
        <v>324</v>
      </c>
      <c r="E333" s="15">
        <f t="shared" si="6"/>
        <v>0</v>
      </c>
    </row>
    <row r="334" spans="1:5" x14ac:dyDescent="0.2">
      <c r="A334" s="10">
        <v>113</v>
      </c>
      <c r="B334" s="6">
        <v>-31.479918573591931</v>
      </c>
      <c r="C334" s="7">
        <v>325</v>
      </c>
      <c r="E334" s="15">
        <f t="shared" si="6"/>
        <v>0</v>
      </c>
    </row>
    <row r="335" spans="1:5" x14ac:dyDescent="0.2">
      <c r="A335" s="10">
        <v>184</v>
      </c>
      <c r="B335" s="6">
        <v>-31.527477930518216</v>
      </c>
      <c r="C335" s="7">
        <v>326</v>
      </c>
      <c r="E335" s="15">
        <f t="shared" si="6"/>
        <v>0</v>
      </c>
    </row>
    <row r="336" spans="1:5" x14ac:dyDescent="0.2">
      <c r="A336" s="10">
        <v>130</v>
      </c>
      <c r="B336" s="6">
        <v>-31.613709141718573</v>
      </c>
      <c r="C336" s="7">
        <v>327</v>
      </c>
      <c r="E336" s="15">
        <f t="shared" si="6"/>
        <v>0</v>
      </c>
    </row>
    <row r="337" spans="1:5" x14ac:dyDescent="0.2">
      <c r="A337" s="10">
        <v>224</v>
      </c>
      <c r="B337" s="6">
        <v>-32.265038773744891</v>
      </c>
      <c r="C337" s="7">
        <v>328</v>
      </c>
      <c r="E337" s="15">
        <f t="shared" si="6"/>
        <v>0</v>
      </c>
    </row>
    <row r="338" spans="1:5" x14ac:dyDescent="0.2">
      <c r="A338" s="10">
        <v>411</v>
      </c>
      <c r="B338" s="6">
        <v>-32.549451291259174</v>
      </c>
      <c r="C338" s="7">
        <v>329</v>
      </c>
      <c r="E338" s="15">
        <f t="shared" si="6"/>
        <v>0</v>
      </c>
    </row>
    <row r="339" spans="1:5" x14ac:dyDescent="0.2">
      <c r="A339" s="10">
        <v>80</v>
      </c>
      <c r="B339" s="6">
        <v>-33.403954754154256</v>
      </c>
      <c r="C339" s="7">
        <v>330</v>
      </c>
      <c r="E339" s="15">
        <f t="shared" si="6"/>
        <v>0</v>
      </c>
    </row>
    <row r="340" spans="1:5" x14ac:dyDescent="0.2">
      <c r="A340" s="10">
        <v>118</v>
      </c>
      <c r="B340" s="6">
        <v>-33.783181555247211</v>
      </c>
      <c r="C340" s="7">
        <v>331</v>
      </c>
      <c r="E340" s="15">
        <f t="shared" si="6"/>
        <v>0</v>
      </c>
    </row>
    <row r="341" spans="1:5" x14ac:dyDescent="0.2">
      <c r="A341" s="10">
        <v>456</v>
      </c>
      <c r="B341" s="6">
        <v>-33.959334209002918</v>
      </c>
      <c r="C341" s="7">
        <v>332</v>
      </c>
      <c r="E341" s="15">
        <f t="shared" si="6"/>
        <v>0</v>
      </c>
    </row>
    <row r="342" spans="1:5" x14ac:dyDescent="0.2">
      <c r="A342" s="10">
        <v>267</v>
      </c>
      <c r="B342" s="6">
        <v>-34.128894425808539</v>
      </c>
      <c r="C342" s="7">
        <v>333</v>
      </c>
      <c r="E342" s="15">
        <f t="shared" si="6"/>
        <v>0</v>
      </c>
    </row>
    <row r="343" spans="1:5" x14ac:dyDescent="0.2">
      <c r="A343" s="10">
        <v>129</v>
      </c>
      <c r="B343" s="6">
        <v>-34.153395280160112</v>
      </c>
      <c r="C343" s="7">
        <v>334</v>
      </c>
      <c r="E343" s="15">
        <f t="shared" si="6"/>
        <v>0</v>
      </c>
    </row>
    <row r="344" spans="1:5" x14ac:dyDescent="0.2">
      <c r="A344" s="10">
        <v>122</v>
      </c>
      <c r="B344" s="6">
        <v>-34.202845761765275</v>
      </c>
      <c r="C344" s="7">
        <v>335</v>
      </c>
      <c r="E344" s="15">
        <f t="shared" si="6"/>
        <v>0</v>
      </c>
    </row>
    <row r="345" spans="1:5" x14ac:dyDescent="0.2">
      <c r="A345" s="10">
        <v>462</v>
      </c>
      <c r="B345" s="6">
        <v>-34.357751776680743</v>
      </c>
      <c r="C345" s="7">
        <v>336</v>
      </c>
      <c r="E345" s="15">
        <f t="shared" si="6"/>
        <v>0</v>
      </c>
    </row>
    <row r="346" spans="1:5" x14ac:dyDescent="0.2">
      <c r="A346" s="10">
        <v>172</v>
      </c>
      <c r="B346" s="6">
        <v>-34.640081170211488</v>
      </c>
      <c r="C346" s="7">
        <v>337</v>
      </c>
      <c r="E346" s="15">
        <f t="shared" si="6"/>
        <v>0</v>
      </c>
    </row>
    <row r="347" spans="1:5" x14ac:dyDescent="0.2">
      <c r="A347" s="10">
        <v>215</v>
      </c>
      <c r="B347" s="6">
        <v>-35.975568635960371</v>
      </c>
      <c r="C347" s="7">
        <v>338</v>
      </c>
      <c r="E347" s="15">
        <f t="shared" si="6"/>
        <v>0</v>
      </c>
    </row>
    <row r="348" spans="1:5" x14ac:dyDescent="0.2">
      <c r="A348" s="10">
        <v>407</v>
      </c>
      <c r="B348" s="6">
        <v>-36.498168872129099</v>
      </c>
      <c r="C348" s="7">
        <v>339</v>
      </c>
      <c r="E348" s="15">
        <f t="shared" si="6"/>
        <v>0</v>
      </c>
    </row>
    <row r="349" spans="1:5" x14ac:dyDescent="0.2">
      <c r="A349" s="10">
        <v>214</v>
      </c>
      <c r="B349" s="6">
        <v>-36.875677484218613</v>
      </c>
      <c r="C349" s="7">
        <v>340</v>
      </c>
      <c r="E349" s="15">
        <f t="shared" si="6"/>
        <v>0</v>
      </c>
    </row>
    <row r="350" spans="1:5" x14ac:dyDescent="0.2">
      <c r="A350" s="10">
        <v>187</v>
      </c>
      <c r="B350" s="6">
        <v>-37.80919532673397</v>
      </c>
      <c r="C350" s="7">
        <v>341</v>
      </c>
      <c r="E350" s="15">
        <f t="shared" si="6"/>
        <v>0</v>
      </c>
    </row>
    <row r="351" spans="1:5" x14ac:dyDescent="0.2">
      <c r="A351" s="10">
        <v>48</v>
      </c>
      <c r="B351" s="6">
        <v>-38.648464319790946</v>
      </c>
      <c r="C351" s="7">
        <v>342</v>
      </c>
      <c r="E351" s="15">
        <f t="shared" si="6"/>
        <v>0</v>
      </c>
    </row>
    <row r="352" spans="1:5" x14ac:dyDescent="0.2">
      <c r="A352" s="10">
        <v>77</v>
      </c>
      <c r="B352" s="6">
        <v>-39.16113813710399</v>
      </c>
      <c r="C352" s="7">
        <v>343</v>
      </c>
      <c r="E352" s="15">
        <f t="shared" si="6"/>
        <v>0</v>
      </c>
    </row>
    <row r="353" spans="1:5" x14ac:dyDescent="0.2">
      <c r="A353" s="10">
        <v>354</v>
      </c>
      <c r="B353" s="6">
        <v>-39.368034350552989</v>
      </c>
      <c r="C353" s="7">
        <v>344</v>
      </c>
      <c r="E353" s="15">
        <f t="shared" si="6"/>
        <v>0</v>
      </c>
    </row>
    <row r="354" spans="1:5" x14ac:dyDescent="0.2">
      <c r="A354" s="10">
        <v>388</v>
      </c>
      <c r="B354" s="6">
        <v>-39.490674680915618</v>
      </c>
      <c r="C354" s="7">
        <v>345</v>
      </c>
      <c r="E354" s="15">
        <f t="shared" si="6"/>
        <v>0</v>
      </c>
    </row>
    <row r="355" spans="1:5" x14ac:dyDescent="0.2">
      <c r="A355" s="10">
        <v>51</v>
      </c>
      <c r="B355" s="6">
        <v>-39.990846268889072</v>
      </c>
      <c r="C355" s="7">
        <v>346</v>
      </c>
      <c r="E355" s="15">
        <f t="shared" si="6"/>
        <v>0</v>
      </c>
    </row>
    <row r="356" spans="1:5" x14ac:dyDescent="0.2">
      <c r="A356" s="10">
        <v>196</v>
      </c>
      <c r="B356" s="6">
        <v>-40.625824018541607</v>
      </c>
      <c r="C356" s="7">
        <v>347</v>
      </c>
      <c r="E356" s="15">
        <f t="shared" si="6"/>
        <v>0</v>
      </c>
    </row>
    <row r="357" spans="1:5" x14ac:dyDescent="0.2">
      <c r="A357" s="10">
        <v>29</v>
      </c>
      <c r="B357" s="6">
        <v>-40.800685004453044</v>
      </c>
      <c r="C357" s="7">
        <v>348</v>
      </c>
      <c r="E357" s="15">
        <f t="shared" si="6"/>
        <v>0</v>
      </c>
    </row>
    <row r="358" spans="1:5" x14ac:dyDescent="0.2">
      <c r="A358" s="10">
        <v>79</v>
      </c>
      <c r="B358" s="6">
        <v>-41.554448926761324</v>
      </c>
      <c r="C358" s="7">
        <v>349</v>
      </c>
      <c r="E358" s="15">
        <f t="shared" si="6"/>
        <v>0</v>
      </c>
    </row>
    <row r="359" spans="1:5" x14ac:dyDescent="0.2">
      <c r="A359" s="10">
        <v>124</v>
      </c>
      <c r="B359" s="6">
        <v>-41.630820383272294</v>
      </c>
      <c r="C359" s="7">
        <v>350</v>
      </c>
      <c r="E359" s="15">
        <f t="shared" si="6"/>
        <v>0</v>
      </c>
    </row>
    <row r="360" spans="1:5" x14ac:dyDescent="0.2">
      <c r="A360" s="10">
        <v>209</v>
      </c>
      <c r="B360" s="6">
        <v>-41.854274050367167</v>
      </c>
      <c r="C360" s="7">
        <v>351</v>
      </c>
      <c r="E360" s="15">
        <f t="shared" si="6"/>
        <v>0</v>
      </c>
    </row>
    <row r="361" spans="1:5" x14ac:dyDescent="0.2">
      <c r="A361" s="10">
        <v>60</v>
      </c>
      <c r="B361" s="6">
        <v>-42.253586212713344</v>
      </c>
      <c r="C361" s="7">
        <v>352</v>
      </c>
      <c r="E361" s="15">
        <f t="shared" si="6"/>
        <v>0</v>
      </c>
    </row>
    <row r="362" spans="1:5" x14ac:dyDescent="0.2">
      <c r="A362" s="10">
        <v>479</v>
      </c>
      <c r="B362" s="6">
        <v>-42.643079682382449</v>
      </c>
      <c r="C362" s="7">
        <v>353</v>
      </c>
      <c r="E362" s="15">
        <f t="shared" si="6"/>
        <v>0</v>
      </c>
    </row>
    <row r="363" spans="1:5" x14ac:dyDescent="0.2">
      <c r="A363" s="10">
        <v>54</v>
      </c>
      <c r="B363" s="6">
        <v>-42.755986519845464</v>
      </c>
      <c r="C363" s="7">
        <v>354</v>
      </c>
      <c r="E363" s="15">
        <f t="shared" si="6"/>
        <v>0</v>
      </c>
    </row>
    <row r="364" spans="1:5" x14ac:dyDescent="0.2">
      <c r="A364" s="10">
        <v>251</v>
      </c>
      <c r="B364" s="6">
        <v>-42.876090784018743</v>
      </c>
      <c r="C364" s="7">
        <v>355</v>
      </c>
      <c r="E364" s="15">
        <f t="shared" si="6"/>
        <v>0</v>
      </c>
    </row>
    <row r="365" spans="1:5" x14ac:dyDescent="0.2">
      <c r="A365" s="10">
        <v>174</v>
      </c>
      <c r="B365" s="6">
        <v>-43.574626298805015</v>
      </c>
      <c r="C365" s="7">
        <v>356</v>
      </c>
      <c r="E365" s="15">
        <f t="shared" si="6"/>
        <v>0</v>
      </c>
    </row>
    <row r="366" spans="1:5" x14ac:dyDescent="0.2">
      <c r="A366" s="10">
        <v>210</v>
      </c>
      <c r="B366" s="6">
        <v>-43.592971778734864</v>
      </c>
      <c r="C366" s="7">
        <v>357</v>
      </c>
      <c r="E366" s="15">
        <f t="shared" si="6"/>
        <v>0</v>
      </c>
    </row>
    <row r="367" spans="1:5" x14ac:dyDescent="0.2">
      <c r="A367" s="10">
        <v>176</v>
      </c>
      <c r="B367" s="6">
        <v>-44.188821497291428</v>
      </c>
      <c r="C367" s="7">
        <v>358</v>
      </c>
      <c r="E367" s="15">
        <f t="shared" si="6"/>
        <v>0</v>
      </c>
    </row>
    <row r="368" spans="1:5" x14ac:dyDescent="0.2">
      <c r="A368" s="10">
        <v>26</v>
      </c>
      <c r="B368" s="6">
        <v>-44.431147138186134</v>
      </c>
      <c r="C368" s="7">
        <v>359</v>
      </c>
      <c r="E368" s="15">
        <f t="shared" si="6"/>
        <v>0</v>
      </c>
    </row>
    <row r="369" spans="1:5" x14ac:dyDescent="0.2">
      <c r="A369" s="10">
        <v>108</v>
      </c>
      <c r="B369" s="6">
        <v>-44.488959818489093</v>
      </c>
      <c r="C369" s="7">
        <v>360</v>
      </c>
      <c r="E369" s="15">
        <f t="shared" si="6"/>
        <v>0</v>
      </c>
    </row>
    <row r="370" spans="1:5" x14ac:dyDescent="0.2">
      <c r="A370" s="10">
        <v>212</v>
      </c>
      <c r="B370" s="6">
        <v>-45.074079105233977</v>
      </c>
      <c r="C370" s="7">
        <v>361</v>
      </c>
      <c r="E370" s="15">
        <f t="shared" si="6"/>
        <v>0</v>
      </c>
    </row>
    <row r="371" spans="1:5" x14ac:dyDescent="0.2">
      <c r="A371" s="10">
        <v>156</v>
      </c>
      <c r="B371" s="6">
        <v>-45.905282390114735</v>
      </c>
      <c r="C371" s="7">
        <v>362</v>
      </c>
      <c r="E371" s="15">
        <f t="shared" si="6"/>
        <v>0</v>
      </c>
    </row>
    <row r="372" spans="1:5" x14ac:dyDescent="0.2">
      <c r="A372" s="10">
        <v>66</v>
      </c>
      <c r="B372" s="6">
        <v>-46.517793514767618</v>
      </c>
      <c r="C372" s="7">
        <v>363</v>
      </c>
      <c r="E372" s="15">
        <f t="shared" si="6"/>
        <v>0</v>
      </c>
    </row>
    <row r="373" spans="1:5" x14ac:dyDescent="0.2">
      <c r="A373" s="10">
        <v>230</v>
      </c>
      <c r="B373" s="6">
        <v>-47.126729810266625</v>
      </c>
      <c r="C373" s="7">
        <v>364</v>
      </c>
      <c r="E373" s="15">
        <f t="shared" si="6"/>
        <v>0</v>
      </c>
    </row>
    <row r="374" spans="1:5" x14ac:dyDescent="0.2">
      <c r="A374" s="10">
        <v>301</v>
      </c>
      <c r="B374" s="6">
        <v>-47.27509282551182</v>
      </c>
      <c r="C374" s="7">
        <v>365</v>
      </c>
      <c r="E374" s="15">
        <f t="shared" si="6"/>
        <v>0</v>
      </c>
    </row>
    <row r="375" spans="1:5" x14ac:dyDescent="0.2">
      <c r="A375" s="10">
        <v>274</v>
      </c>
      <c r="B375" s="6">
        <v>-48.730538840065492</v>
      </c>
      <c r="C375" s="7">
        <v>366</v>
      </c>
      <c r="E375" s="15">
        <f t="shared" si="6"/>
        <v>0</v>
      </c>
    </row>
    <row r="376" spans="1:5" x14ac:dyDescent="0.2">
      <c r="A376" s="10">
        <v>169</v>
      </c>
      <c r="B376" s="6">
        <v>-48.761662085873468</v>
      </c>
      <c r="C376" s="7">
        <v>367</v>
      </c>
      <c r="E376" s="15">
        <f t="shared" si="6"/>
        <v>0</v>
      </c>
    </row>
    <row r="377" spans="1:5" x14ac:dyDescent="0.2">
      <c r="A377" s="10">
        <v>414</v>
      </c>
      <c r="B377" s="6">
        <v>-48.954795306113738</v>
      </c>
      <c r="C377" s="7">
        <v>368</v>
      </c>
      <c r="E377" s="15">
        <f t="shared" si="6"/>
        <v>0</v>
      </c>
    </row>
    <row r="378" spans="1:5" x14ac:dyDescent="0.2">
      <c r="A378" s="10">
        <v>355</v>
      </c>
      <c r="B378" s="6">
        <v>-49.039497274665337</v>
      </c>
      <c r="C378" s="7">
        <v>369</v>
      </c>
      <c r="E378" s="15">
        <f t="shared" si="6"/>
        <v>0</v>
      </c>
    </row>
    <row r="379" spans="1:5" x14ac:dyDescent="0.2">
      <c r="A379" s="10">
        <v>277</v>
      </c>
      <c r="B379" s="6">
        <v>-49.126327506590314</v>
      </c>
      <c r="C379" s="7">
        <v>370</v>
      </c>
      <c r="E379" s="15">
        <f t="shared" si="6"/>
        <v>0</v>
      </c>
    </row>
    <row r="380" spans="1:5" x14ac:dyDescent="0.2">
      <c r="A380" s="10">
        <v>37</v>
      </c>
      <c r="B380" s="6">
        <v>-49.143548503596321</v>
      </c>
      <c r="C380" s="7">
        <v>371</v>
      </c>
      <c r="E380" s="15">
        <f t="shared" si="6"/>
        <v>0</v>
      </c>
    </row>
    <row r="381" spans="1:5" x14ac:dyDescent="0.2">
      <c r="A381" s="10">
        <v>386</v>
      </c>
      <c r="B381" s="6">
        <v>-49.309537910001382</v>
      </c>
      <c r="C381" s="7">
        <v>372</v>
      </c>
      <c r="E381" s="15">
        <f t="shared" si="6"/>
        <v>0</v>
      </c>
    </row>
    <row r="382" spans="1:5" x14ac:dyDescent="0.2">
      <c r="A382" s="10">
        <v>470</v>
      </c>
      <c r="B382" s="6">
        <v>-49.35095946297406</v>
      </c>
      <c r="C382" s="7">
        <v>373</v>
      </c>
      <c r="E382" s="15">
        <f t="shared" si="6"/>
        <v>0</v>
      </c>
    </row>
    <row r="383" spans="1:5" x14ac:dyDescent="0.2">
      <c r="A383" s="10">
        <v>474</v>
      </c>
      <c r="B383" s="6">
        <v>-50.812771020027867</v>
      </c>
      <c r="C383" s="7">
        <v>374</v>
      </c>
      <c r="E383" s="15">
        <f t="shared" si="6"/>
        <v>0</v>
      </c>
    </row>
    <row r="384" spans="1:5" x14ac:dyDescent="0.2">
      <c r="A384" s="10">
        <v>190</v>
      </c>
      <c r="B384" s="6">
        <v>-51.633162864827682</v>
      </c>
      <c r="C384" s="7">
        <v>375</v>
      </c>
      <c r="E384" s="15">
        <f t="shared" si="6"/>
        <v>0</v>
      </c>
    </row>
    <row r="385" spans="1:5" x14ac:dyDescent="0.2">
      <c r="A385" s="10">
        <v>234</v>
      </c>
      <c r="B385" s="6">
        <v>-51.636043203981899</v>
      </c>
      <c r="C385" s="7">
        <v>376</v>
      </c>
      <c r="E385" s="15">
        <f t="shared" si="6"/>
        <v>0</v>
      </c>
    </row>
    <row r="386" spans="1:5" x14ac:dyDescent="0.2">
      <c r="A386" s="10">
        <v>478</v>
      </c>
      <c r="B386" s="6">
        <v>-51.849046228880979</v>
      </c>
      <c r="C386" s="7">
        <v>377</v>
      </c>
      <c r="E386" s="15">
        <f t="shared" si="6"/>
        <v>0</v>
      </c>
    </row>
    <row r="387" spans="1:5" x14ac:dyDescent="0.2">
      <c r="A387" s="10">
        <v>19</v>
      </c>
      <c r="B387" s="6">
        <v>-51.870780668539737</v>
      </c>
      <c r="C387" s="7">
        <v>378</v>
      </c>
      <c r="E387" s="15">
        <f t="shared" si="6"/>
        <v>0</v>
      </c>
    </row>
    <row r="388" spans="1:5" x14ac:dyDescent="0.2">
      <c r="A388" s="10">
        <v>16</v>
      </c>
      <c r="B388" s="6">
        <v>-51.929993037734675</v>
      </c>
      <c r="C388" s="7">
        <v>379</v>
      </c>
      <c r="E388" s="15">
        <f t="shared" si="6"/>
        <v>0</v>
      </c>
    </row>
    <row r="389" spans="1:5" x14ac:dyDescent="0.2">
      <c r="A389" s="10">
        <v>189</v>
      </c>
      <c r="B389" s="6">
        <v>-52.192617955526657</v>
      </c>
      <c r="C389" s="7">
        <v>380</v>
      </c>
      <c r="E389" s="15">
        <f t="shared" si="6"/>
        <v>0</v>
      </c>
    </row>
    <row r="390" spans="1:5" x14ac:dyDescent="0.2">
      <c r="A390" s="10">
        <v>421</v>
      </c>
      <c r="B390" s="6">
        <v>-52.625510077576109</v>
      </c>
      <c r="C390" s="7">
        <v>381</v>
      </c>
      <c r="E390" s="15">
        <f t="shared" si="6"/>
        <v>0</v>
      </c>
    </row>
    <row r="391" spans="1:5" x14ac:dyDescent="0.2">
      <c r="A391" s="10">
        <v>181</v>
      </c>
      <c r="B391" s="6">
        <v>-52.638077186262308</v>
      </c>
      <c r="C391" s="7">
        <v>382</v>
      </c>
      <c r="E391" s="15">
        <f t="shared" si="6"/>
        <v>0</v>
      </c>
    </row>
    <row r="392" spans="1:5" x14ac:dyDescent="0.2">
      <c r="A392" s="10">
        <v>413</v>
      </c>
      <c r="B392" s="6">
        <v>-53.103458921052152</v>
      </c>
      <c r="C392" s="7">
        <v>383</v>
      </c>
      <c r="E392" s="15">
        <f t="shared" si="6"/>
        <v>0</v>
      </c>
    </row>
    <row r="393" spans="1:5" x14ac:dyDescent="0.2">
      <c r="A393" s="10">
        <v>443</v>
      </c>
      <c r="B393" s="6">
        <v>-53.31587297360602</v>
      </c>
      <c r="C393" s="7">
        <v>384</v>
      </c>
      <c r="E393" s="15">
        <f t="shared" si="6"/>
        <v>0</v>
      </c>
    </row>
    <row r="394" spans="1:5" x14ac:dyDescent="0.2">
      <c r="A394" s="10">
        <v>426</v>
      </c>
      <c r="B394" s="6">
        <v>-53.925840280362536</v>
      </c>
      <c r="C394" s="7">
        <v>385</v>
      </c>
      <c r="E394" s="15">
        <f t="shared" si="6"/>
        <v>0</v>
      </c>
    </row>
    <row r="395" spans="1:5" x14ac:dyDescent="0.2">
      <c r="A395" s="10">
        <v>308</v>
      </c>
      <c r="B395" s="6">
        <v>-53.929405415901783</v>
      </c>
      <c r="C395" s="7">
        <v>386</v>
      </c>
      <c r="E395" s="15">
        <f t="shared" ref="E395:E458" si="7">IF($B395&gt;E$2, LN((1/E$3)*((1+(E$4*($B395-E$2)/E$3)))^(-1/E$4-1)),0)</f>
        <v>0</v>
      </c>
    </row>
    <row r="396" spans="1:5" x14ac:dyDescent="0.2">
      <c r="A396" s="10">
        <v>311</v>
      </c>
      <c r="B396" s="6">
        <v>-54.160290329493364</v>
      </c>
      <c r="C396" s="7">
        <v>387</v>
      </c>
      <c r="E396" s="15">
        <f t="shared" si="7"/>
        <v>0</v>
      </c>
    </row>
    <row r="397" spans="1:5" x14ac:dyDescent="0.2">
      <c r="A397" s="10">
        <v>33</v>
      </c>
      <c r="B397" s="6">
        <v>-54.388348120266528</v>
      </c>
      <c r="C397" s="7">
        <v>388</v>
      </c>
      <c r="E397" s="15">
        <f t="shared" si="7"/>
        <v>0</v>
      </c>
    </row>
    <row r="398" spans="1:5" x14ac:dyDescent="0.2">
      <c r="A398" s="10">
        <v>46</v>
      </c>
      <c r="B398" s="6">
        <v>-54.468400729450877</v>
      </c>
      <c r="C398" s="7">
        <v>389</v>
      </c>
      <c r="E398" s="15">
        <f t="shared" si="7"/>
        <v>0</v>
      </c>
    </row>
    <row r="399" spans="1:5" x14ac:dyDescent="0.2">
      <c r="A399" s="10">
        <v>260</v>
      </c>
      <c r="B399" s="6">
        <v>-54.56320213721483</v>
      </c>
      <c r="C399" s="7">
        <v>390</v>
      </c>
      <c r="E399" s="15">
        <f t="shared" si="7"/>
        <v>0</v>
      </c>
    </row>
    <row r="400" spans="1:5" x14ac:dyDescent="0.2">
      <c r="A400" s="10">
        <v>316</v>
      </c>
      <c r="B400" s="6">
        <v>-54.648504749009589</v>
      </c>
      <c r="C400" s="7">
        <v>391</v>
      </c>
      <c r="E400" s="15">
        <f t="shared" si="7"/>
        <v>0</v>
      </c>
    </row>
    <row r="401" spans="1:5" x14ac:dyDescent="0.2">
      <c r="A401" s="10">
        <v>87</v>
      </c>
      <c r="B401" s="6">
        <v>-54.830990589802241</v>
      </c>
      <c r="C401" s="7">
        <v>392</v>
      </c>
      <c r="E401" s="15">
        <f t="shared" si="7"/>
        <v>0</v>
      </c>
    </row>
    <row r="402" spans="1:5" x14ac:dyDescent="0.2">
      <c r="A402" s="10">
        <v>287</v>
      </c>
      <c r="B402" s="6">
        <v>-55.69907411186432</v>
      </c>
      <c r="C402" s="7">
        <v>393</v>
      </c>
      <c r="E402" s="15">
        <f t="shared" si="7"/>
        <v>0</v>
      </c>
    </row>
    <row r="403" spans="1:5" x14ac:dyDescent="0.2">
      <c r="A403" s="10">
        <v>18</v>
      </c>
      <c r="B403" s="6">
        <v>-56.357542835272397</v>
      </c>
      <c r="C403" s="7">
        <v>394</v>
      </c>
      <c r="E403" s="15">
        <f t="shared" si="7"/>
        <v>0</v>
      </c>
    </row>
    <row r="404" spans="1:5" x14ac:dyDescent="0.2">
      <c r="A404" s="10">
        <v>101</v>
      </c>
      <c r="B404" s="6">
        <v>-56.537099311015481</v>
      </c>
      <c r="C404" s="7">
        <v>395</v>
      </c>
      <c r="E404" s="15">
        <f t="shared" si="7"/>
        <v>0</v>
      </c>
    </row>
    <row r="405" spans="1:5" x14ac:dyDescent="0.2">
      <c r="A405" s="10">
        <v>72</v>
      </c>
      <c r="B405" s="6">
        <v>-56.734803804651165</v>
      </c>
      <c r="C405" s="7">
        <v>396</v>
      </c>
      <c r="E405" s="15">
        <f t="shared" si="7"/>
        <v>0</v>
      </c>
    </row>
    <row r="406" spans="1:5" x14ac:dyDescent="0.2">
      <c r="A406" s="10">
        <v>15</v>
      </c>
      <c r="B406" s="6">
        <v>-57.041293595386378</v>
      </c>
      <c r="C406" s="7">
        <v>397</v>
      </c>
      <c r="E406" s="15">
        <f t="shared" si="7"/>
        <v>0</v>
      </c>
    </row>
    <row r="407" spans="1:5" x14ac:dyDescent="0.2">
      <c r="A407" s="10">
        <v>235</v>
      </c>
      <c r="B407" s="6">
        <v>-57.361210607934481</v>
      </c>
      <c r="C407" s="7">
        <v>398</v>
      </c>
      <c r="E407" s="15">
        <f t="shared" si="7"/>
        <v>0</v>
      </c>
    </row>
    <row r="408" spans="1:5" x14ac:dyDescent="0.2">
      <c r="A408" s="10">
        <v>368</v>
      </c>
      <c r="B408" s="6">
        <v>-57.597842570805369</v>
      </c>
      <c r="C408" s="7">
        <v>399</v>
      </c>
      <c r="E408" s="15">
        <f t="shared" si="7"/>
        <v>0</v>
      </c>
    </row>
    <row r="409" spans="1:5" x14ac:dyDescent="0.2">
      <c r="A409" s="10">
        <v>247</v>
      </c>
      <c r="B409" s="6">
        <v>-58.087907901917788</v>
      </c>
      <c r="C409" s="7">
        <v>400</v>
      </c>
      <c r="E409" s="15">
        <f t="shared" si="7"/>
        <v>0</v>
      </c>
    </row>
    <row r="410" spans="1:5" x14ac:dyDescent="0.2">
      <c r="A410" s="10">
        <v>44</v>
      </c>
      <c r="B410" s="6">
        <v>-61.699657502687842</v>
      </c>
      <c r="C410" s="7">
        <v>401</v>
      </c>
      <c r="E410" s="15">
        <f t="shared" si="7"/>
        <v>0</v>
      </c>
    </row>
    <row r="411" spans="1:5" x14ac:dyDescent="0.2">
      <c r="A411" s="10">
        <v>255</v>
      </c>
      <c r="B411" s="6">
        <v>-61.820294132337949</v>
      </c>
      <c r="C411" s="7">
        <v>402</v>
      </c>
      <c r="E411" s="15">
        <f t="shared" si="7"/>
        <v>0</v>
      </c>
    </row>
    <row r="412" spans="1:5" x14ac:dyDescent="0.2">
      <c r="A412" s="10">
        <v>219</v>
      </c>
      <c r="B412" s="6">
        <v>-61.839156814225134</v>
      </c>
      <c r="C412" s="7">
        <v>403</v>
      </c>
      <c r="E412" s="15">
        <f t="shared" si="7"/>
        <v>0</v>
      </c>
    </row>
    <row r="413" spans="1:5" x14ac:dyDescent="0.2">
      <c r="A413" s="10">
        <v>109</v>
      </c>
      <c r="B413" s="6">
        <v>-61.854301423270954</v>
      </c>
      <c r="C413" s="7">
        <v>404</v>
      </c>
      <c r="E413" s="15">
        <f t="shared" si="7"/>
        <v>0</v>
      </c>
    </row>
    <row r="414" spans="1:5" x14ac:dyDescent="0.2">
      <c r="A414" s="10">
        <v>295</v>
      </c>
      <c r="B414" s="6">
        <v>-62.108956579335427</v>
      </c>
      <c r="C414" s="7">
        <v>405</v>
      </c>
      <c r="E414" s="15">
        <f t="shared" si="7"/>
        <v>0</v>
      </c>
    </row>
    <row r="415" spans="1:5" x14ac:dyDescent="0.2">
      <c r="A415" s="10">
        <v>327</v>
      </c>
      <c r="B415" s="6">
        <v>-63.098206046610358</v>
      </c>
      <c r="C415" s="7">
        <v>406</v>
      </c>
      <c r="E415" s="15">
        <f t="shared" si="7"/>
        <v>0</v>
      </c>
    </row>
    <row r="416" spans="1:5" x14ac:dyDescent="0.2">
      <c r="A416" s="10">
        <v>5</v>
      </c>
      <c r="B416" s="6">
        <v>-63.635125298076673</v>
      </c>
      <c r="C416" s="7">
        <v>407</v>
      </c>
      <c r="E416" s="15">
        <f t="shared" si="7"/>
        <v>0</v>
      </c>
    </row>
    <row r="417" spans="1:5" x14ac:dyDescent="0.2">
      <c r="A417" s="10">
        <v>433</v>
      </c>
      <c r="B417" s="6">
        <v>-64.43001656724482</v>
      </c>
      <c r="C417" s="7">
        <v>408</v>
      </c>
      <c r="E417" s="15">
        <f t="shared" si="7"/>
        <v>0</v>
      </c>
    </row>
    <row r="418" spans="1:5" x14ac:dyDescent="0.2">
      <c r="A418" s="10">
        <v>317</v>
      </c>
      <c r="B418" s="6">
        <v>-64.506650788591287</v>
      </c>
      <c r="C418" s="7">
        <v>409</v>
      </c>
      <c r="E418" s="15">
        <f t="shared" si="7"/>
        <v>0</v>
      </c>
    </row>
    <row r="419" spans="1:5" x14ac:dyDescent="0.2">
      <c r="A419" s="10">
        <v>244</v>
      </c>
      <c r="B419" s="6">
        <v>-65.244727420282288</v>
      </c>
      <c r="C419" s="7">
        <v>410</v>
      </c>
      <c r="E419" s="15">
        <f t="shared" si="7"/>
        <v>0</v>
      </c>
    </row>
    <row r="420" spans="1:5" x14ac:dyDescent="0.2">
      <c r="A420" s="10">
        <v>482</v>
      </c>
      <c r="B420" s="6">
        <v>-65.382288528113349</v>
      </c>
      <c r="C420" s="7">
        <v>411</v>
      </c>
      <c r="E420" s="15">
        <f t="shared" si="7"/>
        <v>0</v>
      </c>
    </row>
    <row r="421" spans="1:5" x14ac:dyDescent="0.2">
      <c r="A421" s="10">
        <v>211</v>
      </c>
      <c r="B421" s="6">
        <v>-65.823117159405228</v>
      </c>
      <c r="C421" s="7">
        <v>412</v>
      </c>
      <c r="E421" s="15">
        <f t="shared" si="7"/>
        <v>0</v>
      </c>
    </row>
    <row r="422" spans="1:5" x14ac:dyDescent="0.2">
      <c r="A422" s="10">
        <v>198</v>
      </c>
      <c r="B422" s="6">
        <v>-66.175228287527716</v>
      </c>
      <c r="C422" s="7">
        <v>413</v>
      </c>
      <c r="E422" s="15">
        <f t="shared" si="7"/>
        <v>0</v>
      </c>
    </row>
    <row r="423" spans="1:5" x14ac:dyDescent="0.2">
      <c r="A423" s="10">
        <v>468</v>
      </c>
      <c r="B423" s="6">
        <v>-66.715413849906327</v>
      </c>
      <c r="C423" s="7">
        <v>414</v>
      </c>
      <c r="E423" s="15">
        <f t="shared" si="7"/>
        <v>0</v>
      </c>
    </row>
    <row r="424" spans="1:5" x14ac:dyDescent="0.2">
      <c r="A424" s="10">
        <v>432</v>
      </c>
      <c r="B424" s="6">
        <v>-68.949333618164019</v>
      </c>
      <c r="C424" s="7">
        <v>415</v>
      </c>
      <c r="E424" s="15">
        <f t="shared" si="7"/>
        <v>0</v>
      </c>
    </row>
    <row r="425" spans="1:5" x14ac:dyDescent="0.2">
      <c r="A425" s="10">
        <v>232</v>
      </c>
      <c r="B425" s="6">
        <v>-69.733129241079951</v>
      </c>
      <c r="C425" s="7">
        <v>416</v>
      </c>
      <c r="E425" s="15">
        <f t="shared" si="7"/>
        <v>0</v>
      </c>
    </row>
    <row r="426" spans="1:5" x14ac:dyDescent="0.2">
      <c r="A426" s="10">
        <v>40</v>
      </c>
      <c r="B426" s="6">
        <v>-69.733474896323969</v>
      </c>
      <c r="C426" s="7">
        <v>417</v>
      </c>
      <c r="E426" s="15">
        <f t="shared" si="7"/>
        <v>0</v>
      </c>
    </row>
    <row r="427" spans="1:5" x14ac:dyDescent="0.2">
      <c r="A427" s="10">
        <v>458</v>
      </c>
      <c r="B427" s="6">
        <v>-70.121141757776059</v>
      </c>
      <c r="C427" s="7">
        <v>418</v>
      </c>
      <c r="E427" s="15">
        <f t="shared" si="7"/>
        <v>0</v>
      </c>
    </row>
    <row r="428" spans="1:5" x14ac:dyDescent="0.2">
      <c r="A428" s="10">
        <v>250</v>
      </c>
      <c r="B428" s="6">
        <v>-70.661347876699438</v>
      </c>
      <c r="C428" s="7">
        <v>419</v>
      </c>
      <c r="E428" s="15">
        <f t="shared" si="7"/>
        <v>0</v>
      </c>
    </row>
    <row r="429" spans="1:5" x14ac:dyDescent="0.2">
      <c r="A429" s="10">
        <v>248</v>
      </c>
      <c r="B429" s="6">
        <v>-70.899575864106737</v>
      </c>
      <c r="C429" s="7">
        <v>420</v>
      </c>
      <c r="E429" s="15">
        <f t="shared" si="7"/>
        <v>0</v>
      </c>
    </row>
    <row r="430" spans="1:5" x14ac:dyDescent="0.2">
      <c r="A430" s="10">
        <v>315</v>
      </c>
      <c r="B430" s="6">
        <v>-71.381076541454604</v>
      </c>
      <c r="C430" s="7">
        <v>421</v>
      </c>
      <c r="E430" s="15">
        <f t="shared" si="7"/>
        <v>0</v>
      </c>
    </row>
    <row r="431" spans="1:5" x14ac:dyDescent="0.2">
      <c r="A431" s="10">
        <v>454</v>
      </c>
      <c r="B431" s="6">
        <v>-71.403934052552358</v>
      </c>
      <c r="C431" s="7">
        <v>422</v>
      </c>
      <c r="E431" s="15">
        <f t="shared" si="7"/>
        <v>0</v>
      </c>
    </row>
    <row r="432" spans="1:5" x14ac:dyDescent="0.2">
      <c r="A432" s="10">
        <v>289</v>
      </c>
      <c r="B432" s="6">
        <v>-73.109402634596336</v>
      </c>
      <c r="C432" s="7">
        <v>423</v>
      </c>
      <c r="E432" s="15">
        <f t="shared" si="7"/>
        <v>0</v>
      </c>
    </row>
    <row r="433" spans="1:5" x14ac:dyDescent="0.2">
      <c r="A433" s="10">
        <v>222</v>
      </c>
      <c r="B433" s="6">
        <v>-74.574024710238518</v>
      </c>
      <c r="C433" s="7">
        <v>424</v>
      </c>
      <c r="E433" s="15">
        <f t="shared" si="7"/>
        <v>0</v>
      </c>
    </row>
    <row r="434" spans="1:5" x14ac:dyDescent="0.2">
      <c r="A434" s="10">
        <v>310</v>
      </c>
      <c r="B434" s="6">
        <v>-74.876668628277912</v>
      </c>
      <c r="C434" s="7">
        <v>425</v>
      </c>
      <c r="E434" s="15">
        <f t="shared" si="7"/>
        <v>0</v>
      </c>
    </row>
    <row r="435" spans="1:5" x14ac:dyDescent="0.2">
      <c r="A435" s="10">
        <v>34</v>
      </c>
      <c r="B435" s="6">
        <v>-76.53321535586656</v>
      </c>
      <c r="C435" s="7">
        <v>426</v>
      </c>
      <c r="E435" s="15">
        <f t="shared" si="7"/>
        <v>0</v>
      </c>
    </row>
    <row r="436" spans="1:5" x14ac:dyDescent="0.2">
      <c r="A436" s="10">
        <v>61</v>
      </c>
      <c r="B436" s="6">
        <v>-78.696693547492032</v>
      </c>
      <c r="C436" s="7">
        <v>427</v>
      </c>
      <c r="E436" s="15">
        <f t="shared" si="7"/>
        <v>0</v>
      </c>
    </row>
    <row r="437" spans="1:5" x14ac:dyDescent="0.2">
      <c r="A437" s="10">
        <v>102</v>
      </c>
      <c r="B437" s="6">
        <v>-79.105912814646217</v>
      </c>
      <c r="C437" s="7">
        <v>428</v>
      </c>
      <c r="E437" s="15">
        <f t="shared" si="7"/>
        <v>0</v>
      </c>
    </row>
    <row r="438" spans="1:5" x14ac:dyDescent="0.2">
      <c r="A438" s="10">
        <v>199</v>
      </c>
      <c r="B438" s="6">
        <v>-79.640877844030911</v>
      </c>
      <c r="C438" s="7">
        <v>429</v>
      </c>
      <c r="E438" s="15">
        <f t="shared" si="7"/>
        <v>0</v>
      </c>
    </row>
    <row r="439" spans="1:5" x14ac:dyDescent="0.2">
      <c r="A439" s="10">
        <v>24</v>
      </c>
      <c r="B439" s="6">
        <v>-82.827667048259173</v>
      </c>
      <c r="C439" s="7">
        <v>430</v>
      </c>
      <c r="E439" s="15">
        <f t="shared" si="7"/>
        <v>0</v>
      </c>
    </row>
    <row r="440" spans="1:5" x14ac:dyDescent="0.2">
      <c r="A440" s="10">
        <v>412</v>
      </c>
      <c r="B440" s="6">
        <v>-83.19726085163893</v>
      </c>
      <c r="C440" s="7">
        <v>431</v>
      </c>
      <c r="E440" s="15">
        <f t="shared" si="7"/>
        <v>0</v>
      </c>
    </row>
    <row r="441" spans="1:5" x14ac:dyDescent="0.2">
      <c r="A441" s="10">
        <v>146</v>
      </c>
      <c r="B441" s="6">
        <v>-83.506856424844955</v>
      </c>
      <c r="C441" s="7">
        <v>432</v>
      </c>
      <c r="E441" s="15">
        <f t="shared" si="7"/>
        <v>0</v>
      </c>
    </row>
    <row r="442" spans="1:5" x14ac:dyDescent="0.2">
      <c r="A442" s="10">
        <v>409</v>
      </c>
      <c r="B442" s="6">
        <v>-83.888508856589397</v>
      </c>
      <c r="C442" s="7">
        <v>433</v>
      </c>
      <c r="E442" s="15">
        <f t="shared" si="7"/>
        <v>0</v>
      </c>
    </row>
    <row r="443" spans="1:5" x14ac:dyDescent="0.2">
      <c r="A443" s="10">
        <v>6</v>
      </c>
      <c r="B443" s="6">
        <v>-85.833581737255372</v>
      </c>
      <c r="C443" s="7">
        <v>434</v>
      </c>
      <c r="E443" s="15">
        <f t="shared" si="7"/>
        <v>0</v>
      </c>
    </row>
    <row r="444" spans="1:5" x14ac:dyDescent="0.2">
      <c r="A444" s="10">
        <v>347</v>
      </c>
      <c r="B444" s="6">
        <v>-85.98337029958202</v>
      </c>
      <c r="C444" s="7">
        <v>435</v>
      </c>
      <c r="E444" s="15">
        <f t="shared" si="7"/>
        <v>0</v>
      </c>
    </row>
    <row r="445" spans="1:5" x14ac:dyDescent="0.2">
      <c r="A445" s="10">
        <v>7</v>
      </c>
      <c r="B445" s="6">
        <v>-86.960119385001235</v>
      </c>
      <c r="C445" s="7">
        <v>436</v>
      </c>
      <c r="E445" s="15">
        <f t="shared" si="7"/>
        <v>0</v>
      </c>
    </row>
    <row r="446" spans="1:5" x14ac:dyDescent="0.2">
      <c r="A446" s="10">
        <v>166</v>
      </c>
      <c r="B446" s="6">
        <v>-87.313202594199538</v>
      </c>
      <c r="C446" s="7">
        <v>437</v>
      </c>
      <c r="E446" s="15">
        <f t="shared" si="7"/>
        <v>0</v>
      </c>
    </row>
    <row r="447" spans="1:5" x14ac:dyDescent="0.2">
      <c r="A447" s="10">
        <v>363</v>
      </c>
      <c r="B447" s="6">
        <v>-87.375104154838482</v>
      </c>
      <c r="C447" s="7">
        <v>438</v>
      </c>
      <c r="E447" s="15">
        <f t="shared" si="7"/>
        <v>0</v>
      </c>
    </row>
    <row r="448" spans="1:5" x14ac:dyDescent="0.2">
      <c r="A448" s="10">
        <v>155</v>
      </c>
      <c r="B448" s="6">
        <v>-87.387568928810651</v>
      </c>
      <c r="C448" s="7">
        <v>439</v>
      </c>
      <c r="E448" s="15">
        <f t="shared" si="7"/>
        <v>0</v>
      </c>
    </row>
    <row r="449" spans="1:5" x14ac:dyDescent="0.2">
      <c r="A449" s="10">
        <v>239</v>
      </c>
      <c r="B449" s="6">
        <v>-88.340040657718419</v>
      </c>
      <c r="C449" s="7">
        <v>440</v>
      </c>
      <c r="E449" s="15">
        <f t="shared" si="7"/>
        <v>0</v>
      </c>
    </row>
    <row r="450" spans="1:5" x14ac:dyDescent="0.2">
      <c r="A450" s="10">
        <v>270</v>
      </c>
      <c r="B450" s="6">
        <v>-89.261676532634738</v>
      </c>
      <c r="C450" s="7">
        <v>441</v>
      </c>
      <c r="E450" s="15">
        <f t="shared" si="7"/>
        <v>0</v>
      </c>
    </row>
    <row r="451" spans="1:5" x14ac:dyDescent="0.2">
      <c r="A451" s="10">
        <v>480</v>
      </c>
      <c r="B451" s="6">
        <v>-89.561242389332619</v>
      </c>
      <c r="C451" s="7">
        <v>442</v>
      </c>
      <c r="E451" s="15">
        <f t="shared" si="7"/>
        <v>0</v>
      </c>
    </row>
    <row r="452" spans="1:5" x14ac:dyDescent="0.2">
      <c r="A452" s="10">
        <v>359</v>
      </c>
      <c r="B452" s="6">
        <v>-89.974467416181142</v>
      </c>
      <c r="C452" s="7">
        <v>443</v>
      </c>
      <c r="E452" s="15">
        <f t="shared" si="7"/>
        <v>0</v>
      </c>
    </row>
    <row r="453" spans="1:5" x14ac:dyDescent="0.2">
      <c r="A453" s="10">
        <v>457</v>
      </c>
      <c r="B453" s="6">
        <v>-92.288139743031934</v>
      </c>
      <c r="C453" s="7">
        <v>444</v>
      </c>
      <c r="E453" s="15">
        <f t="shared" si="7"/>
        <v>0</v>
      </c>
    </row>
    <row r="454" spans="1:5" x14ac:dyDescent="0.2">
      <c r="A454" s="10">
        <v>200</v>
      </c>
      <c r="B454" s="6">
        <v>-92.301513271502699</v>
      </c>
      <c r="C454" s="7">
        <v>445</v>
      </c>
      <c r="E454" s="15">
        <f t="shared" si="7"/>
        <v>0</v>
      </c>
    </row>
    <row r="455" spans="1:5" x14ac:dyDescent="0.2">
      <c r="A455" s="10">
        <v>138</v>
      </c>
      <c r="B455" s="6">
        <v>-92.979971152588405</v>
      </c>
      <c r="C455" s="7">
        <v>446</v>
      </c>
      <c r="E455" s="15">
        <f t="shared" si="7"/>
        <v>0</v>
      </c>
    </row>
    <row r="456" spans="1:5" x14ac:dyDescent="0.2">
      <c r="A456" s="10">
        <v>285</v>
      </c>
      <c r="B456" s="6">
        <v>-94.248271111107897</v>
      </c>
      <c r="C456" s="7">
        <v>447</v>
      </c>
      <c r="E456" s="15">
        <f t="shared" si="7"/>
        <v>0</v>
      </c>
    </row>
    <row r="457" spans="1:5" x14ac:dyDescent="0.2">
      <c r="A457" s="10">
        <v>291</v>
      </c>
      <c r="B457" s="6">
        <v>-94.436488628534789</v>
      </c>
      <c r="C457" s="7">
        <v>448</v>
      </c>
      <c r="E457" s="15">
        <f t="shared" si="7"/>
        <v>0</v>
      </c>
    </row>
    <row r="458" spans="1:5" x14ac:dyDescent="0.2">
      <c r="A458" s="10">
        <v>173</v>
      </c>
      <c r="B458" s="6">
        <v>-96.415462354798365</v>
      </c>
      <c r="C458" s="7">
        <v>449</v>
      </c>
      <c r="E458" s="15">
        <f t="shared" si="7"/>
        <v>0</v>
      </c>
    </row>
    <row r="459" spans="1:5" x14ac:dyDescent="0.2">
      <c r="A459" s="10">
        <v>362</v>
      </c>
      <c r="B459" s="6">
        <v>-96.709907885089706</v>
      </c>
      <c r="C459" s="7">
        <v>450</v>
      </c>
      <c r="E459" s="15">
        <f t="shared" ref="E459:E509" si="8">IF($B459&gt;E$2, LN((1/E$3)*((1+(E$4*($B459-E$2)/E$3)))^(-1/E$4-1)),0)</f>
        <v>0</v>
      </c>
    </row>
    <row r="460" spans="1:5" x14ac:dyDescent="0.2">
      <c r="A460" s="10">
        <v>471</v>
      </c>
      <c r="B460" s="6">
        <v>-101.13409368716384</v>
      </c>
      <c r="C460" s="7">
        <v>451</v>
      </c>
      <c r="E460" s="15">
        <f t="shared" si="8"/>
        <v>0</v>
      </c>
    </row>
    <row r="461" spans="1:5" x14ac:dyDescent="0.2">
      <c r="A461" s="10">
        <v>145</v>
      </c>
      <c r="B461" s="6">
        <v>-103.59611941634466</v>
      </c>
      <c r="C461" s="7">
        <v>452</v>
      </c>
      <c r="E461" s="15">
        <f t="shared" si="8"/>
        <v>0</v>
      </c>
    </row>
    <row r="462" spans="1:5" x14ac:dyDescent="0.2">
      <c r="A462" s="10">
        <v>314</v>
      </c>
      <c r="B462" s="6">
        <v>-103.734615107016</v>
      </c>
      <c r="C462" s="7">
        <v>453</v>
      </c>
      <c r="E462" s="15">
        <f t="shared" si="8"/>
        <v>0</v>
      </c>
    </row>
    <row r="463" spans="1:5" x14ac:dyDescent="0.2">
      <c r="A463" s="10">
        <v>143</v>
      </c>
      <c r="B463" s="6">
        <v>-104.577393267964</v>
      </c>
      <c r="C463" s="7">
        <v>454</v>
      </c>
      <c r="E463" s="15">
        <f t="shared" si="8"/>
        <v>0</v>
      </c>
    </row>
    <row r="464" spans="1:5" x14ac:dyDescent="0.2">
      <c r="A464" s="10">
        <v>385</v>
      </c>
      <c r="B464" s="6">
        <v>-104.75020755703372</v>
      </c>
      <c r="C464" s="7">
        <v>455</v>
      </c>
      <c r="E464" s="15">
        <f t="shared" si="8"/>
        <v>0</v>
      </c>
    </row>
    <row r="465" spans="1:5" x14ac:dyDescent="0.2">
      <c r="A465" s="10">
        <v>76</v>
      </c>
      <c r="B465" s="6">
        <v>-105.52932995235642</v>
      </c>
      <c r="C465" s="7">
        <v>456</v>
      </c>
      <c r="E465" s="15">
        <f t="shared" si="8"/>
        <v>0</v>
      </c>
    </row>
    <row r="466" spans="1:5" x14ac:dyDescent="0.2">
      <c r="A466" s="10">
        <v>94</v>
      </c>
      <c r="B466" s="6">
        <v>-105.61996593252115</v>
      </c>
      <c r="C466" s="7">
        <v>457</v>
      </c>
      <c r="E466" s="15">
        <f t="shared" si="8"/>
        <v>0</v>
      </c>
    </row>
    <row r="467" spans="1:5" x14ac:dyDescent="0.2">
      <c r="A467" s="10">
        <v>268</v>
      </c>
      <c r="B467" s="6">
        <v>-106.24029863249416</v>
      </c>
      <c r="C467" s="7">
        <v>458</v>
      </c>
      <c r="E467" s="15">
        <f t="shared" si="8"/>
        <v>0</v>
      </c>
    </row>
    <row r="468" spans="1:5" x14ac:dyDescent="0.2">
      <c r="A468" s="10">
        <v>162</v>
      </c>
      <c r="B468" s="6">
        <v>-107.42657340114602</v>
      </c>
      <c r="C468" s="7">
        <v>459</v>
      </c>
      <c r="E468" s="15">
        <f t="shared" si="8"/>
        <v>0</v>
      </c>
    </row>
    <row r="469" spans="1:5" x14ac:dyDescent="0.2">
      <c r="A469" s="10">
        <v>397</v>
      </c>
      <c r="B469" s="6">
        <v>-109.59086693698373</v>
      </c>
      <c r="C469" s="7">
        <v>460</v>
      </c>
      <c r="E469" s="15">
        <f t="shared" si="8"/>
        <v>0</v>
      </c>
    </row>
    <row r="470" spans="1:5" x14ac:dyDescent="0.2">
      <c r="A470" s="10">
        <v>300</v>
      </c>
      <c r="B470" s="6">
        <v>-109.82742441342816</v>
      </c>
      <c r="C470" s="7">
        <v>461</v>
      </c>
      <c r="E470" s="15">
        <f t="shared" si="8"/>
        <v>0</v>
      </c>
    </row>
    <row r="471" spans="1:5" x14ac:dyDescent="0.2">
      <c r="A471" s="10">
        <v>115</v>
      </c>
      <c r="B471" s="6">
        <v>-109.97030305324552</v>
      </c>
      <c r="C471" s="7">
        <v>462</v>
      </c>
      <c r="E471" s="15">
        <f t="shared" si="8"/>
        <v>0</v>
      </c>
    </row>
    <row r="472" spans="1:5" x14ac:dyDescent="0.2">
      <c r="A472" s="10">
        <v>402</v>
      </c>
      <c r="B472" s="6">
        <v>-110.3941495597519</v>
      </c>
      <c r="C472" s="7">
        <v>463</v>
      </c>
      <c r="E472" s="15">
        <f t="shared" si="8"/>
        <v>0</v>
      </c>
    </row>
    <row r="473" spans="1:5" x14ac:dyDescent="0.2">
      <c r="A473" s="10">
        <v>243</v>
      </c>
      <c r="B473" s="6">
        <v>-110.83699916832848</v>
      </c>
      <c r="C473" s="7">
        <v>464</v>
      </c>
      <c r="E473" s="15">
        <f t="shared" si="8"/>
        <v>0</v>
      </c>
    </row>
    <row r="474" spans="1:5" x14ac:dyDescent="0.2">
      <c r="A474" s="10">
        <v>218</v>
      </c>
      <c r="B474" s="6">
        <v>-112.25882303735489</v>
      </c>
      <c r="C474" s="7">
        <v>465</v>
      </c>
      <c r="E474" s="15">
        <f t="shared" si="8"/>
        <v>0</v>
      </c>
    </row>
    <row r="475" spans="1:5" x14ac:dyDescent="0.2">
      <c r="A475" s="10">
        <v>123</v>
      </c>
      <c r="B475" s="6">
        <v>-113.43222126451474</v>
      </c>
      <c r="C475" s="7">
        <v>466</v>
      </c>
      <c r="E475" s="15">
        <f t="shared" si="8"/>
        <v>0</v>
      </c>
    </row>
    <row r="476" spans="1:5" x14ac:dyDescent="0.2">
      <c r="A476" s="10">
        <v>307</v>
      </c>
      <c r="B476" s="6">
        <v>-114.00879925697154</v>
      </c>
      <c r="C476" s="7">
        <v>467</v>
      </c>
      <c r="E476" s="15">
        <f t="shared" si="8"/>
        <v>0</v>
      </c>
    </row>
    <row r="477" spans="1:5" x14ac:dyDescent="0.2">
      <c r="A477" s="10">
        <v>246</v>
      </c>
      <c r="B477" s="6">
        <v>-118.91029100954074</v>
      </c>
      <c r="C477" s="7">
        <v>468</v>
      </c>
      <c r="E477" s="15">
        <f t="shared" si="8"/>
        <v>0</v>
      </c>
    </row>
    <row r="478" spans="1:5" x14ac:dyDescent="0.2">
      <c r="A478" s="10">
        <v>357</v>
      </c>
      <c r="B478" s="6">
        <v>-120.3057466587743</v>
      </c>
      <c r="C478" s="7">
        <v>469</v>
      </c>
      <c r="E478" s="15">
        <f t="shared" si="8"/>
        <v>0</v>
      </c>
    </row>
    <row r="479" spans="1:5" x14ac:dyDescent="0.2">
      <c r="A479" s="10">
        <v>136</v>
      </c>
      <c r="B479" s="6">
        <v>-121.229195178792</v>
      </c>
      <c r="C479" s="7">
        <v>470</v>
      </c>
      <c r="E479" s="15">
        <f t="shared" si="8"/>
        <v>0</v>
      </c>
    </row>
    <row r="480" spans="1:5" x14ac:dyDescent="0.2">
      <c r="A480" s="10">
        <v>288</v>
      </c>
      <c r="B480" s="6">
        <v>-122.82956106030178</v>
      </c>
      <c r="C480" s="7">
        <v>471</v>
      </c>
      <c r="E480" s="15">
        <f t="shared" si="8"/>
        <v>0</v>
      </c>
    </row>
    <row r="481" spans="1:5" x14ac:dyDescent="0.2">
      <c r="A481" s="10">
        <v>373</v>
      </c>
      <c r="B481" s="6">
        <v>-123.89287551661619</v>
      </c>
      <c r="C481" s="7">
        <v>472</v>
      </c>
      <c r="E481" s="15">
        <f t="shared" si="8"/>
        <v>0</v>
      </c>
    </row>
    <row r="482" spans="1:5" x14ac:dyDescent="0.2">
      <c r="A482" s="10">
        <v>500</v>
      </c>
      <c r="B482" s="6">
        <v>-126.43896718726319</v>
      </c>
      <c r="C482" s="7">
        <v>473</v>
      </c>
      <c r="E482" s="15">
        <f t="shared" si="8"/>
        <v>0</v>
      </c>
    </row>
    <row r="483" spans="1:5" x14ac:dyDescent="0.2">
      <c r="A483" s="10">
        <v>483</v>
      </c>
      <c r="B483" s="6">
        <v>-127.95146458698218</v>
      </c>
      <c r="C483" s="7">
        <v>474</v>
      </c>
      <c r="E483" s="15">
        <f t="shared" si="8"/>
        <v>0</v>
      </c>
    </row>
    <row r="484" spans="1:5" x14ac:dyDescent="0.2">
      <c r="A484" s="10">
        <v>496</v>
      </c>
      <c r="B484" s="6">
        <v>-129.78058522602805</v>
      </c>
      <c r="C484" s="7">
        <v>475</v>
      </c>
      <c r="E484" s="15">
        <f t="shared" si="8"/>
        <v>0</v>
      </c>
    </row>
    <row r="485" spans="1:5" x14ac:dyDescent="0.2">
      <c r="A485" s="10">
        <v>236</v>
      </c>
      <c r="B485" s="6">
        <v>-131.00500554685641</v>
      </c>
      <c r="C485" s="7">
        <v>476</v>
      </c>
      <c r="E485" s="15">
        <f t="shared" si="8"/>
        <v>0</v>
      </c>
    </row>
    <row r="486" spans="1:5" x14ac:dyDescent="0.2">
      <c r="A486" s="10">
        <v>305</v>
      </c>
      <c r="B486" s="6">
        <v>-131.96805083459549</v>
      </c>
      <c r="C486" s="7">
        <v>477</v>
      </c>
      <c r="E486" s="15">
        <f t="shared" si="8"/>
        <v>0</v>
      </c>
    </row>
    <row r="487" spans="1:5" x14ac:dyDescent="0.2">
      <c r="A487" s="10">
        <v>326</v>
      </c>
      <c r="B487" s="6">
        <v>-138.65604476265798</v>
      </c>
      <c r="C487" s="7">
        <v>478</v>
      </c>
      <c r="E487" s="15">
        <f t="shared" si="8"/>
        <v>0</v>
      </c>
    </row>
    <row r="488" spans="1:5" x14ac:dyDescent="0.2">
      <c r="A488" s="10">
        <v>252</v>
      </c>
      <c r="B488" s="6">
        <v>-144.04172982201453</v>
      </c>
      <c r="C488" s="7">
        <v>479</v>
      </c>
      <c r="E488" s="15">
        <f t="shared" si="8"/>
        <v>0</v>
      </c>
    </row>
    <row r="489" spans="1:5" x14ac:dyDescent="0.2">
      <c r="A489" s="10">
        <v>346</v>
      </c>
      <c r="B489" s="6">
        <v>-145.47521045654321</v>
      </c>
      <c r="C489" s="7">
        <v>480</v>
      </c>
      <c r="E489" s="15">
        <f t="shared" si="8"/>
        <v>0</v>
      </c>
    </row>
    <row r="490" spans="1:5" x14ac:dyDescent="0.2">
      <c r="A490" s="10">
        <v>405</v>
      </c>
      <c r="B490" s="6">
        <v>-146.29342979794274</v>
      </c>
      <c r="C490" s="7">
        <v>481</v>
      </c>
      <c r="E490" s="15">
        <f t="shared" si="8"/>
        <v>0</v>
      </c>
    </row>
    <row r="491" spans="1:5" x14ac:dyDescent="0.2">
      <c r="A491" s="10">
        <v>258</v>
      </c>
      <c r="B491" s="6">
        <v>-149.55017411298468</v>
      </c>
      <c r="C491" s="7">
        <v>482</v>
      </c>
      <c r="E491" s="15">
        <f t="shared" si="8"/>
        <v>0</v>
      </c>
    </row>
    <row r="492" spans="1:5" x14ac:dyDescent="0.2">
      <c r="A492" s="10">
        <v>493</v>
      </c>
      <c r="B492" s="6">
        <v>-155.02247434568926</v>
      </c>
      <c r="C492" s="7">
        <v>483</v>
      </c>
      <c r="E492" s="15">
        <f t="shared" si="8"/>
        <v>0</v>
      </c>
    </row>
    <row r="493" spans="1:5" x14ac:dyDescent="0.2">
      <c r="A493" s="10">
        <v>344</v>
      </c>
      <c r="B493" s="6">
        <v>-155.54047619443554</v>
      </c>
      <c r="C493" s="7">
        <v>484</v>
      </c>
      <c r="E493" s="15">
        <f t="shared" si="8"/>
        <v>0</v>
      </c>
    </row>
    <row r="494" spans="1:5" x14ac:dyDescent="0.2">
      <c r="A494" s="10">
        <v>147</v>
      </c>
      <c r="B494" s="6">
        <v>-162.94083828421026</v>
      </c>
      <c r="C494" s="7">
        <v>485</v>
      </c>
      <c r="E494" s="15">
        <f t="shared" si="8"/>
        <v>0</v>
      </c>
    </row>
    <row r="495" spans="1:5" x14ac:dyDescent="0.2">
      <c r="A495" s="10">
        <v>372</v>
      </c>
      <c r="B495" s="6">
        <v>-165.04413540546375</v>
      </c>
      <c r="C495" s="7">
        <v>486</v>
      </c>
      <c r="E495" s="15">
        <f t="shared" si="8"/>
        <v>0</v>
      </c>
    </row>
    <row r="496" spans="1:5" x14ac:dyDescent="0.2">
      <c r="A496" s="10">
        <v>309</v>
      </c>
      <c r="B496" s="6">
        <v>-167.15159190420309</v>
      </c>
      <c r="C496" s="7">
        <v>487</v>
      </c>
      <c r="E496" s="15">
        <f t="shared" si="8"/>
        <v>0</v>
      </c>
    </row>
    <row r="497" spans="1:5" x14ac:dyDescent="0.2">
      <c r="A497" s="10">
        <v>463</v>
      </c>
      <c r="B497" s="6">
        <v>-167.88236592261092</v>
      </c>
      <c r="C497" s="7">
        <v>488</v>
      </c>
      <c r="E497" s="15">
        <f t="shared" si="8"/>
        <v>0</v>
      </c>
    </row>
    <row r="498" spans="1:5" x14ac:dyDescent="0.2">
      <c r="A498" s="10">
        <v>361</v>
      </c>
      <c r="B498" s="6">
        <v>-179.87323824558189</v>
      </c>
      <c r="C498" s="7">
        <v>489</v>
      </c>
      <c r="E498" s="15">
        <f t="shared" si="8"/>
        <v>0</v>
      </c>
    </row>
    <row r="499" spans="1:5" x14ac:dyDescent="0.2">
      <c r="A499" s="10">
        <v>384</v>
      </c>
      <c r="B499" s="6">
        <v>-180.23579095732202</v>
      </c>
      <c r="C499" s="7">
        <v>490</v>
      </c>
      <c r="E499" s="15">
        <f t="shared" si="8"/>
        <v>0</v>
      </c>
    </row>
    <row r="500" spans="1:5" x14ac:dyDescent="0.2">
      <c r="A500" s="10">
        <v>353</v>
      </c>
      <c r="B500" s="6">
        <v>-185.88264424074259</v>
      </c>
      <c r="C500" s="7">
        <v>491</v>
      </c>
      <c r="E500" s="15">
        <f t="shared" si="8"/>
        <v>0</v>
      </c>
    </row>
    <row r="501" spans="1:5" x14ac:dyDescent="0.2">
      <c r="A501" s="10">
        <v>467</v>
      </c>
      <c r="B501" s="6">
        <v>-188.98647754204649</v>
      </c>
      <c r="C501" s="7">
        <v>492</v>
      </c>
      <c r="E501" s="15">
        <f t="shared" si="8"/>
        <v>0</v>
      </c>
    </row>
    <row r="502" spans="1:5" x14ac:dyDescent="0.2">
      <c r="A502" s="10">
        <v>455</v>
      </c>
      <c r="B502" s="6">
        <v>-205.51035918357775</v>
      </c>
      <c r="C502" s="7">
        <v>493</v>
      </c>
      <c r="E502" s="15">
        <f t="shared" si="8"/>
        <v>0</v>
      </c>
    </row>
    <row r="503" spans="1:5" x14ac:dyDescent="0.2">
      <c r="A503" s="10">
        <v>263</v>
      </c>
      <c r="B503" s="6">
        <v>-214.90941751988066</v>
      </c>
      <c r="C503" s="7">
        <v>494</v>
      </c>
      <c r="E503" s="15">
        <f t="shared" si="8"/>
        <v>0</v>
      </c>
    </row>
    <row r="504" spans="1:5" x14ac:dyDescent="0.2">
      <c r="A504" s="10">
        <v>395</v>
      </c>
      <c r="B504" s="6">
        <v>-224.5146280105364</v>
      </c>
      <c r="C504" s="7">
        <v>495</v>
      </c>
      <c r="E504" s="15">
        <f t="shared" si="8"/>
        <v>0</v>
      </c>
    </row>
    <row r="505" spans="1:5" x14ac:dyDescent="0.2">
      <c r="A505" s="10">
        <v>489</v>
      </c>
      <c r="B505" s="6">
        <v>-284.92469158141466</v>
      </c>
      <c r="C505" s="7">
        <v>496</v>
      </c>
      <c r="E505" s="15">
        <f t="shared" si="8"/>
        <v>0</v>
      </c>
    </row>
    <row r="506" spans="1:5" x14ac:dyDescent="0.2">
      <c r="A506" s="10">
        <v>341</v>
      </c>
      <c r="B506" s="6">
        <v>-307.93011510920951</v>
      </c>
      <c r="C506" s="7">
        <v>497</v>
      </c>
      <c r="E506" s="15">
        <f t="shared" si="8"/>
        <v>0</v>
      </c>
    </row>
    <row r="507" spans="1:5" x14ac:dyDescent="0.2">
      <c r="A507" s="10">
        <v>377</v>
      </c>
      <c r="B507" s="6">
        <v>-316.48933902174576</v>
      </c>
      <c r="C507" s="7">
        <v>498</v>
      </c>
      <c r="E507" s="15">
        <f t="shared" si="8"/>
        <v>0</v>
      </c>
    </row>
    <row r="508" spans="1:5" x14ac:dyDescent="0.2">
      <c r="A508" s="10">
        <v>379</v>
      </c>
      <c r="B508" s="6">
        <v>-333.02184034411766</v>
      </c>
      <c r="C508" s="7">
        <v>499</v>
      </c>
      <c r="E508" s="15">
        <f t="shared" si="8"/>
        <v>0</v>
      </c>
    </row>
    <row r="509" spans="1:5" x14ac:dyDescent="0.2">
      <c r="A509" s="10">
        <v>497</v>
      </c>
      <c r="B509" s="6">
        <v>-555.7954114142467</v>
      </c>
      <c r="C509" s="7">
        <v>500</v>
      </c>
      <c r="E509" s="15">
        <f t="shared" si="8"/>
        <v>0</v>
      </c>
    </row>
  </sheetData>
  <mergeCells count="1">
    <mergeCell ref="B1:E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Percentiles</vt:lpstr>
      <vt:lpstr>Backtest</vt:lpstr>
      <vt:lpstr>Control</vt:lpstr>
      <vt:lpstr>RiskMetrics</vt:lpstr>
      <vt:lpstr>EVT</vt:lpstr>
      <vt:lpstr>Confidence</vt:lpstr>
      <vt:lpstr>Days</vt:lpstr>
      <vt:lpstr>Factor_ES</vt:lpstr>
      <vt:lpstr>Factor_VaR</vt:lpstr>
      <vt:lpstr>Lambda</vt:lpstr>
      <vt:lpstr>Control!Prob</vt:lpstr>
      <vt:lpstr>T</vt:lpstr>
      <vt:lpstr>u_0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Value at Risk Control and Riskmetrics</dc:subject>
  <dc:creator>Richard Diamond</dc:creator>
  <cp:keywords>VaR, Binomial, Riskmetrics, EVT</cp:keywords>
  <dc:description/>
  <cp:lastModifiedBy>Richard Diamond</cp:lastModifiedBy>
  <dcterms:created xsi:type="dcterms:W3CDTF">2020-08-03T16:22:09Z</dcterms:created>
  <dcterms:modified xsi:type="dcterms:W3CDTF">2021-03-01T04:23:48Z</dcterms:modified>
  <cp:category/>
</cp:coreProperties>
</file>