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710" tabRatio="866" activeTab="3"/>
  </bookViews>
  <sheets>
    <sheet name="2020年6月" sheetId="3" r:id="rId1"/>
    <sheet name="2020年7月" sheetId="4" r:id="rId2"/>
    <sheet name="2020年8月" sheetId="5" r:id="rId3"/>
    <sheet name="2020年9月" sheetId="6" r:id="rId4"/>
  </sheets>
  <calcPr calcId="144525"/>
</workbook>
</file>

<file path=xl/sharedStrings.xml><?xml version="1.0" encoding="utf-8"?>
<sst xmlns="http://schemas.openxmlformats.org/spreadsheetml/2006/main" count="932" uniqueCount="237">
  <si>
    <t>项目月报</t>
  </si>
  <si>
    <t>一、月报基本情况</t>
  </si>
  <si>
    <t>项目名称</t>
  </si>
  <si>
    <t>智能自助办证借还管理系统</t>
  </si>
  <si>
    <t>项目类型</t>
  </si>
  <si>
    <t>定制开发型</t>
  </si>
  <si>
    <t>承接部门</t>
  </si>
  <si>
    <t>技术部</t>
  </si>
  <si>
    <t>项目经理</t>
  </si>
  <si>
    <t>高翔</t>
  </si>
  <si>
    <t>高层经理</t>
  </si>
  <si>
    <t>李刚</t>
  </si>
  <si>
    <t>立项日期</t>
  </si>
  <si>
    <t>项目开始日期</t>
  </si>
  <si>
    <t>计划结束日期</t>
  </si>
  <si>
    <t>当前阶段</t>
  </si>
  <si>
    <t>计划阶段、需求阶段</t>
  </si>
  <si>
    <t>报告起止日期</t>
  </si>
  <si>
    <t>2020/6/5-2020/6/30</t>
  </si>
  <si>
    <t>填 报 人</t>
  </si>
  <si>
    <t>填报日期</t>
  </si>
  <si>
    <t>二、项目阶段进度与工作量分析</t>
  </si>
  <si>
    <t>序号</t>
  </si>
  <si>
    <t>阶段名称</t>
  </si>
  <si>
    <t>进度计划</t>
  </si>
  <si>
    <t>实际进度完成情况</t>
  </si>
  <si>
    <t>实际工作量完成百分比（截至月末）</t>
  </si>
  <si>
    <t>进度偏差百分比</t>
  </si>
  <si>
    <t>工作量偏差百分比</t>
  </si>
  <si>
    <t>开始日期</t>
  </si>
  <si>
    <t>结束日期</t>
  </si>
  <si>
    <t>计划天数</t>
  </si>
  <si>
    <t>计划工作量（人天）</t>
  </si>
  <si>
    <t>实际天数</t>
  </si>
  <si>
    <t>实际工作量（人天）</t>
  </si>
  <si>
    <t>启动阶段</t>
  </si>
  <si>
    <t>计划阶段</t>
  </si>
  <si>
    <t>需求阶段</t>
  </si>
  <si>
    <t>设计阶段</t>
  </si>
  <si>
    <t>编码阶段</t>
  </si>
  <si>
    <t>集成阶段</t>
  </si>
  <si>
    <t>测试阶段</t>
  </si>
  <si>
    <t>交付阶段</t>
  </si>
  <si>
    <t>结项阶段</t>
  </si>
  <si>
    <t>项目总体进展情况概要</t>
  </si>
  <si>
    <t>项目处于计划、需求</t>
  </si>
  <si>
    <t>进度偏差说明</t>
  </si>
  <si>
    <t>需求阶段进度偏差在可接受范围内</t>
  </si>
  <si>
    <t>项目进展建议</t>
  </si>
  <si>
    <t>合理安排人员及时间</t>
  </si>
  <si>
    <t>工作量偏差说明</t>
  </si>
  <si>
    <t>计划、需求阶段工作量偏差在可接受范围内</t>
  </si>
  <si>
    <t>三、项目人力资源本月投入情况</t>
  </si>
  <si>
    <t>人员类别</t>
  </si>
  <si>
    <t>专职人员</t>
  </si>
  <si>
    <t>兼职人员</t>
  </si>
  <si>
    <t>释放人员</t>
  </si>
  <si>
    <t>人数</t>
  </si>
  <si>
    <t>四、项目的主要问题和风险</t>
  </si>
  <si>
    <t>类型</t>
  </si>
  <si>
    <t>问题或风险描述</t>
  </si>
  <si>
    <t>应对举措</t>
  </si>
  <si>
    <t>责任人</t>
  </si>
  <si>
    <t>状态</t>
  </si>
  <si>
    <t>预计解决日期</t>
  </si>
  <si>
    <t>问题</t>
  </si>
  <si>
    <t>客户参与不充分</t>
  </si>
  <si>
    <t>加强与客户项目负责人的沟通，要求客户项目负责人采取措施改善，邀请客户参与需求相关评审</t>
  </si>
  <si>
    <t>已关闭</t>
  </si>
  <si>
    <t>客户提出需求变更</t>
  </si>
  <si>
    <t>经过评审对工作量、工期、成本影响不大，予以变更，加强与客户沟通，避免后期需求变更</t>
  </si>
  <si>
    <t>风险</t>
  </si>
  <si>
    <t>项目经理要兼职负责其它项目的维护管理工作,有突发情况时可能会存在资源冲突</t>
  </si>
  <si>
    <t>和高层经理沟通确认，将其他项目的工作适当交给别人来做</t>
  </si>
  <si>
    <t>项目中开发人员有被外派的可能性，人员的流动可能会延误项目的进度。</t>
  </si>
  <si>
    <t>和高层经理定期沟通确认，合理分配核心人员的工作负载，降低核心人员外派的可能性</t>
  </si>
  <si>
    <t>到了项目后期客户可能才提出变更需求，这可能导致程序设计发生比较大的变动，对项目进度和工作量影响比较严重</t>
  </si>
  <si>
    <t>邀请客户参加需求相关评审活动，获取客户对需求的确认签字，确定达到了客户的要求</t>
  </si>
  <si>
    <t>处理中</t>
  </si>
  <si>
    <t>由于设计人员的设计经验不足，导致部分功能设计不合理，导致设计文档持续返工</t>
  </si>
  <si>
    <t>加强交流与沟通，及时与项目经理和项目组以外的其它人讨教经验</t>
  </si>
  <si>
    <t>未处理</t>
  </si>
  <si>
    <t>六、本月工作完成情况</t>
  </si>
  <si>
    <t>工作内容概述</t>
  </si>
  <si>
    <t xml:space="preserve"> 主要参与人员</t>
  </si>
  <si>
    <t>交付工作产品</t>
  </si>
  <si>
    <t>实际完成百分比</t>
  </si>
  <si>
    <t>完成的日期（或未完成原因）</t>
  </si>
  <si>
    <t>计划</t>
  </si>
  <si>
    <t>项目启动会议</t>
  </si>
  <si>
    <t>项目组</t>
  </si>
  <si>
    <t>会议记录</t>
  </si>
  <si>
    <t>初步裁剪</t>
  </si>
  <si>
    <t>PM</t>
  </si>
  <si>
    <t>初步估算（规模和工作量）</t>
  </si>
  <si>
    <t>制定初步的《项目计划》</t>
  </si>
  <si>
    <t>《项目计划》</t>
  </si>
  <si>
    <t>制定初步的《质量保证计划》</t>
  </si>
  <si>
    <t>QA</t>
  </si>
  <si>
    <t>《质量保证计划》</t>
  </si>
  <si>
    <t>制定初步的《配置管理计划》</t>
  </si>
  <si>
    <t>CM</t>
  </si>
  <si>
    <t>《配置管理计划》</t>
  </si>
  <si>
    <t>制定初步的《项目进度表》</t>
  </si>
  <si>
    <t>《项目进度表》</t>
  </si>
  <si>
    <t>初步项目计划及下属子计划审批</t>
  </si>
  <si>
    <t>需求调查前准备</t>
  </si>
  <si>
    <t>调查资料</t>
  </si>
  <si>
    <t>需求调研</t>
  </si>
  <si>
    <t>需求调研记录</t>
  </si>
  <si>
    <t>撰写《用户需求说明书》</t>
  </si>
  <si>
    <t>《用户需求说明书》</t>
  </si>
  <si>
    <t>准备评审</t>
  </si>
  <si>
    <t>评审会议资料</t>
  </si>
  <si>
    <t>举行评审会议</t>
  </si>
  <si>
    <t>修正工作产品</t>
  </si>
  <si>
    <t>修改后的工作产品的确认</t>
  </si>
  <si>
    <t>新建《需求跟踪矩阵》</t>
  </si>
  <si>
    <t>《需求跟踪矩阵》</t>
  </si>
  <si>
    <t>制作业务模型、数据字典（可选）</t>
  </si>
  <si>
    <t>撰写《产品需求规格说明书》</t>
  </si>
  <si>
    <t>《产品需求规格说明书》</t>
  </si>
  <si>
    <t>制作系统开发原型Demo</t>
  </si>
  <si>
    <t>七、下月工作计划</t>
  </si>
  <si>
    <t>计划交付工作产品</t>
  </si>
  <si>
    <t>预计完成百分比</t>
  </si>
  <si>
    <t>计划完成日期</t>
  </si>
  <si>
    <t>更新《需求跟踪矩阵》</t>
  </si>
  <si>
    <t>详细裁剪</t>
  </si>
  <si>
    <t>详细估算（规模和工作量）</t>
  </si>
  <si>
    <t>更新《项目计划》</t>
  </si>
  <si>
    <t>更新《配置管理计划》</t>
  </si>
  <si>
    <t>更新《质量保证计划》</t>
  </si>
  <si>
    <t>更新《项目进度表》</t>
  </si>
  <si>
    <t>撰写《技术解决方案》</t>
  </si>
  <si>
    <t>DEV</t>
  </si>
  <si>
    <t>《技术解决方案》</t>
  </si>
  <si>
    <t>对于多方案进行决策(可选)</t>
  </si>
  <si>
    <t>撰写概要设计文档与数据库设计文档</t>
  </si>
  <si>
    <t>购买复用分析</t>
  </si>
  <si>
    <t>自助办证模块设计</t>
  </si>
  <si>
    <t>设计说明书</t>
  </si>
  <si>
    <t>自助借还模块设计</t>
  </si>
  <si>
    <t>检索查询模块设计</t>
  </si>
  <si>
    <t>详细设计评审(正式评审)</t>
  </si>
  <si>
    <t>评审会议资料、会议记录</t>
  </si>
  <si>
    <t>制定编码计划</t>
  </si>
  <si>
    <t>编码计划</t>
  </si>
  <si>
    <t>构建数据库</t>
  </si>
  <si>
    <t>数据库</t>
  </si>
  <si>
    <t>自助办证模块实现</t>
  </si>
  <si>
    <t>检索查询模块设实现</t>
  </si>
  <si>
    <t>自助借还模块编码实现</t>
  </si>
  <si>
    <t>八、项目变更列表</t>
  </si>
  <si>
    <t>变更说明</t>
  </si>
  <si>
    <t>变更状态</t>
  </si>
  <si>
    <t>备注</t>
  </si>
  <si>
    <t>研发部</t>
  </si>
  <si>
    <t>需求阶段、设计阶段、编码阶段</t>
  </si>
  <si>
    <t>2020/7/1-2020/7/31</t>
  </si>
  <si>
    <t>需求、设计、编码阶段进度偏差在可接受范围内，阶段仍在继续</t>
  </si>
  <si>
    <t>设计、编码阶段工作量偏差在可接受范围内，阶段仍在继续</t>
  </si>
  <si>
    <t>一些必要的功能无法使用现有的代码库实现，开发人员必需使用新的库或者自行开发所需要的功能，可能造成项目进度延误</t>
  </si>
  <si>
    <t>——</t>
  </si>
  <si>
    <t>自助办证模块编码实现</t>
  </si>
  <si>
    <t>检索查询模块设编码实现</t>
  </si>
  <si>
    <t>自助办证模块代码走查</t>
  </si>
  <si>
    <t>检索查询模块设代码走查</t>
  </si>
  <si>
    <t>自助借还模块代码走查</t>
  </si>
  <si>
    <t>编写《用户操作手册》</t>
  </si>
  <si>
    <t>《用户操作手册》</t>
  </si>
  <si>
    <t>评审支持文档(非正式评审)</t>
  </si>
  <si>
    <t>评审记录</t>
  </si>
  <si>
    <t>制定《产品集成计划》</t>
  </si>
  <si>
    <t>《产品集成计划》</t>
  </si>
  <si>
    <t>评审《产品集成计划》</t>
  </si>
  <si>
    <t>审查接口的兼容性</t>
  </si>
  <si>
    <t>组装产品组件</t>
  </si>
  <si>
    <t>制定《系统测试计划》</t>
  </si>
  <si>
    <t>Tester</t>
  </si>
  <si>
    <t>《系统测试计划》</t>
  </si>
  <si>
    <t>评审《系统测试计划》</t>
  </si>
  <si>
    <t>编写《系统测试用例》</t>
  </si>
  <si>
    <t>《系统测试用例》</t>
  </si>
  <si>
    <t>评审准备</t>
  </si>
  <si>
    <t>搭建系统测试环境</t>
  </si>
  <si>
    <t>执行系统测试用例</t>
  </si>
  <si>
    <t>记录并跟踪缺陷</t>
  </si>
  <si>
    <t>缺陷记录</t>
  </si>
  <si>
    <t>修改缺陷</t>
  </si>
  <si>
    <t>撰写《系统测试报告》</t>
  </si>
  <si>
    <t>《系统测试报告》</t>
  </si>
  <si>
    <t>产品打包交付</t>
  </si>
  <si>
    <t>打包后的产品</t>
  </si>
  <si>
    <t>用户使用培训</t>
  </si>
  <si>
    <t>编码阶段、集成阶段、测试阶段、交付阶段</t>
  </si>
  <si>
    <t>2020/8/1-2020/8/31</t>
  </si>
  <si>
    <t>编码、集成、测试、交付阶段进度偏差在可接受范围内，阶段仍在继续</t>
  </si>
  <si>
    <t>码、集成、测试、交付阶段作量偏差在可接受范围内，阶段仍在继续</t>
  </si>
  <si>
    <t>开发小组没有采用统一的编码规范，查代码编写不一致</t>
  </si>
  <si>
    <t>采用代码走査，统一编码规范</t>
  </si>
  <si>
    <t>测试机和测试服务器到位不及时</t>
  </si>
  <si>
    <t>通过赶工方式完成测试工作</t>
  </si>
  <si>
    <t>编写验收测试计划</t>
  </si>
  <si>
    <t>验收测试计划</t>
  </si>
  <si>
    <t>编写验收测试用例</t>
  </si>
  <si>
    <t>验收测试用例</t>
  </si>
  <si>
    <t>执行验收测试</t>
  </si>
  <si>
    <t>编写验收测试报告</t>
  </si>
  <si>
    <t>验收测试报告</t>
  </si>
  <si>
    <t>编写《客户验收报告》,双方签字确认</t>
  </si>
  <si>
    <t>《客户验收报告》</t>
  </si>
  <si>
    <t>撰写《结项报告》</t>
  </si>
  <si>
    <t>《结项报告》</t>
  </si>
  <si>
    <t>撰写《QA总结报告》</t>
  </si>
  <si>
    <t>《QA总结报告》</t>
  </si>
  <si>
    <t>结项申请，高级经理阅读申请材料</t>
  </si>
  <si>
    <t>项目结项阶段度量数据收集整理</t>
  </si>
  <si>
    <t>更新《项目度量数据库》</t>
  </si>
  <si>
    <t>《项目度量数据库》</t>
  </si>
  <si>
    <t>项目结项会议</t>
  </si>
  <si>
    <t>总结经验教训</t>
  </si>
  <si>
    <t>经验教训</t>
  </si>
  <si>
    <t>高级经理批准结项</t>
  </si>
  <si>
    <t>EPG纳入组织资产库</t>
  </si>
  <si>
    <t>EPG</t>
  </si>
  <si>
    <t>组织资产库</t>
  </si>
  <si>
    <t>交付阶段、结项阶段</t>
  </si>
  <si>
    <t>2020/9/1-2020/9/7</t>
  </si>
  <si>
    <t>计划工期</t>
  </si>
  <si>
    <t>计划工作量（人时）</t>
  </si>
  <si>
    <t>实际工期</t>
  </si>
  <si>
    <t>实际工作量（人时）</t>
  </si>
  <si>
    <t>交付阶段、结项进度偏差在可接受范围内</t>
  </si>
  <si>
    <t>交付阶段、结项进度工作量偏差在可接受范围内</t>
  </si>
  <si>
    <t>交付人员对项目的业务、设计开发理解不够，在产品交付过程中可能遇到安装失败、数据库导入失败等问题，导致产品交付延期</t>
  </si>
  <si>
    <t>项目经理对交付人员进行项目需求、设计、开发相关内容的讲解沟通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</si>
</sst>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yyyy&quot;年&quot;m&quot;月&quot;d&quot;日&quot;;@"/>
    <numFmt numFmtId="178" formatCode="0_);[Red]\(0\)"/>
    <numFmt numFmtId="179" formatCode="yyyy&quot;年&quot;m&quot;月&quot;;@"/>
    <numFmt numFmtId="180" formatCode="#,##0.0_ "/>
  </numFmts>
  <fonts count="4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name val="黑体"/>
      <charset val="134"/>
    </font>
    <font>
      <sz val="12"/>
      <color rgb="FFC00000"/>
      <name val="黑体"/>
      <charset val="134"/>
    </font>
    <font>
      <b/>
      <sz val="14"/>
      <color rgb="FF002060"/>
      <name val="黑体"/>
      <charset val="134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i/>
      <sz val="10"/>
      <color rgb="FF0070C0"/>
      <name val="宋体"/>
      <charset val="134"/>
      <scheme val="minor"/>
    </font>
    <font>
      <b/>
      <i/>
      <sz val="10"/>
      <color rgb="FF00B0F0"/>
      <name val="宋体"/>
      <charset val="134"/>
      <scheme val="minor"/>
    </font>
    <font>
      <sz val="10"/>
      <name val="宋体"/>
      <charset val="134"/>
    </font>
    <font>
      <b/>
      <sz val="9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name val="Arial"/>
      <charset val="0"/>
    </font>
    <font>
      <sz val="10"/>
      <color theme="1"/>
      <name val="Arial"/>
      <charset val="0"/>
    </font>
    <font>
      <sz val="9"/>
      <color theme="1"/>
      <name val="宋体"/>
      <charset val="134"/>
    </font>
    <font>
      <sz val="10"/>
      <color theme="1"/>
      <name val="宋体"/>
      <charset val="134"/>
    </font>
    <font>
      <b/>
      <sz val="9"/>
      <color theme="1"/>
      <name val="Arial"/>
      <charset val="0"/>
    </font>
    <font>
      <sz val="9"/>
      <color theme="1"/>
      <name val="Arial"/>
      <charset val="0"/>
    </font>
    <font>
      <sz val="11"/>
      <color rgb="FF00B0F0"/>
      <name val="宋体"/>
      <charset val="134"/>
      <scheme val="minor"/>
    </font>
    <font>
      <b/>
      <sz val="10"/>
      <color indexed="8"/>
      <name val="宋体"/>
      <charset val="134"/>
    </font>
    <font>
      <b/>
      <sz val="10"/>
      <color theme="1"/>
      <name val="宋体"/>
      <charset val="134"/>
    </font>
    <font>
      <i/>
      <sz val="9"/>
      <color rgb="FF002060"/>
      <name val="宋体"/>
      <charset val="134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name val="宋体"/>
      <charset val="134"/>
    </font>
    <font>
      <sz val="9"/>
      <name val="Arial"/>
      <charset val="0"/>
    </font>
    <font>
      <sz val="9"/>
      <color theme="1"/>
      <name val="宋体"/>
      <charset val="0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2" fillId="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0" fillId="20" borderId="15" applyNumberFormat="0" applyAlignment="0" applyProtection="0">
      <alignment vertical="center"/>
    </xf>
    <xf numFmtId="0" fontId="42" fillId="20" borderId="13" applyNumberFormat="0" applyAlignment="0" applyProtection="0">
      <alignment vertical="center"/>
    </xf>
    <xf numFmtId="0" fontId="43" fillId="21" borderId="16" applyNumberForma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/>
  </cellStyleXfs>
  <cellXfs count="12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49">
      <alignment vertical="center"/>
    </xf>
    <xf numFmtId="0" fontId="0" fillId="0" borderId="0" xfId="49" applyAlignment="1">
      <alignment horizontal="center" vertical="center"/>
    </xf>
    <xf numFmtId="0" fontId="2" fillId="0" borderId="0" xfId="49" applyFont="1" applyBorder="1" applyAlignment="1">
      <alignment horizontal="center" vertical="center"/>
    </xf>
    <xf numFmtId="0" fontId="3" fillId="0" borderId="0" xfId="49" applyFont="1" applyBorder="1" applyAlignment="1">
      <alignment horizontal="left" vertical="center"/>
    </xf>
    <xf numFmtId="0" fontId="4" fillId="0" borderId="0" xfId="49" applyFont="1" applyBorder="1" applyAlignment="1">
      <alignment horizontal="center" vertical="center"/>
    </xf>
    <xf numFmtId="0" fontId="5" fillId="2" borderId="1" xfId="49" applyFont="1" applyFill="1" applyBorder="1">
      <alignment vertical="center"/>
    </xf>
    <xf numFmtId="0" fontId="6" fillId="3" borderId="2" xfId="49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3" borderId="1" xfId="49" applyFont="1" applyFill="1" applyBorder="1" applyAlignment="1">
      <alignment horizontal="left" vertical="center"/>
    </xf>
    <xf numFmtId="0" fontId="9" fillId="3" borderId="1" xfId="49" applyFont="1" applyFill="1" applyBorder="1" applyAlignment="1">
      <alignment horizontal="left" vertical="center"/>
    </xf>
    <xf numFmtId="0" fontId="6" fillId="3" borderId="2" xfId="49" applyFont="1" applyFill="1" applyBorder="1" applyAlignment="1">
      <alignment horizontal="left" vertical="center"/>
    </xf>
    <xf numFmtId="0" fontId="10" fillId="3" borderId="3" xfId="49" applyFont="1" applyFill="1" applyBorder="1" applyAlignment="1">
      <alignment horizontal="left" vertical="center"/>
    </xf>
    <xf numFmtId="0" fontId="10" fillId="3" borderId="4" xfId="49" applyFont="1" applyFill="1" applyBorder="1" applyAlignment="1">
      <alignment horizontal="left" vertical="center"/>
    </xf>
    <xf numFmtId="0" fontId="5" fillId="2" borderId="1" xfId="49" applyFont="1" applyFill="1" applyBorder="1" applyAlignment="1">
      <alignment horizontal="left" vertical="center"/>
    </xf>
    <xf numFmtId="0" fontId="6" fillId="3" borderId="1" xfId="49" applyFont="1" applyFill="1" applyBorder="1" applyAlignment="1">
      <alignment horizontal="left" vertical="center"/>
    </xf>
    <xf numFmtId="0" fontId="10" fillId="3" borderId="1" xfId="49" applyFont="1" applyFill="1" applyBorder="1" applyAlignment="1">
      <alignment horizontal="left" vertical="center"/>
    </xf>
    <xf numFmtId="177" fontId="7" fillId="0" borderId="2" xfId="49" applyNumberFormat="1" applyFont="1" applyBorder="1" applyAlignment="1">
      <alignment horizontal="left" vertical="center"/>
    </xf>
    <xf numFmtId="177" fontId="7" fillId="0" borderId="3" xfId="49" applyNumberFormat="1" applyFont="1" applyBorder="1" applyAlignment="1">
      <alignment horizontal="left" vertical="center"/>
    </xf>
    <xf numFmtId="177" fontId="7" fillId="0" borderId="4" xfId="49" applyNumberFormat="1" applyFont="1" applyBorder="1" applyAlignment="1">
      <alignment horizontal="left" vertical="center"/>
    </xf>
    <xf numFmtId="177" fontId="7" fillId="0" borderId="1" xfId="49" applyNumberFormat="1" applyFont="1" applyBorder="1" applyAlignment="1">
      <alignment horizontal="left" vertical="center"/>
    </xf>
    <xf numFmtId="0" fontId="11" fillId="3" borderId="1" xfId="49" applyFont="1" applyFill="1" applyBorder="1" applyAlignment="1">
      <alignment horizontal="left" vertical="center"/>
    </xf>
    <xf numFmtId="14" fontId="6" fillId="3" borderId="2" xfId="49" applyNumberFormat="1" applyFont="1" applyFill="1" applyBorder="1" applyAlignment="1">
      <alignment vertical="center"/>
    </xf>
    <xf numFmtId="14" fontId="10" fillId="3" borderId="3" xfId="49" applyNumberFormat="1" applyFont="1" applyFill="1" applyBorder="1" applyAlignment="1">
      <alignment vertical="center"/>
    </xf>
    <xf numFmtId="0" fontId="3" fillId="0" borderId="3" xfId="49" applyFont="1" applyBorder="1" applyAlignment="1">
      <alignment horizontal="left"/>
    </xf>
    <xf numFmtId="0" fontId="12" fillId="0" borderId="0" xfId="49" applyFont="1" applyFill="1" applyBorder="1" applyAlignment="1">
      <alignment horizontal="left" vertical="center"/>
    </xf>
    <xf numFmtId="14" fontId="12" fillId="0" borderId="0" xfId="49" applyNumberFormat="1" applyFont="1" applyFill="1" applyBorder="1" applyAlignment="1">
      <alignment horizontal="left" vertical="center"/>
    </xf>
    <xf numFmtId="0" fontId="13" fillId="2" borderId="1" xfId="49" applyFont="1" applyFill="1" applyBorder="1" applyAlignment="1" applyProtection="1">
      <alignment horizontal="center" vertical="center"/>
      <protection hidden="1"/>
    </xf>
    <xf numFmtId="0" fontId="14" fillId="2" borderId="1" xfId="49" applyFont="1" applyFill="1" applyBorder="1" applyAlignment="1" applyProtection="1">
      <alignment horizontal="center" vertical="center"/>
      <protection hidden="1"/>
    </xf>
    <xf numFmtId="0" fontId="13" fillId="2" borderId="1" xfId="49" applyFont="1" applyFill="1" applyBorder="1" applyAlignment="1" applyProtection="1">
      <alignment horizontal="center" vertical="center" wrapText="1"/>
      <protection hidden="1"/>
    </xf>
    <xf numFmtId="0" fontId="15" fillId="2" borderId="1" xfId="49" applyFont="1" applyFill="1" applyBorder="1" applyAlignment="1" applyProtection="1">
      <alignment horizontal="center" vertical="center" wrapText="1"/>
      <protection locked="0"/>
    </xf>
    <xf numFmtId="0" fontId="16" fillId="4" borderId="1" xfId="49" applyFont="1" applyFill="1" applyBorder="1" applyAlignment="1" applyProtection="1">
      <alignment horizontal="left" vertical="center" wrapText="1"/>
      <protection locked="0"/>
    </xf>
    <xf numFmtId="14" fontId="5" fillId="0" borderId="5" xfId="0" applyNumberFormat="1" applyFont="1" applyFill="1" applyBorder="1" applyAlignment="1">
      <alignment horizontal="right" vertical="center"/>
    </xf>
    <xf numFmtId="178" fontId="13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0" fontId="17" fillId="2" borderId="1" xfId="49" applyFont="1" applyFill="1" applyBorder="1" applyAlignment="1" applyProtection="1">
      <alignment horizontal="center" vertical="center" wrapText="1"/>
      <protection locked="0"/>
    </xf>
    <xf numFmtId="0" fontId="18" fillId="2" borderId="1" xfId="49" applyFont="1" applyFill="1" applyBorder="1" applyAlignment="1" applyProtection="1">
      <alignment horizontal="center" vertical="center"/>
      <protection hidden="1"/>
    </xf>
    <xf numFmtId="0" fontId="18" fillId="2" borderId="1" xfId="49" applyNumberFormat="1" applyFont="1" applyFill="1" applyBorder="1" applyAlignment="1" applyProtection="1">
      <alignment horizontal="center" vertical="center"/>
      <protection hidden="1"/>
    </xf>
    <xf numFmtId="0" fontId="19" fillId="2" borderId="2" xfId="49" applyFont="1" applyFill="1" applyBorder="1" applyAlignment="1" applyProtection="1">
      <alignment horizontal="center" vertical="center"/>
      <protection hidden="1"/>
    </xf>
    <xf numFmtId="0" fontId="19" fillId="2" borderId="4" xfId="49" applyFont="1" applyFill="1" applyBorder="1" applyAlignment="1" applyProtection="1">
      <alignment horizontal="center" vertical="center"/>
      <protection hidden="1"/>
    </xf>
    <xf numFmtId="0" fontId="5" fillId="2" borderId="1" xfId="49" applyFont="1" applyFill="1" applyBorder="1" applyAlignment="1">
      <alignment horizontal="center" vertical="center"/>
    </xf>
    <xf numFmtId="0" fontId="16" fillId="3" borderId="1" xfId="49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/>
    </xf>
    <xf numFmtId="0" fontId="2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0" fontId="22" fillId="2" borderId="1" xfId="49" applyFont="1" applyFill="1" applyBorder="1" applyAlignment="1">
      <alignment horizontal="center" vertical="center" wrapText="1"/>
    </xf>
    <xf numFmtId="179" fontId="17" fillId="2" borderId="1" xfId="49" applyNumberFormat="1" applyFont="1" applyFill="1" applyBorder="1" applyAlignment="1">
      <alignment horizontal="center" vertical="center" wrapText="1"/>
    </xf>
    <xf numFmtId="0" fontId="23" fillId="3" borderId="6" xfId="49" applyFont="1" applyFill="1" applyBorder="1" applyAlignment="1">
      <alignment horizontal="left" vertical="top" wrapText="1"/>
    </xf>
    <xf numFmtId="0" fontId="17" fillId="3" borderId="1" xfId="49" applyFont="1" applyFill="1" applyBorder="1" applyAlignment="1">
      <alignment horizontal="center" vertical="center" wrapText="1"/>
    </xf>
    <xf numFmtId="0" fontId="23" fillId="3" borderId="7" xfId="49" applyFont="1" applyFill="1" applyBorder="1" applyAlignment="1">
      <alignment horizontal="left" vertical="top" wrapText="1"/>
    </xf>
    <xf numFmtId="0" fontId="5" fillId="2" borderId="2" xfId="49" applyFont="1" applyFill="1" applyBorder="1" applyAlignment="1">
      <alignment horizontal="center" vertical="center"/>
    </xf>
    <xf numFmtId="0" fontId="5" fillId="2" borderId="3" xfId="49" applyFont="1" applyFill="1" applyBorder="1" applyAlignment="1">
      <alignment horizontal="center" vertical="center"/>
    </xf>
    <xf numFmtId="0" fontId="15" fillId="0" borderId="1" xfId="49" applyFont="1" applyFill="1" applyBorder="1" applyAlignment="1" applyProtection="1">
      <alignment horizontal="center" vertical="center"/>
      <protection hidden="1"/>
    </xf>
    <xf numFmtId="0" fontId="19" fillId="0" borderId="1" xfId="49" applyFont="1" applyFill="1" applyBorder="1" applyAlignment="1" applyProtection="1">
      <alignment horizontal="center" vertical="center"/>
      <protection hidden="1"/>
    </xf>
    <xf numFmtId="0" fontId="16" fillId="0" borderId="1" xfId="49" applyFont="1" applyFill="1" applyBorder="1" applyAlignment="1" applyProtection="1">
      <alignment horizontal="left" vertical="center" wrapText="1"/>
      <protection hidden="1"/>
    </xf>
    <xf numFmtId="0" fontId="19" fillId="0" borderId="1" xfId="49" applyFont="1" applyFill="1" applyBorder="1" applyAlignment="1" applyProtection="1">
      <alignment horizontal="left" vertical="center" wrapText="1"/>
      <protection hidden="1"/>
    </xf>
    <xf numFmtId="0" fontId="24" fillId="0" borderId="3" xfId="49" applyFont="1" applyFill="1" applyBorder="1" applyAlignment="1">
      <alignment horizontal="left" vertical="center" wrapText="1"/>
    </xf>
    <xf numFmtId="0" fontId="0" fillId="0" borderId="0" xfId="49" applyAlignment="1">
      <alignment horizontal="left" vertical="center"/>
    </xf>
    <xf numFmtId="0" fontId="13" fillId="2" borderId="1" xfId="49" applyFont="1" applyFill="1" applyBorder="1" applyAlignment="1">
      <alignment horizontal="center" vertical="center"/>
    </xf>
    <xf numFmtId="0" fontId="5" fillId="2" borderId="4" xfId="49" applyFont="1" applyFill="1" applyBorder="1" applyAlignment="1">
      <alignment horizontal="center" vertical="center"/>
    </xf>
    <xf numFmtId="0" fontId="15" fillId="2" borderId="1" xfId="49" applyFont="1" applyFill="1" applyBorder="1" applyAlignment="1" applyProtection="1">
      <alignment horizontal="center" vertical="center" wrapText="1"/>
      <protection hidden="1"/>
    </xf>
    <xf numFmtId="0" fontId="19" fillId="3" borderId="1" xfId="49" applyFont="1" applyFill="1" applyBorder="1" applyAlignment="1" applyProtection="1">
      <alignment horizontal="center" vertical="center"/>
      <protection hidden="1"/>
    </xf>
    <xf numFmtId="0" fontId="25" fillId="4" borderId="2" xfId="0" applyFont="1" applyFill="1" applyBorder="1" applyAlignment="1">
      <alignment horizontal="left" vertical="center"/>
    </xf>
    <xf numFmtId="0" fontId="25" fillId="4" borderId="3" xfId="0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15" fontId="26" fillId="0" borderId="1" xfId="49" applyNumberFormat="1" applyFont="1" applyFill="1" applyBorder="1" applyAlignment="1" applyProtection="1">
      <alignment horizontal="center" vertical="center" wrapText="1"/>
      <protection locked="0"/>
    </xf>
    <xf numFmtId="15" fontId="27" fillId="0" borderId="1" xfId="49" applyNumberFormat="1" applyFont="1" applyFill="1" applyBorder="1" applyAlignment="1" applyProtection="1">
      <alignment horizontal="center" vertical="center" wrapText="1"/>
      <protection locked="0"/>
    </xf>
    <xf numFmtId="0" fontId="15" fillId="2" borderId="1" xfId="49" applyFont="1" applyFill="1" applyBorder="1" applyAlignment="1" applyProtection="1">
      <alignment horizontal="center" vertical="center"/>
      <protection hidden="1"/>
    </xf>
    <xf numFmtId="0" fontId="16" fillId="3" borderId="1" xfId="49" applyFont="1" applyFill="1" applyBorder="1" applyAlignment="1" applyProtection="1">
      <alignment vertical="center" wrapText="1"/>
      <protection hidden="1"/>
    </xf>
    <xf numFmtId="0" fontId="19" fillId="3" borderId="1" xfId="49" applyFont="1" applyFill="1" applyBorder="1" applyAlignment="1" applyProtection="1">
      <alignment vertical="center" wrapText="1"/>
      <protection hidden="1"/>
    </xf>
    <xf numFmtId="15" fontId="16" fillId="0" borderId="2" xfId="49" applyNumberFormat="1" applyFont="1" applyFill="1" applyBorder="1" applyAlignment="1" applyProtection="1">
      <alignment horizontal="left" vertical="center" wrapText="1"/>
      <protection locked="0"/>
    </xf>
    <xf numFmtId="15" fontId="16" fillId="0" borderId="4" xfId="49" applyNumberFormat="1" applyFont="1" applyFill="1" applyBorder="1" applyAlignment="1" applyProtection="1">
      <alignment horizontal="left" vertical="center" wrapText="1"/>
      <protection locked="0"/>
    </xf>
    <xf numFmtId="0" fontId="0" fillId="0" borderId="0" xfId="49" applyAlignment="1">
      <alignment vertical="center"/>
    </xf>
    <xf numFmtId="0" fontId="13" fillId="2" borderId="1" xfId="49" applyFont="1" applyFill="1" applyBorder="1" applyAlignment="1">
      <alignment horizontal="center" vertical="center" wrapText="1"/>
    </xf>
    <xf numFmtId="0" fontId="8" fillId="0" borderId="1" xfId="49" applyFont="1" applyBorder="1" applyAlignment="1">
      <alignment horizontal="left" vertical="center"/>
    </xf>
    <xf numFmtId="14" fontId="10" fillId="3" borderId="4" xfId="49" applyNumberFormat="1" applyFont="1" applyFill="1" applyBorder="1" applyAlignment="1">
      <alignment vertical="center"/>
    </xf>
    <xf numFmtId="0" fontId="12" fillId="0" borderId="0" xfId="49" applyFont="1" applyFill="1" applyBorder="1">
      <alignment vertical="center"/>
    </xf>
    <xf numFmtId="0" fontId="14" fillId="2" borderId="1" xfId="49" applyFont="1" applyFill="1" applyBorder="1" applyAlignment="1" applyProtection="1">
      <alignment horizontal="center" vertical="center" wrapText="1"/>
      <protection hidden="1"/>
    </xf>
    <xf numFmtId="176" fontId="18" fillId="0" borderId="1" xfId="49" applyNumberFormat="1" applyFont="1" applyFill="1" applyBorder="1" applyAlignment="1" applyProtection="1">
      <alignment horizontal="center" vertical="center"/>
      <protection locked="0"/>
    </xf>
    <xf numFmtId="176" fontId="18" fillId="2" borderId="1" xfId="49" applyNumberFormat="1" applyFont="1" applyFill="1" applyBorder="1" applyAlignment="1" applyProtection="1">
      <alignment horizontal="center" vertical="center"/>
      <protection hidden="1"/>
    </xf>
    <xf numFmtId="176" fontId="18" fillId="2" borderId="1" xfId="49" applyNumberFormat="1" applyFont="1" applyFill="1" applyBorder="1" applyAlignment="1" applyProtection="1">
      <alignment horizontal="center" vertical="center"/>
      <protection locked="0"/>
    </xf>
    <xf numFmtId="0" fontId="23" fillId="3" borderId="8" xfId="49" applyFont="1" applyFill="1" applyBorder="1" applyAlignment="1">
      <alignment horizontal="left" vertical="top" wrapText="1"/>
    </xf>
    <xf numFmtId="0" fontId="23" fillId="3" borderId="9" xfId="49" applyFont="1" applyFill="1" applyBorder="1" applyAlignment="1">
      <alignment horizontal="left" vertical="top" wrapText="1"/>
    </xf>
    <xf numFmtId="0" fontId="24" fillId="0" borderId="4" xfId="49" applyFont="1" applyFill="1" applyBorder="1" applyAlignment="1">
      <alignment horizontal="left" vertical="center" wrapText="1"/>
    </xf>
    <xf numFmtId="0" fontId="24" fillId="0" borderId="1" xfId="49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right" vertical="center"/>
    </xf>
    <xf numFmtId="15" fontId="16" fillId="0" borderId="1" xfId="49" applyNumberFormat="1" applyFont="1" applyFill="1" applyBorder="1" applyAlignment="1" applyProtection="1">
      <alignment horizontal="center" vertical="center" wrapText="1"/>
      <protection locked="0"/>
    </xf>
    <xf numFmtId="15" fontId="19" fillId="0" borderId="1" xfId="49" applyNumberFormat="1" applyFont="1" applyFill="1" applyBorder="1" applyAlignment="1" applyProtection="1">
      <alignment horizontal="center" vertical="center" wrapText="1"/>
      <protection locked="0"/>
    </xf>
    <xf numFmtId="9" fontId="5" fillId="0" borderId="1" xfId="49" applyNumberFormat="1" applyFont="1" applyFill="1" applyBorder="1" applyAlignment="1">
      <alignment vertical="center"/>
    </xf>
    <xf numFmtId="14" fontId="5" fillId="0" borderId="1" xfId="49" applyNumberFormat="1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center" vertical="center" wrapText="1"/>
    </xf>
    <xf numFmtId="15" fontId="16" fillId="0" borderId="1" xfId="49" applyNumberFormat="1" applyFont="1" applyFill="1" applyBorder="1" applyAlignment="1" applyProtection="1">
      <alignment horizontal="left" vertical="center" wrapText="1"/>
      <protection locked="0"/>
    </xf>
    <xf numFmtId="15" fontId="19" fillId="0" borderId="1" xfId="49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Alignment="1">
      <alignment horizontal="center" vertical="center"/>
    </xf>
    <xf numFmtId="15" fontId="26" fillId="0" borderId="2" xfId="49" applyNumberFormat="1" applyFont="1" applyFill="1" applyBorder="1" applyAlignment="1" applyProtection="1">
      <alignment horizontal="left" vertical="center" wrapText="1"/>
      <protection locked="0"/>
    </xf>
    <xf numFmtId="15" fontId="26" fillId="0" borderId="4" xfId="49" applyNumberFormat="1" applyFont="1" applyFill="1" applyBorder="1" applyAlignment="1" applyProtection="1">
      <alignment horizontal="left" vertical="center" wrapText="1"/>
      <protection locked="0"/>
    </xf>
    <xf numFmtId="0" fontId="19" fillId="3" borderId="1" xfId="49" applyFont="1" applyFill="1" applyBorder="1" applyAlignment="1" applyProtection="1">
      <alignment horizontal="left" vertical="center" wrapText="1"/>
      <protection hidden="1"/>
    </xf>
    <xf numFmtId="0" fontId="24" fillId="3" borderId="1" xfId="49" applyFont="1" applyFill="1" applyBorder="1" applyAlignment="1">
      <alignment horizontal="center" vertical="center" wrapText="1"/>
    </xf>
    <xf numFmtId="14" fontId="5" fillId="0" borderId="10" xfId="0" applyNumberFormat="1" applyFont="1" applyFill="1" applyBorder="1" applyAlignment="1">
      <alignment horizontal="right" vertical="center"/>
    </xf>
    <xf numFmtId="14" fontId="5" fillId="0" borderId="8" xfId="0" applyNumberFormat="1" applyFont="1" applyFill="1" applyBorder="1" applyAlignment="1">
      <alignment horizontal="right" vertical="center"/>
    </xf>
    <xf numFmtId="0" fontId="25" fillId="4" borderId="4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15" fontId="26" fillId="0" borderId="2" xfId="49" applyNumberFormat="1" applyFont="1" applyFill="1" applyBorder="1" applyAlignment="1" applyProtection="1">
      <alignment horizontal="center" vertical="center" wrapText="1"/>
      <protection locked="0"/>
    </xf>
    <xf numFmtId="15" fontId="26" fillId="0" borderId="4" xfId="49" applyNumberFormat="1" applyFont="1" applyFill="1" applyBorder="1" applyAlignment="1" applyProtection="1">
      <alignment horizontal="center" vertical="center" wrapText="1"/>
      <protection locked="0"/>
    </xf>
    <xf numFmtId="180" fontId="18" fillId="3" borderId="1" xfId="49" applyNumberFormat="1" applyFont="1" applyFill="1" applyBorder="1" applyAlignment="1" applyProtection="1">
      <alignment horizontal="center" vertical="center"/>
      <protection locked="0"/>
    </xf>
    <xf numFmtId="15" fontId="16" fillId="0" borderId="2" xfId="49" applyNumberFormat="1" applyFont="1" applyFill="1" applyBorder="1" applyAlignment="1" applyProtection="1">
      <alignment horizontal="center" vertical="center" wrapText="1"/>
      <protection locked="0"/>
    </xf>
    <xf numFmtId="15" fontId="16" fillId="0" borderId="4" xfId="49" applyNumberFormat="1" applyFont="1" applyFill="1" applyBorder="1" applyAlignment="1" applyProtection="1">
      <alignment horizontal="center" vertical="center" wrapText="1"/>
      <protection locked="0"/>
    </xf>
    <xf numFmtId="9" fontId="5" fillId="0" borderId="1" xfId="49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176" fontId="13" fillId="2" borderId="1" xfId="49" applyNumberFormat="1" applyFont="1" applyFill="1" applyBorder="1" applyAlignment="1" applyProtection="1">
      <alignment horizontal="center" vertical="center" wrapText="1"/>
      <protection hidden="1"/>
    </xf>
    <xf numFmtId="0" fontId="18" fillId="3" borderId="1" xfId="49" applyNumberFormat="1" applyFont="1" applyFill="1" applyBorder="1" applyAlignment="1" applyProtection="1">
      <alignment horizontal="center" vertical="center"/>
      <protection locked="0"/>
    </xf>
    <xf numFmtId="0" fontId="28" fillId="0" borderId="1" xfId="49" applyFont="1" applyFill="1" applyBorder="1" applyAlignment="1" applyProtection="1">
      <alignment horizontal="center" vertical="center"/>
      <protection hidden="1"/>
    </xf>
    <xf numFmtId="0" fontId="5" fillId="2" borderId="10" xfId="49" applyFont="1" applyFill="1" applyBorder="1" applyAlignment="1">
      <alignment horizontal="center" vertical="center"/>
    </xf>
    <xf numFmtId="0" fontId="5" fillId="2" borderId="6" xfId="49" applyFont="1" applyFill="1" applyBorder="1" applyAlignment="1">
      <alignment horizontal="center" vertical="center"/>
    </xf>
    <xf numFmtId="0" fontId="5" fillId="2" borderId="8" xfId="49" applyFont="1" applyFill="1" applyBorder="1" applyAlignment="1">
      <alignment horizontal="center" vertical="center"/>
    </xf>
    <xf numFmtId="176" fontId="18" fillId="0" borderId="1" xfId="49" applyNumberFormat="1" applyFont="1" applyFill="1" applyBorder="1" applyAlignment="1" applyProtection="1">
      <alignment horizontal="center" vertical="center"/>
      <protection locked="0"/>
    </xf>
    <xf numFmtId="15" fontId="16" fillId="0" borderId="3" xfId="49" applyNumberFormat="1" applyFont="1" applyFill="1" applyBorder="1" applyAlignment="1" applyProtection="1">
      <alignment horizontal="center" vertical="center" wrapText="1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USE-SP-PM02-T02风险列表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5"/>
  <sheetViews>
    <sheetView topLeftCell="B1" workbookViewId="0">
      <selection activeCell="J14" sqref="J14"/>
    </sheetView>
  </sheetViews>
  <sheetFormatPr defaultColWidth="10" defaultRowHeight="14.25"/>
  <cols>
    <col min="1" max="1" width="13" style="2" customWidth="1"/>
    <col min="2" max="2" width="19.4416666666667" style="2" customWidth="1"/>
    <col min="3" max="3" width="13.1083333333333" style="3"/>
    <col min="4" max="4" width="11.75" style="3" customWidth="1"/>
    <col min="5" max="5" width="9.5" style="2" customWidth="1"/>
    <col min="6" max="6" width="9.875" style="2" customWidth="1"/>
    <col min="7" max="7" width="14.1083333333333" style="3" customWidth="1"/>
    <col min="8" max="8" width="14.3333333333333" style="3" customWidth="1"/>
    <col min="9" max="9" width="10.225" style="2" customWidth="1"/>
    <col min="10" max="10" width="12.6666666666667" style="2" customWidth="1"/>
    <col min="11" max="11" width="11.8916666666667" style="2" customWidth="1"/>
    <col min="12" max="12" width="9.10833333333333" style="2" customWidth="1"/>
    <col min="13" max="13" width="16.3333333333333" style="2" customWidth="1"/>
    <col min="14" max="16384" width="10" style="1"/>
  </cols>
  <sheetData>
    <row r="1" s="1" customFormat="1" ht="22.5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="1" customFormat="1" ht="21" customHeight="1" spans="1:13">
      <c r="A2" s="5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="1" customFormat="1" spans="1:13">
      <c r="A3" s="7" t="s">
        <v>2</v>
      </c>
      <c r="B3" s="8" t="s">
        <v>3</v>
      </c>
      <c r="C3" s="9"/>
      <c r="D3" s="9"/>
      <c r="E3" s="10"/>
      <c r="F3" s="7" t="s">
        <v>4</v>
      </c>
      <c r="G3" s="11" t="s">
        <v>5</v>
      </c>
      <c r="H3" s="12"/>
      <c r="I3" s="12"/>
      <c r="J3" s="7" t="s">
        <v>6</v>
      </c>
      <c r="K3" s="77" t="s">
        <v>7</v>
      </c>
      <c r="L3" s="77"/>
      <c r="M3" s="77"/>
    </row>
    <row r="4" s="1" customFormat="1" spans="1:13">
      <c r="A4" s="7" t="s">
        <v>8</v>
      </c>
      <c r="B4" s="13" t="s">
        <v>9</v>
      </c>
      <c r="C4" s="14"/>
      <c r="D4" s="14"/>
      <c r="E4" s="15"/>
      <c r="F4" s="16" t="s">
        <v>10</v>
      </c>
      <c r="G4" s="17" t="s">
        <v>11</v>
      </c>
      <c r="H4" s="18"/>
      <c r="I4" s="18"/>
      <c r="J4" s="7" t="s">
        <v>12</v>
      </c>
      <c r="K4" s="22">
        <v>43987</v>
      </c>
      <c r="L4" s="22"/>
      <c r="M4" s="22"/>
    </row>
    <row r="5" s="1" customFormat="1" spans="1:13">
      <c r="A5" s="7" t="s">
        <v>13</v>
      </c>
      <c r="B5" s="19">
        <v>43987</v>
      </c>
      <c r="C5" s="20"/>
      <c r="D5" s="20"/>
      <c r="E5" s="21"/>
      <c r="F5" s="16" t="s">
        <v>14</v>
      </c>
      <c r="G5" s="22">
        <v>44083</v>
      </c>
      <c r="H5" s="22"/>
      <c r="I5" s="22"/>
      <c r="J5" s="7" t="s">
        <v>15</v>
      </c>
      <c r="K5" s="77" t="s">
        <v>16</v>
      </c>
      <c r="L5" s="77"/>
      <c r="M5" s="77"/>
    </row>
    <row r="6" s="1" customFormat="1" spans="1:13">
      <c r="A6" s="7" t="s">
        <v>17</v>
      </c>
      <c r="B6" s="23" t="s">
        <v>18</v>
      </c>
      <c r="C6" s="12"/>
      <c r="D6" s="12"/>
      <c r="E6" s="12"/>
      <c r="F6" s="16" t="s">
        <v>19</v>
      </c>
      <c r="G6" s="24" t="s">
        <v>9</v>
      </c>
      <c r="H6" s="25"/>
      <c r="I6" s="78"/>
      <c r="J6" s="16" t="s">
        <v>20</v>
      </c>
      <c r="K6" s="22">
        <v>44013</v>
      </c>
      <c r="L6" s="22"/>
      <c r="M6" s="22"/>
    </row>
    <row r="7" s="1" customFormat="1" spans="1:13">
      <c r="A7" s="26" t="s">
        <v>21</v>
      </c>
      <c r="B7" s="26"/>
      <c r="C7" s="27"/>
      <c r="D7" s="27"/>
      <c r="E7" s="27"/>
      <c r="F7" s="27"/>
      <c r="G7" s="28"/>
      <c r="H7" s="28"/>
      <c r="I7" s="28"/>
      <c r="J7" s="79"/>
      <c r="K7" s="79"/>
      <c r="L7" s="27"/>
      <c r="M7" s="2"/>
    </row>
    <row r="8" s="1" customFormat="1" spans="1:13">
      <c r="A8" s="29" t="s">
        <v>22</v>
      </c>
      <c r="B8" s="29" t="s">
        <v>23</v>
      </c>
      <c r="C8" s="29" t="s">
        <v>24</v>
      </c>
      <c r="D8" s="29"/>
      <c r="E8" s="29"/>
      <c r="F8" s="29"/>
      <c r="G8" s="29" t="s">
        <v>25</v>
      </c>
      <c r="H8" s="30"/>
      <c r="I8" s="30"/>
      <c r="J8" s="30"/>
      <c r="K8" s="31" t="s">
        <v>26</v>
      </c>
      <c r="L8" s="31" t="s">
        <v>27</v>
      </c>
      <c r="M8" s="31" t="s">
        <v>28</v>
      </c>
    </row>
    <row r="9" s="1" customFormat="1" ht="49" customHeight="1" spans="1:13">
      <c r="A9" s="30"/>
      <c r="B9" s="29"/>
      <c r="C9" s="29" t="s">
        <v>29</v>
      </c>
      <c r="D9" s="29" t="s">
        <v>30</v>
      </c>
      <c r="E9" s="31" t="s">
        <v>31</v>
      </c>
      <c r="F9" s="31" t="s">
        <v>32</v>
      </c>
      <c r="G9" s="29" t="s">
        <v>29</v>
      </c>
      <c r="H9" s="29" t="s">
        <v>30</v>
      </c>
      <c r="I9" s="31" t="s">
        <v>33</v>
      </c>
      <c r="J9" s="31" t="s">
        <v>34</v>
      </c>
      <c r="K9" s="80"/>
      <c r="L9" s="80"/>
      <c r="M9" s="80"/>
    </row>
    <row r="10" s="1" customFormat="1" ht="15" customHeight="1" spans="1:13">
      <c r="A10" s="32">
        <v>1</v>
      </c>
      <c r="B10" s="33" t="s">
        <v>35</v>
      </c>
      <c r="C10" s="34">
        <v>43987</v>
      </c>
      <c r="D10" s="34">
        <v>43987</v>
      </c>
      <c r="E10" s="35">
        <f t="shared" ref="E10:E18" si="0">D10-C10+1</f>
        <v>1</v>
      </c>
      <c r="F10" s="36">
        <v>18</v>
      </c>
      <c r="G10" s="34">
        <v>43987</v>
      </c>
      <c r="H10" s="34">
        <v>43987</v>
      </c>
      <c r="I10" s="35">
        <f>H10-G10+1</f>
        <v>1</v>
      </c>
      <c r="J10" s="36">
        <v>18</v>
      </c>
      <c r="K10" s="118">
        <f t="shared" ref="K10:K18" si="1">IF(OR(ISERROR(J10/F10*100)=TRUE,J10="")," ",J10/F10*100)</f>
        <v>100</v>
      </c>
      <c r="L10" s="82">
        <f>IF(ISERROR((I10-E10)/E10*100)=TRUE,"",(I10-E10)/E10*100)</f>
        <v>0</v>
      </c>
      <c r="M10" s="83">
        <f t="shared" ref="M10:M18" si="2">IF(OR(ISERROR((J10-F10)/F10*100)=TRUE,J10="")," ",(J10-F10)/F10*100)</f>
        <v>0</v>
      </c>
    </row>
    <row r="11" s="1" customFormat="1" spans="1:13">
      <c r="A11" s="37">
        <v>2</v>
      </c>
      <c r="B11" s="33" t="s">
        <v>36</v>
      </c>
      <c r="C11" s="34">
        <v>43987</v>
      </c>
      <c r="D11" s="34">
        <v>44015</v>
      </c>
      <c r="E11" s="35">
        <f t="shared" si="0"/>
        <v>29</v>
      </c>
      <c r="F11" s="36">
        <v>57</v>
      </c>
      <c r="G11" s="34">
        <v>43987</v>
      </c>
      <c r="H11" s="34"/>
      <c r="I11" s="112"/>
      <c r="J11" s="113"/>
      <c r="K11" s="118" t="str">
        <f t="shared" si="1"/>
        <v> </v>
      </c>
      <c r="L11" s="82"/>
      <c r="M11" s="83" t="str">
        <f t="shared" si="2"/>
        <v> </v>
      </c>
    </row>
    <row r="12" s="1" customFormat="1" spans="1:13">
      <c r="A12" s="37">
        <v>3</v>
      </c>
      <c r="B12" s="33" t="s">
        <v>37</v>
      </c>
      <c r="C12" s="34">
        <v>43994</v>
      </c>
      <c r="D12" s="34">
        <v>44014</v>
      </c>
      <c r="E12" s="35">
        <f t="shared" si="0"/>
        <v>21</v>
      </c>
      <c r="F12" s="36">
        <f>127+27.5</f>
        <v>154.5</v>
      </c>
      <c r="G12" s="34">
        <v>43994</v>
      </c>
      <c r="H12" s="34"/>
      <c r="I12" s="112"/>
      <c r="J12" s="113"/>
      <c r="K12" s="118" t="str">
        <f t="shared" si="1"/>
        <v> </v>
      </c>
      <c r="L12" s="82"/>
      <c r="M12" s="83" t="str">
        <f t="shared" si="2"/>
        <v> </v>
      </c>
    </row>
    <row r="13" s="1" customFormat="1" spans="1:13">
      <c r="A13" s="37">
        <v>4</v>
      </c>
      <c r="B13" s="33" t="s">
        <v>38</v>
      </c>
      <c r="C13" s="34">
        <v>44018</v>
      </c>
      <c r="D13" s="34">
        <v>44034</v>
      </c>
      <c r="E13" s="35">
        <f t="shared" si="0"/>
        <v>17</v>
      </c>
      <c r="F13" s="36">
        <f>166+36.5</f>
        <v>202.5</v>
      </c>
      <c r="G13" s="34"/>
      <c r="H13" s="34"/>
      <c r="I13" s="112"/>
      <c r="J13" s="113"/>
      <c r="K13" s="118" t="str">
        <f t="shared" si="1"/>
        <v> </v>
      </c>
      <c r="L13" s="82"/>
      <c r="M13" s="83" t="str">
        <f t="shared" si="2"/>
        <v> </v>
      </c>
    </row>
    <row r="14" s="1" customFormat="1" spans="1:13">
      <c r="A14" s="37">
        <v>5</v>
      </c>
      <c r="B14" s="33" t="s">
        <v>39</v>
      </c>
      <c r="C14" s="34">
        <v>44034</v>
      </c>
      <c r="D14" s="34">
        <v>44062</v>
      </c>
      <c r="E14" s="35">
        <f t="shared" si="0"/>
        <v>29</v>
      </c>
      <c r="F14" s="36">
        <f>487+36.5</f>
        <v>523.5</v>
      </c>
      <c r="G14" s="34"/>
      <c r="H14" s="34"/>
      <c r="I14" s="112"/>
      <c r="J14" s="113"/>
      <c r="K14" s="118" t="str">
        <f t="shared" si="1"/>
        <v> </v>
      </c>
      <c r="L14" s="82"/>
      <c r="M14" s="83" t="str">
        <f t="shared" si="2"/>
        <v> </v>
      </c>
    </row>
    <row r="15" s="1" customFormat="1" spans="1:13">
      <c r="A15" s="37">
        <v>6</v>
      </c>
      <c r="B15" s="33" t="s">
        <v>40</v>
      </c>
      <c r="C15" s="34">
        <v>44063</v>
      </c>
      <c r="D15" s="34">
        <v>44064</v>
      </c>
      <c r="E15" s="35">
        <f t="shared" si="0"/>
        <v>2</v>
      </c>
      <c r="F15" s="36">
        <f>36+9.5</f>
        <v>45.5</v>
      </c>
      <c r="G15" s="34"/>
      <c r="H15" s="34"/>
      <c r="I15" s="112"/>
      <c r="J15" s="113"/>
      <c r="K15" s="118" t="str">
        <f t="shared" si="1"/>
        <v> </v>
      </c>
      <c r="L15" s="82"/>
      <c r="M15" s="83" t="str">
        <f t="shared" si="2"/>
        <v> </v>
      </c>
    </row>
    <row r="16" s="1" customFormat="1" spans="1:13">
      <c r="A16" s="37">
        <v>7</v>
      </c>
      <c r="B16" s="33" t="s">
        <v>41</v>
      </c>
      <c r="C16" s="34">
        <v>44065</v>
      </c>
      <c r="D16" s="34">
        <v>44072</v>
      </c>
      <c r="E16" s="35">
        <f t="shared" si="0"/>
        <v>8</v>
      </c>
      <c r="F16" s="36">
        <f>82.71+9.5</f>
        <v>92.21</v>
      </c>
      <c r="G16" s="34"/>
      <c r="H16" s="34"/>
      <c r="I16" s="112"/>
      <c r="J16" s="113"/>
      <c r="K16" s="118" t="str">
        <f t="shared" si="1"/>
        <v> </v>
      </c>
      <c r="L16" s="82"/>
      <c r="M16" s="83" t="str">
        <f t="shared" si="2"/>
        <v> </v>
      </c>
    </row>
    <row r="17" s="1" customFormat="1" spans="1:13">
      <c r="A17" s="37">
        <v>8</v>
      </c>
      <c r="B17" s="33" t="s">
        <v>42</v>
      </c>
      <c r="C17" s="34">
        <v>44074</v>
      </c>
      <c r="D17" s="34">
        <v>44079</v>
      </c>
      <c r="E17" s="35">
        <f t="shared" si="0"/>
        <v>6</v>
      </c>
      <c r="F17" s="36">
        <f>52+27.5</f>
        <v>79.5</v>
      </c>
      <c r="G17" s="34"/>
      <c r="H17" s="34"/>
      <c r="I17" s="112"/>
      <c r="J17" s="107"/>
      <c r="K17" s="118" t="str">
        <f t="shared" si="1"/>
        <v> </v>
      </c>
      <c r="L17" s="82"/>
      <c r="M17" s="83" t="str">
        <f t="shared" si="2"/>
        <v> </v>
      </c>
    </row>
    <row r="18" s="1" customFormat="1" spans="1:13">
      <c r="A18" s="37">
        <v>9</v>
      </c>
      <c r="B18" s="33" t="s">
        <v>43</v>
      </c>
      <c r="C18" s="34">
        <v>44081</v>
      </c>
      <c r="D18" s="34">
        <v>44083</v>
      </c>
      <c r="E18" s="35">
        <f t="shared" si="0"/>
        <v>3</v>
      </c>
      <c r="F18" s="36">
        <v>34</v>
      </c>
      <c r="G18" s="101"/>
      <c r="H18" s="102"/>
      <c r="I18" s="112"/>
      <c r="J18" s="107"/>
      <c r="K18" s="118"/>
      <c r="L18" s="82"/>
      <c r="M18" s="83"/>
    </row>
    <row r="19" s="1" customFormat="1" spans="1:13">
      <c r="A19" s="29"/>
      <c r="B19" s="29"/>
      <c r="C19" s="29"/>
      <c r="D19" s="29"/>
      <c r="E19" s="38">
        <f>IF(SUM(E10:E17)=0,"",SUM(E10:E17))</f>
        <v>113</v>
      </c>
      <c r="F19" s="39">
        <f>IF(SUM(F10:F17)=0,"",SUM(F10:F17))</f>
        <v>1172.71</v>
      </c>
      <c r="G19" s="40"/>
      <c r="H19" s="41"/>
      <c r="I19" s="38"/>
      <c r="J19" s="39"/>
      <c r="K19" s="83" t="str">
        <f>IF(OR(ISERROR(J19/F19*100)=TRUE,J19="")," ",J19/F19*100)</f>
        <v> </v>
      </c>
      <c r="L19" s="82"/>
      <c r="M19" s="83" t="str">
        <f>IF(OR(ISERROR((J19-F19)/F19*100)=TRUE,J19="")," ",(J19-F19)/F19*100)</f>
        <v> </v>
      </c>
    </row>
    <row r="20" s="1" customFormat="1" ht="24" spans="1:13">
      <c r="A20" s="46" t="s">
        <v>44</v>
      </c>
      <c r="B20" s="43" t="s">
        <v>45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="1" customFormat="1" spans="1:13">
      <c r="A21" s="42" t="s">
        <v>46</v>
      </c>
      <c r="B21" s="43" t="s">
        <v>47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="1" customFormat="1" spans="1:13">
      <c r="A22" s="45" t="s">
        <v>48</v>
      </c>
      <c r="B22" s="43" t="s">
        <v>49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="1" customFormat="1" spans="1:13">
      <c r="A23" s="46" t="s">
        <v>50</v>
      </c>
      <c r="B23" s="43" t="s">
        <v>51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</row>
    <row r="24" s="1" customFormat="1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="1" customFormat="1" spans="1:13">
      <c r="A25" s="5" t="s">
        <v>52</v>
      </c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="1" customFormat="1" spans="1:13">
      <c r="A26" s="47" t="s">
        <v>53</v>
      </c>
      <c r="B26" s="48" t="s">
        <v>54</v>
      </c>
      <c r="C26" s="48" t="s">
        <v>55</v>
      </c>
      <c r="D26" s="48" t="s">
        <v>56</v>
      </c>
      <c r="E26" s="49"/>
      <c r="F26" s="49"/>
      <c r="G26" s="49"/>
      <c r="H26" s="49"/>
      <c r="I26" s="49"/>
      <c r="J26" s="49"/>
      <c r="K26" s="49"/>
      <c r="L26" s="49"/>
      <c r="M26" s="84"/>
    </row>
    <row r="27" s="1" customFormat="1" spans="1:13">
      <c r="A27" s="47" t="s">
        <v>57</v>
      </c>
      <c r="B27" s="50">
        <v>5</v>
      </c>
      <c r="C27" s="50">
        <v>0</v>
      </c>
      <c r="D27" s="50">
        <v>0</v>
      </c>
      <c r="E27" s="51"/>
      <c r="F27" s="51"/>
      <c r="G27" s="51"/>
      <c r="H27" s="51"/>
      <c r="I27" s="51"/>
      <c r="J27" s="51"/>
      <c r="K27" s="51"/>
      <c r="L27" s="51"/>
      <c r="M27" s="85"/>
    </row>
    <row r="28" s="1" customFormat="1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="1" customFormat="1" spans="1:13">
      <c r="A29" s="5" t="s">
        <v>58</v>
      </c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="1" customFormat="1" spans="1:13">
      <c r="A30" s="42" t="s">
        <v>22</v>
      </c>
      <c r="B30" s="42" t="s">
        <v>59</v>
      </c>
      <c r="C30" s="42" t="s">
        <v>60</v>
      </c>
      <c r="D30" s="42"/>
      <c r="E30" s="42"/>
      <c r="F30" s="42"/>
      <c r="G30" s="52" t="s">
        <v>61</v>
      </c>
      <c r="H30" s="53"/>
      <c r="I30" s="53"/>
      <c r="J30" s="61"/>
      <c r="K30" s="42" t="s">
        <v>62</v>
      </c>
      <c r="L30" s="42" t="s">
        <v>63</v>
      </c>
      <c r="M30" s="46" t="s">
        <v>64</v>
      </c>
    </row>
    <row r="31" s="1" customFormat="1" spans="1:13">
      <c r="A31" s="54">
        <v>1</v>
      </c>
      <c r="B31" s="114" t="s">
        <v>65</v>
      </c>
      <c r="C31" s="56" t="s">
        <v>66</v>
      </c>
      <c r="D31" s="57"/>
      <c r="E31" s="57"/>
      <c r="F31" s="57"/>
      <c r="G31" s="58" t="s">
        <v>67</v>
      </c>
      <c r="H31" s="58"/>
      <c r="I31" s="58"/>
      <c r="J31" s="86"/>
      <c r="K31" s="87" t="s">
        <v>9</v>
      </c>
      <c r="L31" s="87" t="s">
        <v>68</v>
      </c>
      <c r="M31" s="88"/>
    </row>
    <row r="32" s="1" customFormat="1" spans="1:13">
      <c r="A32" s="54">
        <v>2</v>
      </c>
      <c r="B32" s="114" t="s">
        <v>65</v>
      </c>
      <c r="C32" s="56" t="s">
        <v>69</v>
      </c>
      <c r="D32" s="57"/>
      <c r="E32" s="57"/>
      <c r="F32" s="57"/>
      <c r="G32" s="58" t="s">
        <v>70</v>
      </c>
      <c r="H32" s="58"/>
      <c r="I32" s="58"/>
      <c r="J32" s="86"/>
      <c r="K32" s="87" t="s">
        <v>9</v>
      </c>
      <c r="L32" s="87" t="s">
        <v>68</v>
      </c>
      <c r="M32" s="88"/>
    </row>
    <row r="33" s="1" customFormat="1" spans="1:13">
      <c r="A33" s="54">
        <v>3</v>
      </c>
      <c r="B33" s="55" t="s">
        <v>71</v>
      </c>
      <c r="C33" s="56" t="s">
        <v>72</v>
      </c>
      <c r="D33" s="57"/>
      <c r="E33" s="57"/>
      <c r="F33" s="57"/>
      <c r="G33" s="58" t="s">
        <v>73</v>
      </c>
      <c r="H33" s="58"/>
      <c r="I33" s="58"/>
      <c r="J33" s="86"/>
      <c r="K33" s="87" t="s">
        <v>9</v>
      </c>
      <c r="L33" s="87" t="s">
        <v>68</v>
      </c>
      <c r="M33" s="88"/>
    </row>
    <row r="34" s="1" customFormat="1" spans="1:13">
      <c r="A34" s="54">
        <v>4</v>
      </c>
      <c r="B34" s="55" t="s">
        <v>71</v>
      </c>
      <c r="C34" s="56" t="s">
        <v>74</v>
      </c>
      <c r="D34" s="57"/>
      <c r="E34" s="57"/>
      <c r="F34" s="57"/>
      <c r="G34" s="58" t="s">
        <v>75</v>
      </c>
      <c r="H34" s="58"/>
      <c r="I34" s="58"/>
      <c r="J34" s="86"/>
      <c r="K34" s="87" t="s">
        <v>9</v>
      </c>
      <c r="L34" s="87" t="s">
        <v>68</v>
      </c>
      <c r="M34" s="88"/>
    </row>
    <row r="35" s="1" customFormat="1" spans="1:13">
      <c r="A35" s="54">
        <v>5</v>
      </c>
      <c r="B35" s="55" t="s">
        <v>71</v>
      </c>
      <c r="C35" s="56" t="s">
        <v>76</v>
      </c>
      <c r="D35" s="57"/>
      <c r="E35" s="57"/>
      <c r="F35" s="57"/>
      <c r="G35" s="58" t="s">
        <v>77</v>
      </c>
      <c r="H35" s="58"/>
      <c r="I35" s="58"/>
      <c r="J35" s="86"/>
      <c r="K35" s="87" t="s">
        <v>9</v>
      </c>
      <c r="L35" s="87" t="s">
        <v>78</v>
      </c>
      <c r="M35" s="88"/>
    </row>
    <row r="36" s="1" customFormat="1" spans="1:13">
      <c r="A36" s="54">
        <v>6</v>
      </c>
      <c r="B36" s="55" t="s">
        <v>71</v>
      </c>
      <c r="C36" s="56" t="s">
        <v>79</v>
      </c>
      <c r="D36" s="57"/>
      <c r="E36" s="57"/>
      <c r="F36" s="57"/>
      <c r="G36" s="58" t="s">
        <v>80</v>
      </c>
      <c r="H36" s="58"/>
      <c r="I36" s="58"/>
      <c r="J36" s="86"/>
      <c r="K36" s="87" t="s">
        <v>9</v>
      </c>
      <c r="L36" s="87" t="s">
        <v>81</v>
      </c>
      <c r="M36" s="88"/>
    </row>
    <row r="37" s="1" customFormat="1" spans="1:13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</row>
    <row r="38" s="1" customFormat="1" spans="1:13">
      <c r="A38" s="5" t="s">
        <v>82</v>
      </c>
      <c r="B38" s="5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</row>
    <row r="39" s="1" customFormat="1" ht="24" spans="1:13">
      <c r="A39" s="60" t="s">
        <v>22</v>
      </c>
      <c r="B39" s="42" t="s">
        <v>59</v>
      </c>
      <c r="C39" s="115" t="s">
        <v>83</v>
      </c>
      <c r="D39" s="116"/>
      <c r="E39" s="116"/>
      <c r="F39" s="117"/>
      <c r="G39" s="52" t="s">
        <v>84</v>
      </c>
      <c r="H39" s="61"/>
      <c r="I39" s="42" t="s">
        <v>85</v>
      </c>
      <c r="J39" s="42"/>
      <c r="K39" s="46" t="s">
        <v>86</v>
      </c>
      <c r="L39" s="46" t="s">
        <v>87</v>
      </c>
      <c r="M39" s="46"/>
    </row>
    <row r="40" s="1" customFormat="1" spans="1:13">
      <c r="A40" s="70">
        <v>1</v>
      </c>
      <c r="B40" s="63" t="s">
        <v>88</v>
      </c>
      <c r="C40" s="104" t="s">
        <v>89</v>
      </c>
      <c r="D40" s="66"/>
      <c r="E40" s="66"/>
      <c r="F40" s="67"/>
      <c r="G40" s="73" t="s">
        <v>90</v>
      </c>
      <c r="H40" s="74"/>
      <c r="I40" s="89" t="s">
        <v>91</v>
      </c>
      <c r="J40" s="90"/>
      <c r="K40" s="91">
        <v>1</v>
      </c>
      <c r="L40" s="92">
        <v>43987</v>
      </c>
      <c r="M40" s="93"/>
    </row>
    <row r="41" s="1" customFormat="1" spans="1:13">
      <c r="A41" s="70">
        <v>2</v>
      </c>
      <c r="B41" s="63" t="s">
        <v>88</v>
      </c>
      <c r="C41" s="64" t="s">
        <v>92</v>
      </c>
      <c r="D41" s="65"/>
      <c r="E41" s="66"/>
      <c r="F41" s="67"/>
      <c r="G41" s="73" t="s">
        <v>93</v>
      </c>
      <c r="H41" s="74"/>
      <c r="I41" s="89"/>
      <c r="J41" s="90"/>
      <c r="K41" s="91">
        <v>1</v>
      </c>
      <c r="L41" s="92">
        <v>43987</v>
      </c>
      <c r="M41" s="93"/>
    </row>
    <row r="42" s="1" customFormat="1" spans="1:13">
      <c r="A42" s="70">
        <v>3</v>
      </c>
      <c r="B42" s="63" t="s">
        <v>88</v>
      </c>
      <c r="C42" s="64" t="s">
        <v>94</v>
      </c>
      <c r="D42" s="65"/>
      <c r="E42" s="66"/>
      <c r="F42" s="67"/>
      <c r="G42" s="73" t="s">
        <v>93</v>
      </c>
      <c r="H42" s="74"/>
      <c r="I42" s="89"/>
      <c r="J42" s="90"/>
      <c r="K42" s="91">
        <v>1</v>
      </c>
      <c r="L42" s="92">
        <v>43990</v>
      </c>
      <c r="M42" s="93"/>
    </row>
    <row r="43" s="1" customFormat="1" spans="1:13">
      <c r="A43" s="70">
        <v>4</v>
      </c>
      <c r="B43" s="63" t="s">
        <v>88</v>
      </c>
      <c r="C43" s="64" t="s">
        <v>95</v>
      </c>
      <c r="D43" s="65"/>
      <c r="E43" s="66"/>
      <c r="F43" s="67"/>
      <c r="G43" s="73" t="s">
        <v>93</v>
      </c>
      <c r="H43" s="74"/>
      <c r="I43" s="89" t="s">
        <v>96</v>
      </c>
      <c r="J43" s="90"/>
      <c r="K43" s="91">
        <v>1</v>
      </c>
      <c r="L43" s="92">
        <v>43992</v>
      </c>
      <c r="M43" s="93"/>
    </row>
    <row r="44" s="1" customFormat="1" spans="1:13">
      <c r="A44" s="70">
        <v>5</v>
      </c>
      <c r="B44" s="63" t="s">
        <v>88</v>
      </c>
      <c r="C44" s="64" t="s">
        <v>97</v>
      </c>
      <c r="D44" s="65"/>
      <c r="E44" s="66"/>
      <c r="F44" s="67"/>
      <c r="G44" s="73" t="s">
        <v>98</v>
      </c>
      <c r="H44" s="74"/>
      <c r="I44" s="68" t="s">
        <v>99</v>
      </c>
      <c r="J44" s="69"/>
      <c r="K44" s="91">
        <v>1</v>
      </c>
      <c r="L44" s="92">
        <v>43992</v>
      </c>
      <c r="M44" s="93"/>
    </row>
    <row r="45" s="1" customFormat="1" spans="1:13">
      <c r="A45" s="70">
        <v>6</v>
      </c>
      <c r="B45" s="63" t="s">
        <v>88</v>
      </c>
      <c r="C45" s="64" t="s">
        <v>100</v>
      </c>
      <c r="D45" s="65"/>
      <c r="E45" s="66"/>
      <c r="F45" s="67"/>
      <c r="G45" s="73" t="s">
        <v>101</v>
      </c>
      <c r="H45" s="74"/>
      <c r="I45" s="89" t="s">
        <v>102</v>
      </c>
      <c r="J45" s="90"/>
      <c r="K45" s="91">
        <v>1</v>
      </c>
      <c r="L45" s="92">
        <v>43992</v>
      </c>
      <c r="M45" s="93"/>
    </row>
    <row r="46" s="1" customFormat="1" spans="1:13">
      <c r="A46" s="70">
        <v>7</v>
      </c>
      <c r="B46" s="63" t="s">
        <v>88</v>
      </c>
      <c r="C46" s="64" t="s">
        <v>103</v>
      </c>
      <c r="D46" s="65"/>
      <c r="E46" s="66"/>
      <c r="F46" s="67"/>
      <c r="G46" s="73" t="s">
        <v>93</v>
      </c>
      <c r="H46" s="74"/>
      <c r="I46" s="68" t="s">
        <v>104</v>
      </c>
      <c r="J46" s="69"/>
      <c r="K46" s="91">
        <v>1</v>
      </c>
      <c r="L46" s="92">
        <v>43992</v>
      </c>
      <c r="M46" s="93"/>
    </row>
    <row r="47" s="1" customFormat="1" spans="1:13">
      <c r="A47" s="70">
        <v>8</v>
      </c>
      <c r="B47" s="63" t="s">
        <v>88</v>
      </c>
      <c r="C47" s="64" t="s">
        <v>105</v>
      </c>
      <c r="D47" s="65"/>
      <c r="E47" s="66"/>
      <c r="F47" s="67"/>
      <c r="G47" s="73" t="s">
        <v>93</v>
      </c>
      <c r="H47" s="74"/>
      <c r="I47" s="89"/>
      <c r="J47" s="90"/>
      <c r="K47" s="91">
        <v>1</v>
      </c>
      <c r="L47" s="92">
        <v>43992</v>
      </c>
      <c r="M47" s="93"/>
    </row>
    <row r="48" s="1" customFormat="1" spans="1:13">
      <c r="A48" s="70">
        <v>9</v>
      </c>
      <c r="B48" s="63" t="s">
        <v>88</v>
      </c>
      <c r="C48" s="64" t="s">
        <v>106</v>
      </c>
      <c r="D48" s="66"/>
      <c r="E48" s="66"/>
      <c r="F48" s="67"/>
      <c r="G48" s="73" t="s">
        <v>93</v>
      </c>
      <c r="H48" s="74"/>
      <c r="I48" s="89" t="s">
        <v>107</v>
      </c>
      <c r="J48" s="90"/>
      <c r="K48" s="91">
        <v>1</v>
      </c>
      <c r="L48" s="92">
        <v>43994</v>
      </c>
      <c r="M48" s="93"/>
    </row>
    <row r="49" s="1" customFormat="1" spans="1:13">
      <c r="A49" s="70">
        <v>10</v>
      </c>
      <c r="B49" s="63" t="s">
        <v>88</v>
      </c>
      <c r="C49" s="64" t="s">
        <v>108</v>
      </c>
      <c r="D49" s="66"/>
      <c r="E49" s="66"/>
      <c r="F49" s="67"/>
      <c r="G49" s="73" t="s">
        <v>93</v>
      </c>
      <c r="H49" s="74"/>
      <c r="I49" s="89" t="s">
        <v>109</v>
      </c>
      <c r="J49" s="90"/>
      <c r="K49" s="91">
        <v>1</v>
      </c>
      <c r="L49" s="92">
        <v>43999</v>
      </c>
      <c r="M49" s="93"/>
    </row>
    <row r="50" s="1" customFormat="1" spans="1:13">
      <c r="A50" s="70">
        <v>11</v>
      </c>
      <c r="B50" s="63" t="s">
        <v>88</v>
      </c>
      <c r="C50" s="64" t="s">
        <v>110</v>
      </c>
      <c r="D50" s="66"/>
      <c r="E50" s="66"/>
      <c r="F50" s="67"/>
      <c r="G50" s="73" t="s">
        <v>93</v>
      </c>
      <c r="H50" s="74"/>
      <c r="I50" s="108" t="s">
        <v>111</v>
      </c>
      <c r="J50" s="109"/>
      <c r="K50" s="91">
        <v>1</v>
      </c>
      <c r="L50" s="92">
        <v>44001</v>
      </c>
      <c r="M50" s="93"/>
    </row>
    <row r="51" s="1" customFormat="1" spans="1:13">
      <c r="A51" s="70">
        <v>12</v>
      </c>
      <c r="B51" s="63" t="s">
        <v>88</v>
      </c>
      <c r="C51" s="64" t="s">
        <v>112</v>
      </c>
      <c r="D51" s="66"/>
      <c r="E51" s="66"/>
      <c r="F51" s="67"/>
      <c r="G51" s="73" t="s">
        <v>98</v>
      </c>
      <c r="H51" s="74"/>
      <c r="I51" s="89" t="s">
        <v>113</v>
      </c>
      <c r="J51" s="90"/>
      <c r="K51" s="91">
        <v>1</v>
      </c>
      <c r="L51" s="92">
        <v>44004</v>
      </c>
      <c r="M51" s="93"/>
    </row>
    <row r="52" s="1" customFormat="1" spans="1:13">
      <c r="A52" s="70">
        <v>13</v>
      </c>
      <c r="B52" s="63" t="s">
        <v>88</v>
      </c>
      <c r="C52" s="64" t="s">
        <v>114</v>
      </c>
      <c r="D52" s="66"/>
      <c r="E52" s="66"/>
      <c r="F52" s="67"/>
      <c r="G52" s="73" t="s">
        <v>90</v>
      </c>
      <c r="H52" s="74"/>
      <c r="I52" s="108" t="s">
        <v>91</v>
      </c>
      <c r="J52" s="109"/>
      <c r="K52" s="91">
        <v>1</v>
      </c>
      <c r="L52" s="92">
        <v>44004</v>
      </c>
      <c r="M52" s="93"/>
    </row>
    <row r="53" s="1" customFormat="1" spans="1:13">
      <c r="A53" s="70">
        <v>14</v>
      </c>
      <c r="B53" s="63" t="s">
        <v>88</v>
      </c>
      <c r="C53" s="64" t="s">
        <v>115</v>
      </c>
      <c r="D53" s="66"/>
      <c r="E53" s="66"/>
      <c r="F53" s="67"/>
      <c r="G53" s="73" t="s">
        <v>93</v>
      </c>
      <c r="H53" s="74"/>
      <c r="I53" s="108"/>
      <c r="J53" s="109"/>
      <c r="K53" s="91">
        <v>1</v>
      </c>
      <c r="L53" s="92">
        <v>44005</v>
      </c>
      <c r="M53" s="93"/>
    </row>
    <row r="54" s="1" customFormat="1" spans="1:13">
      <c r="A54" s="70">
        <v>15</v>
      </c>
      <c r="B54" s="63" t="s">
        <v>88</v>
      </c>
      <c r="C54" s="64" t="s">
        <v>116</v>
      </c>
      <c r="D54" s="66"/>
      <c r="E54" s="66"/>
      <c r="F54" s="67"/>
      <c r="G54" s="73" t="s">
        <v>98</v>
      </c>
      <c r="H54" s="74"/>
      <c r="I54" s="89"/>
      <c r="J54" s="90"/>
      <c r="K54" s="91">
        <v>1</v>
      </c>
      <c r="L54" s="92">
        <v>44005</v>
      </c>
      <c r="M54" s="93"/>
    </row>
    <row r="55" s="1" customFormat="1" spans="1:13">
      <c r="A55" s="70">
        <v>16</v>
      </c>
      <c r="B55" s="63" t="s">
        <v>88</v>
      </c>
      <c r="C55" s="64" t="s">
        <v>117</v>
      </c>
      <c r="D55" s="66"/>
      <c r="E55" s="66"/>
      <c r="F55" s="67"/>
      <c r="G55" s="73" t="s">
        <v>93</v>
      </c>
      <c r="H55" s="74"/>
      <c r="I55" s="89" t="s">
        <v>118</v>
      </c>
      <c r="J55" s="90"/>
      <c r="K55" s="91">
        <v>1</v>
      </c>
      <c r="L55" s="92">
        <v>44005</v>
      </c>
      <c r="M55" s="93"/>
    </row>
    <row r="56" s="1" customFormat="1" spans="1:13">
      <c r="A56" s="70">
        <v>17</v>
      </c>
      <c r="B56" s="63" t="s">
        <v>88</v>
      </c>
      <c r="C56" s="64" t="s">
        <v>119</v>
      </c>
      <c r="D56" s="66"/>
      <c r="E56" s="66"/>
      <c r="F56" s="67"/>
      <c r="G56" s="73" t="s">
        <v>93</v>
      </c>
      <c r="H56" s="74"/>
      <c r="I56" s="89"/>
      <c r="J56" s="90"/>
      <c r="K56" s="91">
        <v>1</v>
      </c>
      <c r="L56" s="92">
        <v>44005</v>
      </c>
      <c r="M56" s="93"/>
    </row>
    <row r="57" s="1" customFormat="1" spans="1:13">
      <c r="A57" s="70">
        <v>18</v>
      </c>
      <c r="B57" s="63" t="s">
        <v>88</v>
      </c>
      <c r="C57" s="64" t="s">
        <v>120</v>
      </c>
      <c r="D57" s="66"/>
      <c r="E57" s="66"/>
      <c r="F57" s="67"/>
      <c r="G57" s="73" t="s">
        <v>93</v>
      </c>
      <c r="H57" s="74"/>
      <c r="I57" s="89" t="s">
        <v>121</v>
      </c>
      <c r="J57" s="90"/>
      <c r="K57" s="91">
        <v>1</v>
      </c>
      <c r="L57" s="92">
        <v>44011</v>
      </c>
      <c r="M57" s="93"/>
    </row>
    <row r="58" s="1" customFormat="1" spans="1:13">
      <c r="A58" s="70">
        <v>19</v>
      </c>
      <c r="B58" s="63" t="s">
        <v>88</v>
      </c>
      <c r="C58" s="64" t="s">
        <v>122</v>
      </c>
      <c r="D58" s="66"/>
      <c r="E58" s="66"/>
      <c r="F58" s="67"/>
      <c r="G58" s="73" t="s">
        <v>93</v>
      </c>
      <c r="H58" s="74"/>
      <c r="I58" s="89"/>
      <c r="J58" s="90"/>
      <c r="K58" s="91">
        <v>1</v>
      </c>
      <c r="L58" s="92">
        <v>44012</v>
      </c>
      <c r="M58" s="93"/>
    </row>
    <row r="59" s="1" customFormat="1" spans="1:13">
      <c r="A59" s="70"/>
      <c r="B59" s="63"/>
      <c r="C59" s="71"/>
      <c r="D59" s="72"/>
      <c r="E59" s="72"/>
      <c r="F59" s="72"/>
      <c r="G59" s="73"/>
      <c r="H59" s="74"/>
      <c r="I59" s="94"/>
      <c r="J59" s="95"/>
      <c r="K59" s="91"/>
      <c r="L59" s="92"/>
      <c r="M59" s="93"/>
    </row>
    <row r="60" s="1" customFormat="1" spans="1:13">
      <c r="A60" s="70"/>
      <c r="B60" s="63"/>
      <c r="C60" s="71"/>
      <c r="D60" s="72"/>
      <c r="E60" s="72"/>
      <c r="F60" s="72"/>
      <c r="G60" s="73"/>
      <c r="H60" s="74"/>
      <c r="I60" s="94"/>
      <c r="J60" s="95"/>
      <c r="K60" s="91"/>
      <c r="L60" s="92"/>
      <c r="M60" s="93"/>
    </row>
    <row r="61" s="1" customFormat="1" spans="1:13">
      <c r="A61" s="70"/>
      <c r="B61" s="63"/>
      <c r="C61" s="71"/>
      <c r="D61" s="72"/>
      <c r="E61" s="72"/>
      <c r="F61" s="72"/>
      <c r="G61" s="73"/>
      <c r="H61" s="74"/>
      <c r="I61" s="94"/>
      <c r="J61" s="95"/>
      <c r="K61" s="91"/>
      <c r="L61" s="92"/>
      <c r="M61" s="93"/>
    </row>
    <row r="62" s="1" customFormat="1" spans="1:13">
      <c r="A62" s="70"/>
      <c r="B62" s="63"/>
      <c r="C62" s="71"/>
      <c r="D62" s="72"/>
      <c r="E62" s="72"/>
      <c r="F62" s="72"/>
      <c r="G62" s="73"/>
      <c r="H62" s="74"/>
      <c r="I62" s="94"/>
      <c r="J62" s="95"/>
      <c r="K62" s="91"/>
      <c r="L62" s="92"/>
      <c r="M62" s="93"/>
    </row>
    <row r="63" s="1" customFormat="1" spans="1:13">
      <c r="A63" s="70"/>
      <c r="B63" s="63"/>
      <c r="C63" s="71"/>
      <c r="D63" s="72"/>
      <c r="E63" s="72"/>
      <c r="F63" s="72"/>
      <c r="G63" s="73"/>
      <c r="H63" s="74"/>
      <c r="I63" s="94"/>
      <c r="J63" s="95"/>
      <c r="K63" s="91"/>
      <c r="L63" s="92"/>
      <c r="M63" s="93"/>
    </row>
    <row r="64" s="1" customFormat="1" spans="1:13">
      <c r="A64" s="70"/>
      <c r="B64" s="63"/>
      <c r="C64" s="71"/>
      <c r="D64" s="72"/>
      <c r="E64" s="72"/>
      <c r="F64" s="72"/>
      <c r="G64" s="73"/>
      <c r="H64" s="74"/>
      <c r="I64" s="94"/>
      <c r="J64" s="95"/>
      <c r="K64" s="91"/>
      <c r="L64" s="92"/>
      <c r="M64" s="93"/>
    </row>
    <row r="65" s="1" customFormat="1" spans="1:13">
      <c r="A65" s="70"/>
      <c r="B65" s="63"/>
      <c r="C65" s="71"/>
      <c r="D65" s="72"/>
      <c r="E65" s="72"/>
      <c r="F65" s="72"/>
      <c r="G65" s="73"/>
      <c r="H65" s="74"/>
      <c r="I65" s="94"/>
      <c r="J65" s="95"/>
      <c r="K65" s="91"/>
      <c r="L65" s="92"/>
      <c r="M65" s="93"/>
    </row>
    <row r="66" s="1" customFormat="1" spans="1:13">
      <c r="A66" s="70"/>
      <c r="B66" s="63"/>
      <c r="C66" s="71"/>
      <c r="D66" s="72"/>
      <c r="E66" s="72"/>
      <c r="F66" s="72"/>
      <c r="G66" s="73"/>
      <c r="H66" s="74"/>
      <c r="I66" s="94"/>
      <c r="J66" s="95"/>
      <c r="K66" s="91"/>
      <c r="L66" s="92"/>
      <c r="M66" s="93"/>
    </row>
    <row r="67" s="1" customFormat="1" spans="1:13">
      <c r="A67" s="70"/>
      <c r="B67" s="63"/>
      <c r="C67" s="71"/>
      <c r="D67" s="72"/>
      <c r="E67" s="72"/>
      <c r="F67" s="72"/>
      <c r="G67" s="73"/>
      <c r="H67" s="74"/>
      <c r="I67" s="94"/>
      <c r="J67" s="95"/>
      <c r="K67" s="91"/>
      <c r="L67" s="92"/>
      <c r="M67" s="93"/>
    </row>
    <row r="68" s="1" customFormat="1" spans="1:13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</row>
    <row r="69" s="1" customFormat="1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="1" customFormat="1" spans="1:13">
      <c r="A70" s="5" t="s">
        <v>123</v>
      </c>
      <c r="B70" s="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="1" customFormat="1" ht="24" spans="1:13">
      <c r="A71" s="76" t="s">
        <v>22</v>
      </c>
      <c r="B71" s="46" t="s">
        <v>83</v>
      </c>
      <c r="C71" s="46"/>
      <c r="D71" s="46"/>
      <c r="E71" s="46"/>
      <c r="F71" s="46" t="s">
        <v>84</v>
      </c>
      <c r="G71" s="46"/>
      <c r="H71" s="46"/>
      <c r="I71" s="46" t="s">
        <v>124</v>
      </c>
      <c r="J71" s="46"/>
      <c r="K71" s="46" t="s">
        <v>125</v>
      </c>
      <c r="L71" s="46" t="s">
        <v>126</v>
      </c>
      <c r="M71" s="46"/>
    </row>
    <row r="72" s="1" customFormat="1" spans="1:13">
      <c r="A72" s="62">
        <v>1</v>
      </c>
      <c r="B72" s="64" t="s">
        <v>112</v>
      </c>
      <c r="C72" s="66"/>
      <c r="D72" s="66"/>
      <c r="E72" s="67"/>
      <c r="F72" s="108" t="s">
        <v>98</v>
      </c>
      <c r="G72" s="119"/>
      <c r="H72" s="109"/>
      <c r="I72" s="89" t="s">
        <v>113</v>
      </c>
      <c r="J72" s="90"/>
      <c r="K72" s="91">
        <v>1</v>
      </c>
      <c r="L72" s="92">
        <v>44013</v>
      </c>
      <c r="M72" s="93"/>
    </row>
    <row r="73" s="1" customFormat="1" spans="1:13">
      <c r="A73" s="62">
        <v>2</v>
      </c>
      <c r="B73" s="64" t="s">
        <v>114</v>
      </c>
      <c r="C73" s="66"/>
      <c r="D73" s="66"/>
      <c r="E73" s="67"/>
      <c r="F73" s="108" t="s">
        <v>90</v>
      </c>
      <c r="G73" s="119"/>
      <c r="H73" s="109"/>
      <c r="I73" s="89" t="s">
        <v>91</v>
      </c>
      <c r="J73" s="90"/>
      <c r="K73" s="91">
        <v>1</v>
      </c>
      <c r="L73" s="92">
        <v>44013</v>
      </c>
      <c r="M73" s="93"/>
    </row>
    <row r="74" s="1" customFormat="1" spans="1:13">
      <c r="A74" s="62">
        <v>3</v>
      </c>
      <c r="B74" s="64" t="s">
        <v>115</v>
      </c>
      <c r="C74" s="66"/>
      <c r="D74" s="66"/>
      <c r="E74" s="67"/>
      <c r="F74" s="108" t="s">
        <v>93</v>
      </c>
      <c r="G74" s="119"/>
      <c r="H74" s="109"/>
      <c r="I74" s="89"/>
      <c r="J74" s="90"/>
      <c r="K74" s="91">
        <v>1</v>
      </c>
      <c r="L74" s="92">
        <v>44013</v>
      </c>
      <c r="M74" s="93"/>
    </row>
    <row r="75" s="1" customFormat="1" spans="1:13">
      <c r="A75" s="62">
        <v>4</v>
      </c>
      <c r="B75" s="64" t="s">
        <v>116</v>
      </c>
      <c r="C75" s="66"/>
      <c r="D75" s="66"/>
      <c r="E75" s="67"/>
      <c r="F75" s="108" t="s">
        <v>98</v>
      </c>
      <c r="G75" s="119"/>
      <c r="H75" s="109"/>
      <c r="I75" s="89"/>
      <c r="J75" s="90"/>
      <c r="K75" s="91">
        <v>1</v>
      </c>
      <c r="L75" s="92">
        <v>44014</v>
      </c>
      <c r="M75" s="93"/>
    </row>
    <row r="76" s="1" customFormat="1" spans="1:13">
      <c r="A76" s="62">
        <v>5</v>
      </c>
      <c r="B76" s="64" t="s">
        <v>127</v>
      </c>
      <c r="C76" s="66"/>
      <c r="D76" s="66"/>
      <c r="E76" s="67"/>
      <c r="F76" s="108" t="s">
        <v>93</v>
      </c>
      <c r="G76" s="119"/>
      <c r="H76" s="109"/>
      <c r="I76" s="89" t="s">
        <v>118</v>
      </c>
      <c r="J76" s="90"/>
      <c r="K76" s="91">
        <v>1</v>
      </c>
      <c r="L76" s="92">
        <v>44014</v>
      </c>
      <c r="M76" s="93"/>
    </row>
    <row r="77" s="1" customFormat="1" spans="1:13">
      <c r="A77" s="62">
        <v>6</v>
      </c>
      <c r="B77" s="64" t="s">
        <v>128</v>
      </c>
      <c r="C77" s="66"/>
      <c r="D77" s="66"/>
      <c r="E77" s="67"/>
      <c r="F77" s="108" t="s">
        <v>93</v>
      </c>
      <c r="G77" s="119"/>
      <c r="H77" s="109"/>
      <c r="I77" s="89"/>
      <c r="J77" s="90"/>
      <c r="K77" s="91">
        <v>1</v>
      </c>
      <c r="L77" s="92">
        <v>44014</v>
      </c>
      <c r="M77" s="93"/>
    </row>
    <row r="78" s="1" customFormat="1" spans="1:13">
      <c r="A78" s="62">
        <v>7</v>
      </c>
      <c r="B78" s="64" t="s">
        <v>129</v>
      </c>
      <c r="C78" s="66"/>
      <c r="D78" s="66"/>
      <c r="E78" s="67"/>
      <c r="F78" s="108" t="s">
        <v>93</v>
      </c>
      <c r="G78" s="119"/>
      <c r="H78" s="109"/>
      <c r="I78" s="89"/>
      <c r="J78" s="90"/>
      <c r="K78" s="91">
        <v>1</v>
      </c>
      <c r="L78" s="92">
        <v>44014</v>
      </c>
      <c r="M78" s="93"/>
    </row>
    <row r="79" s="1" customFormat="1" spans="1:13">
      <c r="A79" s="62">
        <v>8</v>
      </c>
      <c r="B79" s="64" t="s">
        <v>130</v>
      </c>
      <c r="C79" s="66"/>
      <c r="D79" s="66"/>
      <c r="E79" s="67"/>
      <c r="F79" s="108" t="s">
        <v>93</v>
      </c>
      <c r="G79" s="119"/>
      <c r="H79" s="109"/>
      <c r="I79" s="89" t="s">
        <v>96</v>
      </c>
      <c r="J79" s="90"/>
      <c r="K79" s="91">
        <v>1</v>
      </c>
      <c r="L79" s="92">
        <v>44014</v>
      </c>
      <c r="M79" s="93"/>
    </row>
    <row r="80" s="1" customFormat="1" spans="1:13">
      <c r="A80" s="62">
        <v>9</v>
      </c>
      <c r="B80" s="64" t="s">
        <v>131</v>
      </c>
      <c r="C80" s="66"/>
      <c r="D80" s="66"/>
      <c r="E80" s="67"/>
      <c r="F80" s="108" t="s">
        <v>101</v>
      </c>
      <c r="G80" s="119"/>
      <c r="H80" s="109"/>
      <c r="I80" s="89" t="s">
        <v>102</v>
      </c>
      <c r="J80" s="90"/>
      <c r="K80" s="91">
        <v>1</v>
      </c>
      <c r="L80" s="92">
        <v>44014</v>
      </c>
      <c r="M80" s="93"/>
    </row>
    <row r="81" s="1" customFormat="1" spans="1:13">
      <c r="A81" s="62">
        <v>10</v>
      </c>
      <c r="B81" s="64" t="s">
        <v>132</v>
      </c>
      <c r="C81" s="66"/>
      <c r="D81" s="66"/>
      <c r="E81" s="67"/>
      <c r="F81" s="108" t="s">
        <v>98</v>
      </c>
      <c r="G81" s="119"/>
      <c r="H81" s="109"/>
      <c r="I81" s="89" t="s">
        <v>99</v>
      </c>
      <c r="J81" s="90"/>
      <c r="K81" s="91">
        <v>1</v>
      </c>
      <c r="L81" s="92">
        <v>44014</v>
      </c>
      <c r="M81" s="93"/>
    </row>
    <row r="82" s="1" customFormat="1" spans="1:13">
      <c r="A82" s="62">
        <v>11</v>
      </c>
      <c r="B82" s="64" t="s">
        <v>133</v>
      </c>
      <c r="C82" s="66"/>
      <c r="D82" s="66"/>
      <c r="E82" s="67"/>
      <c r="F82" s="108" t="s">
        <v>93</v>
      </c>
      <c r="G82" s="119"/>
      <c r="H82" s="109"/>
      <c r="I82" s="89" t="s">
        <v>104</v>
      </c>
      <c r="J82" s="90"/>
      <c r="K82" s="91">
        <v>1</v>
      </c>
      <c r="L82" s="92">
        <v>44014</v>
      </c>
      <c r="M82" s="93"/>
    </row>
    <row r="83" s="1" customFormat="1" spans="1:13">
      <c r="A83" s="62">
        <v>12</v>
      </c>
      <c r="B83" s="64" t="s">
        <v>112</v>
      </c>
      <c r="C83" s="66"/>
      <c r="D83" s="66"/>
      <c r="E83" s="67"/>
      <c r="F83" s="108" t="s">
        <v>98</v>
      </c>
      <c r="G83" s="119"/>
      <c r="H83" s="109"/>
      <c r="I83" s="89" t="s">
        <v>113</v>
      </c>
      <c r="J83" s="90"/>
      <c r="K83" s="91">
        <v>1</v>
      </c>
      <c r="L83" s="92">
        <v>44015</v>
      </c>
      <c r="M83" s="93"/>
    </row>
    <row r="84" s="1" customFormat="1" spans="1:13">
      <c r="A84" s="62">
        <v>13</v>
      </c>
      <c r="B84" s="64" t="s">
        <v>114</v>
      </c>
      <c r="C84" s="66"/>
      <c r="D84" s="66"/>
      <c r="E84" s="67"/>
      <c r="F84" s="108" t="s">
        <v>90</v>
      </c>
      <c r="G84" s="119"/>
      <c r="H84" s="109"/>
      <c r="I84" s="89" t="s">
        <v>91</v>
      </c>
      <c r="J84" s="90"/>
      <c r="K84" s="91">
        <v>1</v>
      </c>
      <c r="L84" s="92">
        <v>44015</v>
      </c>
      <c r="M84" s="93"/>
    </row>
    <row r="85" s="1" customFormat="1" spans="1:13">
      <c r="A85" s="62">
        <v>14</v>
      </c>
      <c r="B85" s="64" t="s">
        <v>115</v>
      </c>
      <c r="C85" s="66"/>
      <c r="D85" s="66"/>
      <c r="E85" s="67"/>
      <c r="F85" s="108" t="s">
        <v>93</v>
      </c>
      <c r="G85" s="119"/>
      <c r="H85" s="109"/>
      <c r="I85" s="94"/>
      <c r="J85" s="95"/>
      <c r="K85" s="91">
        <v>1</v>
      </c>
      <c r="L85" s="92">
        <v>44015</v>
      </c>
      <c r="M85" s="93"/>
    </row>
    <row r="86" s="1" customFormat="1" spans="1:13">
      <c r="A86" s="62">
        <v>15</v>
      </c>
      <c r="B86" s="64" t="s">
        <v>116</v>
      </c>
      <c r="C86" s="66"/>
      <c r="D86" s="66"/>
      <c r="E86" s="67"/>
      <c r="F86" s="108" t="s">
        <v>98</v>
      </c>
      <c r="G86" s="119"/>
      <c r="H86" s="109"/>
      <c r="I86" s="94"/>
      <c r="J86" s="95"/>
      <c r="K86" s="91">
        <v>1</v>
      </c>
      <c r="L86" s="92">
        <v>44015</v>
      </c>
      <c r="M86" s="93"/>
    </row>
    <row r="87" s="1" customFormat="1" spans="1:13">
      <c r="A87" s="62">
        <v>16</v>
      </c>
      <c r="B87" s="64" t="s">
        <v>134</v>
      </c>
      <c r="C87" s="66"/>
      <c r="D87" s="66"/>
      <c r="E87" s="67"/>
      <c r="F87" s="108" t="s">
        <v>135</v>
      </c>
      <c r="G87" s="119"/>
      <c r="H87" s="109"/>
      <c r="I87" s="89" t="s">
        <v>136</v>
      </c>
      <c r="J87" s="90"/>
      <c r="K87" s="91">
        <v>1</v>
      </c>
      <c r="L87" s="92">
        <v>44018</v>
      </c>
      <c r="M87" s="93"/>
    </row>
    <row r="88" s="1" customFormat="1" spans="1:13">
      <c r="A88" s="62">
        <v>17</v>
      </c>
      <c r="B88" s="64" t="s">
        <v>137</v>
      </c>
      <c r="C88" s="66"/>
      <c r="D88" s="66"/>
      <c r="E88" s="67"/>
      <c r="F88" s="108" t="s">
        <v>135</v>
      </c>
      <c r="G88" s="119"/>
      <c r="H88" s="109"/>
      <c r="I88" s="94"/>
      <c r="J88" s="95"/>
      <c r="K88" s="91">
        <v>1</v>
      </c>
      <c r="L88" s="92">
        <v>44018</v>
      </c>
      <c r="M88" s="93"/>
    </row>
    <row r="89" s="1" customFormat="1" spans="1:13">
      <c r="A89" s="62">
        <v>18</v>
      </c>
      <c r="B89" s="64" t="s">
        <v>138</v>
      </c>
      <c r="C89" s="66"/>
      <c r="D89" s="66"/>
      <c r="E89" s="67"/>
      <c r="F89" s="108" t="s">
        <v>135</v>
      </c>
      <c r="G89" s="119"/>
      <c r="H89" s="109"/>
      <c r="I89" s="108"/>
      <c r="J89" s="109"/>
      <c r="K89" s="91">
        <v>1</v>
      </c>
      <c r="L89" s="92">
        <v>44022</v>
      </c>
      <c r="M89" s="93"/>
    </row>
    <row r="90" s="1" customFormat="1" spans="1:13">
      <c r="A90" s="62">
        <v>19</v>
      </c>
      <c r="B90" s="64" t="s">
        <v>139</v>
      </c>
      <c r="C90" s="66"/>
      <c r="D90" s="66"/>
      <c r="E90" s="67"/>
      <c r="F90" s="108" t="s">
        <v>135</v>
      </c>
      <c r="G90" s="119"/>
      <c r="H90" s="109"/>
      <c r="I90" s="108"/>
      <c r="J90" s="109"/>
      <c r="K90" s="91">
        <v>1</v>
      </c>
      <c r="L90" s="92">
        <v>44022</v>
      </c>
      <c r="M90" s="93"/>
    </row>
    <row r="91" s="1" customFormat="1" spans="1:13">
      <c r="A91" s="62">
        <v>20</v>
      </c>
      <c r="B91" s="64" t="s">
        <v>112</v>
      </c>
      <c r="C91" s="66"/>
      <c r="D91" s="66"/>
      <c r="E91" s="67"/>
      <c r="F91" s="108" t="s">
        <v>98</v>
      </c>
      <c r="G91" s="119"/>
      <c r="H91" s="109"/>
      <c r="I91" s="89" t="s">
        <v>113</v>
      </c>
      <c r="J91" s="90"/>
      <c r="K91" s="91">
        <v>1</v>
      </c>
      <c r="L91" s="92">
        <v>44025</v>
      </c>
      <c r="M91" s="93"/>
    </row>
    <row r="92" s="1" customFormat="1" spans="1:13">
      <c r="A92" s="62">
        <v>21</v>
      </c>
      <c r="B92" s="64" t="s">
        <v>114</v>
      </c>
      <c r="C92" s="66"/>
      <c r="D92" s="66"/>
      <c r="E92" s="67"/>
      <c r="F92" s="108" t="s">
        <v>90</v>
      </c>
      <c r="G92" s="119"/>
      <c r="H92" s="109"/>
      <c r="I92" s="89" t="s">
        <v>91</v>
      </c>
      <c r="J92" s="90"/>
      <c r="K92" s="91">
        <v>1</v>
      </c>
      <c r="L92" s="92">
        <v>44025</v>
      </c>
      <c r="M92" s="93"/>
    </row>
    <row r="93" s="1" customFormat="1" spans="1:13">
      <c r="A93" s="62">
        <v>22</v>
      </c>
      <c r="B93" s="64" t="s">
        <v>115</v>
      </c>
      <c r="C93" s="66"/>
      <c r="D93" s="66"/>
      <c r="E93" s="67"/>
      <c r="F93" s="108" t="s">
        <v>135</v>
      </c>
      <c r="G93" s="119"/>
      <c r="H93" s="109"/>
      <c r="I93" s="108"/>
      <c r="J93" s="109"/>
      <c r="K93" s="91">
        <v>1</v>
      </c>
      <c r="L93" s="92">
        <v>44026</v>
      </c>
      <c r="M93" s="93"/>
    </row>
    <row r="94" s="1" customFormat="1" spans="1:13">
      <c r="A94" s="62">
        <v>23</v>
      </c>
      <c r="B94" s="64" t="s">
        <v>116</v>
      </c>
      <c r="C94" s="66"/>
      <c r="D94" s="66"/>
      <c r="E94" s="67"/>
      <c r="F94" s="108" t="s">
        <v>98</v>
      </c>
      <c r="G94" s="119"/>
      <c r="H94" s="109"/>
      <c r="I94" s="108"/>
      <c r="J94" s="109"/>
      <c r="K94" s="91">
        <v>1</v>
      </c>
      <c r="L94" s="92">
        <v>44026</v>
      </c>
      <c r="M94" s="93"/>
    </row>
    <row r="95" s="1" customFormat="1" spans="1:13">
      <c r="A95" s="62">
        <v>24</v>
      </c>
      <c r="B95" s="64" t="s">
        <v>140</v>
      </c>
      <c r="C95" s="66"/>
      <c r="D95" s="66"/>
      <c r="E95" s="67"/>
      <c r="F95" s="108" t="s">
        <v>135</v>
      </c>
      <c r="G95" s="119"/>
      <c r="H95" s="109"/>
      <c r="I95" s="89" t="s">
        <v>141</v>
      </c>
      <c r="J95" s="90"/>
      <c r="K95" s="91">
        <v>1</v>
      </c>
      <c r="L95" s="92">
        <v>44027</v>
      </c>
      <c r="M95" s="93"/>
    </row>
    <row r="96" s="1" customFormat="1" spans="1:13">
      <c r="A96" s="62">
        <v>25</v>
      </c>
      <c r="B96" s="64" t="s">
        <v>142</v>
      </c>
      <c r="C96" s="66"/>
      <c r="D96" s="66"/>
      <c r="E96" s="67"/>
      <c r="F96" s="108" t="s">
        <v>135</v>
      </c>
      <c r="G96" s="119"/>
      <c r="H96" s="109"/>
      <c r="I96" s="89" t="s">
        <v>141</v>
      </c>
      <c r="J96" s="90"/>
      <c r="K96" s="91">
        <v>1</v>
      </c>
      <c r="L96" s="92">
        <v>44029</v>
      </c>
      <c r="M96" s="93"/>
    </row>
    <row r="97" s="1" customFormat="1" spans="1:13">
      <c r="A97" s="62">
        <v>26</v>
      </c>
      <c r="B97" s="64" t="s">
        <v>143</v>
      </c>
      <c r="C97" s="66"/>
      <c r="D97" s="66"/>
      <c r="E97" s="67"/>
      <c r="F97" s="108" t="s">
        <v>135</v>
      </c>
      <c r="G97" s="119"/>
      <c r="H97" s="109"/>
      <c r="I97" s="89" t="s">
        <v>141</v>
      </c>
      <c r="J97" s="90"/>
      <c r="K97" s="91">
        <v>1</v>
      </c>
      <c r="L97" s="92">
        <v>44033</v>
      </c>
      <c r="M97" s="93"/>
    </row>
    <row r="98" s="1" customFormat="1" spans="1:13">
      <c r="A98" s="62">
        <v>27</v>
      </c>
      <c r="B98" s="64" t="s">
        <v>112</v>
      </c>
      <c r="C98" s="66"/>
      <c r="D98" s="66"/>
      <c r="E98" s="67"/>
      <c r="F98" s="108" t="s">
        <v>98</v>
      </c>
      <c r="G98" s="119"/>
      <c r="H98" s="109"/>
      <c r="I98" s="89" t="s">
        <v>113</v>
      </c>
      <c r="J98" s="90"/>
      <c r="K98" s="91">
        <v>1</v>
      </c>
      <c r="L98" s="92">
        <v>44033</v>
      </c>
      <c r="M98" s="93"/>
    </row>
    <row r="99" s="1" customFormat="1" spans="1:13">
      <c r="A99" s="62">
        <v>28</v>
      </c>
      <c r="B99" s="64" t="s">
        <v>144</v>
      </c>
      <c r="C99" s="66"/>
      <c r="D99" s="66"/>
      <c r="E99" s="67"/>
      <c r="F99" s="108" t="s">
        <v>90</v>
      </c>
      <c r="G99" s="119"/>
      <c r="H99" s="109"/>
      <c r="I99" s="89" t="s">
        <v>145</v>
      </c>
      <c r="J99" s="90"/>
      <c r="K99" s="91">
        <v>1</v>
      </c>
      <c r="L99" s="92">
        <v>44033</v>
      </c>
      <c r="M99" s="93"/>
    </row>
    <row r="100" s="1" customFormat="1" spans="1:13">
      <c r="A100" s="62">
        <v>29</v>
      </c>
      <c r="B100" s="64" t="s">
        <v>115</v>
      </c>
      <c r="C100" s="66"/>
      <c r="D100" s="66"/>
      <c r="E100" s="67"/>
      <c r="F100" s="108" t="s">
        <v>135</v>
      </c>
      <c r="G100" s="119"/>
      <c r="H100" s="109"/>
      <c r="I100" s="108"/>
      <c r="J100" s="109"/>
      <c r="K100" s="91">
        <v>1</v>
      </c>
      <c r="L100" s="92">
        <v>44034</v>
      </c>
      <c r="M100" s="93"/>
    </row>
    <row r="101" s="1" customFormat="1" spans="1:13">
      <c r="A101" s="62">
        <v>30</v>
      </c>
      <c r="B101" s="64" t="s">
        <v>116</v>
      </c>
      <c r="C101" s="66"/>
      <c r="D101" s="66"/>
      <c r="E101" s="67"/>
      <c r="F101" s="108" t="s">
        <v>98</v>
      </c>
      <c r="G101" s="119"/>
      <c r="H101" s="109"/>
      <c r="I101" s="108"/>
      <c r="J101" s="109"/>
      <c r="K101" s="91">
        <v>1</v>
      </c>
      <c r="L101" s="92">
        <v>44034</v>
      </c>
      <c r="M101" s="93"/>
    </row>
    <row r="102" s="1" customFormat="1" spans="1:13">
      <c r="A102" s="62">
        <v>31</v>
      </c>
      <c r="B102" s="64" t="s">
        <v>146</v>
      </c>
      <c r="C102" s="66"/>
      <c r="D102" s="66"/>
      <c r="E102" s="67"/>
      <c r="F102" s="108" t="s">
        <v>135</v>
      </c>
      <c r="G102" s="119"/>
      <c r="H102" s="109"/>
      <c r="I102" s="108" t="s">
        <v>147</v>
      </c>
      <c r="J102" s="109"/>
      <c r="K102" s="91">
        <v>1</v>
      </c>
      <c r="L102" s="92">
        <v>44034</v>
      </c>
      <c r="M102" s="93"/>
    </row>
    <row r="103" s="1" customFormat="1" spans="1:13">
      <c r="A103" s="62">
        <v>32</v>
      </c>
      <c r="B103" s="64" t="s">
        <v>148</v>
      </c>
      <c r="C103" s="66"/>
      <c r="D103" s="66"/>
      <c r="E103" s="67"/>
      <c r="F103" s="108" t="s">
        <v>135</v>
      </c>
      <c r="G103" s="119"/>
      <c r="H103" s="109"/>
      <c r="I103" s="108" t="s">
        <v>149</v>
      </c>
      <c r="J103" s="109"/>
      <c r="K103" s="91">
        <v>1</v>
      </c>
      <c r="L103" s="92">
        <v>44036</v>
      </c>
      <c r="M103" s="93"/>
    </row>
    <row r="104" s="1" customFormat="1" spans="1:13">
      <c r="A104" s="62">
        <v>33</v>
      </c>
      <c r="B104" s="64" t="s">
        <v>150</v>
      </c>
      <c r="C104" s="66"/>
      <c r="D104" s="66"/>
      <c r="E104" s="67"/>
      <c r="F104" s="108" t="s">
        <v>135</v>
      </c>
      <c r="G104" s="119"/>
      <c r="H104" s="109"/>
      <c r="I104" s="108"/>
      <c r="J104" s="109"/>
      <c r="K104" s="91">
        <v>0.5</v>
      </c>
      <c r="L104" s="92">
        <v>44051</v>
      </c>
      <c r="M104" s="93"/>
    </row>
    <row r="105" s="1" customFormat="1" spans="1:13">
      <c r="A105" s="62">
        <v>34</v>
      </c>
      <c r="B105" s="64" t="s">
        <v>151</v>
      </c>
      <c r="C105" s="66"/>
      <c r="D105" s="66"/>
      <c r="E105" s="67"/>
      <c r="F105" s="108" t="s">
        <v>135</v>
      </c>
      <c r="G105" s="119"/>
      <c r="H105" s="109"/>
      <c r="I105" s="108"/>
      <c r="J105" s="109"/>
      <c r="K105" s="91">
        <v>0.33</v>
      </c>
      <c r="L105" s="92">
        <v>44056</v>
      </c>
      <c r="M105" s="93"/>
    </row>
    <row r="106" s="1" customFormat="1" spans="1:13">
      <c r="A106" s="62">
        <v>35</v>
      </c>
      <c r="B106" s="64" t="s">
        <v>152</v>
      </c>
      <c r="C106" s="66"/>
      <c r="D106" s="66"/>
      <c r="E106" s="67"/>
      <c r="F106" s="108" t="s">
        <v>135</v>
      </c>
      <c r="G106" s="119"/>
      <c r="H106" s="109"/>
      <c r="I106" s="108"/>
      <c r="J106" s="109"/>
      <c r="K106" s="91">
        <v>0.33</v>
      </c>
      <c r="L106" s="92">
        <v>44056</v>
      </c>
      <c r="M106" s="93"/>
    </row>
    <row r="107" s="1" customFormat="1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="1" customFormat="1" spans="1:13">
      <c r="A108" s="5" t="s">
        <v>153</v>
      </c>
      <c r="B108" s="5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="1" customFormat="1" spans="1:13">
      <c r="A109" s="42" t="s">
        <v>22</v>
      </c>
      <c r="B109" s="42" t="s">
        <v>154</v>
      </c>
      <c r="C109" s="42"/>
      <c r="D109" s="42"/>
      <c r="E109" s="42"/>
      <c r="F109" s="42"/>
      <c r="G109" s="42"/>
      <c r="H109" s="42"/>
      <c r="I109" s="42" t="s">
        <v>155</v>
      </c>
      <c r="J109" s="42"/>
      <c r="K109" s="42" t="s">
        <v>156</v>
      </c>
      <c r="L109" s="42"/>
      <c r="M109" s="42"/>
    </row>
    <row r="110" s="1" customFormat="1" spans="1:13">
      <c r="A110" s="70">
        <v>1</v>
      </c>
      <c r="B110" s="99"/>
      <c r="C110" s="99"/>
      <c r="D110" s="99"/>
      <c r="E110" s="99"/>
      <c r="F110" s="99"/>
      <c r="G110" s="99"/>
      <c r="H110" s="99"/>
      <c r="I110" s="100"/>
      <c r="J110" s="100"/>
      <c r="K110" s="100"/>
      <c r="L110" s="100"/>
      <c r="M110" s="100"/>
    </row>
    <row r="111" s="1" customFormat="1" spans="1:13">
      <c r="A111" s="70">
        <v>2</v>
      </c>
      <c r="B111" s="99"/>
      <c r="C111" s="99"/>
      <c r="D111" s="99"/>
      <c r="E111" s="99"/>
      <c r="F111" s="99"/>
      <c r="G111" s="99"/>
      <c r="H111" s="99"/>
      <c r="I111" s="100"/>
      <c r="J111" s="100"/>
      <c r="K111" s="100"/>
      <c r="L111" s="100"/>
      <c r="M111" s="100"/>
    </row>
    <row r="112" s="1" customFormat="1" spans="1:13">
      <c r="A112" s="70">
        <v>3</v>
      </c>
      <c r="B112" s="99"/>
      <c r="C112" s="99"/>
      <c r="D112" s="99"/>
      <c r="E112" s="99"/>
      <c r="F112" s="99"/>
      <c r="G112" s="99"/>
      <c r="H112" s="99"/>
      <c r="I112" s="100"/>
      <c r="J112" s="100"/>
      <c r="K112" s="100"/>
      <c r="L112" s="100"/>
      <c r="M112" s="100"/>
    </row>
    <row r="113" s="1" customFormat="1" spans="1:13">
      <c r="A113" s="70">
        <v>4</v>
      </c>
      <c r="B113" s="99"/>
      <c r="C113" s="99"/>
      <c r="D113" s="99"/>
      <c r="E113" s="99"/>
      <c r="F113" s="99"/>
      <c r="G113" s="99"/>
      <c r="H113" s="99"/>
      <c r="I113" s="100"/>
      <c r="J113" s="100"/>
      <c r="K113" s="100"/>
      <c r="L113" s="100"/>
      <c r="M113" s="100"/>
    </row>
    <row r="114" s="1" customFormat="1" spans="1:13">
      <c r="A114" s="70">
        <v>5</v>
      </c>
      <c r="B114" s="99"/>
      <c r="C114" s="99"/>
      <c r="D114" s="99"/>
      <c r="E114" s="99"/>
      <c r="F114" s="99"/>
      <c r="G114" s="99"/>
      <c r="H114" s="99"/>
      <c r="I114" s="100"/>
      <c r="J114" s="100"/>
      <c r="K114" s="100"/>
      <c r="L114" s="100"/>
      <c r="M114" s="100"/>
    </row>
    <row r="115" s="1" customFormat="1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</sheetData>
  <mergeCells count="311">
    <mergeCell ref="A1:M1"/>
    <mergeCell ref="A2:B2"/>
    <mergeCell ref="B3:E3"/>
    <mergeCell ref="G3:I3"/>
    <mergeCell ref="K3:M3"/>
    <mergeCell ref="B4:E4"/>
    <mergeCell ref="G4:I4"/>
    <mergeCell ref="K4:M4"/>
    <mergeCell ref="B5:E5"/>
    <mergeCell ref="G5:I5"/>
    <mergeCell ref="K5:M5"/>
    <mergeCell ref="B6:E6"/>
    <mergeCell ref="G6:I6"/>
    <mergeCell ref="K6:M6"/>
    <mergeCell ref="A7:B7"/>
    <mergeCell ref="C8:F8"/>
    <mergeCell ref="G8:J8"/>
    <mergeCell ref="B20:M20"/>
    <mergeCell ref="B21:M21"/>
    <mergeCell ref="B22:M22"/>
    <mergeCell ref="B23:M23"/>
    <mergeCell ref="A25:B25"/>
    <mergeCell ref="A29:B29"/>
    <mergeCell ref="C30:F30"/>
    <mergeCell ref="G30:J30"/>
    <mergeCell ref="C31:F31"/>
    <mergeCell ref="G31:J31"/>
    <mergeCell ref="C32:F32"/>
    <mergeCell ref="G32:J32"/>
    <mergeCell ref="C33:F33"/>
    <mergeCell ref="G33:J33"/>
    <mergeCell ref="C34:F34"/>
    <mergeCell ref="G34:J34"/>
    <mergeCell ref="C35:F35"/>
    <mergeCell ref="G35:J35"/>
    <mergeCell ref="C36:F36"/>
    <mergeCell ref="G36:J36"/>
    <mergeCell ref="A38:B38"/>
    <mergeCell ref="C39:F39"/>
    <mergeCell ref="G39:H39"/>
    <mergeCell ref="I39:J39"/>
    <mergeCell ref="L39:M39"/>
    <mergeCell ref="C40:F40"/>
    <mergeCell ref="G40:H40"/>
    <mergeCell ref="I40:J40"/>
    <mergeCell ref="L40:M40"/>
    <mergeCell ref="C41:F41"/>
    <mergeCell ref="G41:H41"/>
    <mergeCell ref="I41:J41"/>
    <mergeCell ref="L41:M41"/>
    <mergeCell ref="C42:F42"/>
    <mergeCell ref="G42:H42"/>
    <mergeCell ref="I42:J42"/>
    <mergeCell ref="L42:M42"/>
    <mergeCell ref="C43:F43"/>
    <mergeCell ref="G43:H43"/>
    <mergeCell ref="I43:J43"/>
    <mergeCell ref="L43:M43"/>
    <mergeCell ref="C44:F44"/>
    <mergeCell ref="G44:H44"/>
    <mergeCell ref="I44:J44"/>
    <mergeCell ref="L44:M44"/>
    <mergeCell ref="C45:F45"/>
    <mergeCell ref="G45:H45"/>
    <mergeCell ref="I45:J45"/>
    <mergeCell ref="L45:M45"/>
    <mergeCell ref="C46:F46"/>
    <mergeCell ref="G46:H46"/>
    <mergeCell ref="I46:J46"/>
    <mergeCell ref="L46:M46"/>
    <mergeCell ref="C47:F47"/>
    <mergeCell ref="G47:H47"/>
    <mergeCell ref="I47:J47"/>
    <mergeCell ref="L47:M47"/>
    <mergeCell ref="C48:F48"/>
    <mergeCell ref="G48:H48"/>
    <mergeCell ref="I48:J48"/>
    <mergeCell ref="L48:M48"/>
    <mergeCell ref="C49:F49"/>
    <mergeCell ref="G49:H49"/>
    <mergeCell ref="I49:J49"/>
    <mergeCell ref="L49:M49"/>
    <mergeCell ref="C50:F50"/>
    <mergeCell ref="G50:H50"/>
    <mergeCell ref="I50:J50"/>
    <mergeCell ref="L50:M50"/>
    <mergeCell ref="C51:F51"/>
    <mergeCell ref="G51:H51"/>
    <mergeCell ref="I51:J51"/>
    <mergeCell ref="L51:M51"/>
    <mergeCell ref="C52:F52"/>
    <mergeCell ref="G52:H52"/>
    <mergeCell ref="I52:J52"/>
    <mergeCell ref="L52:M52"/>
    <mergeCell ref="C53:F53"/>
    <mergeCell ref="G53:H53"/>
    <mergeCell ref="I53:J53"/>
    <mergeCell ref="L53:M53"/>
    <mergeCell ref="C54:F54"/>
    <mergeCell ref="G54:H54"/>
    <mergeCell ref="I54:J54"/>
    <mergeCell ref="L54:M54"/>
    <mergeCell ref="C55:F55"/>
    <mergeCell ref="G55:H55"/>
    <mergeCell ref="I55:J55"/>
    <mergeCell ref="L55:M55"/>
    <mergeCell ref="C56:F56"/>
    <mergeCell ref="G56:H56"/>
    <mergeCell ref="I56:J56"/>
    <mergeCell ref="L56:M56"/>
    <mergeCell ref="C57:F57"/>
    <mergeCell ref="G57:H57"/>
    <mergeCell ref="I57:J57"/>
    <mergeCell ref="L57:M57"/>
    <mergeCell ref="C58:F58"/>
    <mergeCell ref="G58:H58"/>
    <mergeCell ref="I58:J58"/>
    <mergeCell ref="L58:M58"/>
    <mergeCell ref="C59:F59"/>
    <mergeCell ref="G59:H59"/>
    <mergeCell ref="I59:J59"/>
    <mergeCell ref="L59:M59"/>
    <mergeCell ref="C60:F60"/>
    <mergeCell ref="G60:H60"/>
    <mergeCell ref="I60:J60"/>
    <mergeCell ref="L60:M60"/>
    <mergeCell ref="C61:F61"/>
    <mergeCell ref="G61:H61"/>
    <mergeCell ref="I61:J61"/>
    <mergeCell ref="L61:M61"/>
    <mergeCell ref="C62:F62"/>
    <mergeCell ref="G62:H62"/>
    <mergeCell ref="I62:J62"/>
    <mergeCell ref="L62:M62"/>
    <mergeCell ref="C63:F63"/>
    <mergeCell ref="G63:H63"/>
    <mergeCell ref="I63:J63"/>
    <mergeCell ref="L63:M63"/>
    <mergeCell ref="C64:F64"/>
    <mergeCell ref="G64:H64"/>
    <mergeCell ref="I64:J64"/>
    <mergeCell ref="L64:M64"/>
    <mergeCell ref="C65:F65"/>
    <mergeCell ref="G65:H65"/>
    <mergeCell ref="I65:J65"/>
    <mergeCell ref="L65:M65"/>
    <mergeCell ref="C66:F66"/>
    <mergeCell ref="G66:H66"/>
    <mergeCell ref="I66:J66"/>
    <mergeCell ref="L66:M66"/>
    <mergeCell ref="C67:F67"/>
    <mergeCell ref="G67:H67"/>
    <mergeCell ref="I67:J67"/>
    <mergeCell ref="L67:M67"/>
    <mergeCell ref="A70:B70"/>
    <mergeCell ref="B71:E71"/>
    <mergeCell ref="F71:H71"/>
    <mergeCell ref="I71:J71"/>
    <mergeCell ref="L71:M71"/>
    <mergeCell ref="B72:E72"/>
    <mergeCell ref="F72:H72"/>
    <mergeCell ref="I72:J72"/>
    <mergeCell ref="L72:M72"/>
    <mergeCell ref="B73:E73"/>
    <mergeCell ref="F73:H73"/>
    <mergeCell ref="I73:J73"/>
    <mergeCell ref="L73:M73"/>
    <mergeCell ref="B74:E74"/>
    <mergeCell ref="F74:H74"/>
    <mergeCell ref="I74:J74"/>
    <mergeCell ref="L74:M74"/>
    <mergeCell ref="B75:E75"/>
    <mergeCell ref="F75:H75"/>
    <mergeCell ref="I75:J75"/>
    <mergeCell ref="L75:M75"/>
    <mergeCell ref="B76:E76"/>
    <mergeCell ref="F76:H76"/>
    <mergeCell ref="I76:J76"/>
    <mergeCell ref="L76:M76"/>
    <mergeCell ref="B77:E77"/>
    <mergeCell ref="F77:H77"/>
    <mergeCell ref="I77:J77"/>
    <mergeCell ref="L77:M77"/>
    <mergeCell ref="B78:E78"/>
    <mergeCell ref="F78:H78"/>
    <mergeCell ref="I78:J78"/>
    <mergeCell ref="L78:M78"/>
    <mergeCell ref="B79:E79"/>
    <mergeCell ref="F79:H79"/>
    <mergeCell ref="I79:J79"/>
    <mergeCell ref="L79:M79"/>
    <mergeCell ref="B80:E80"/>
    <mergeCell ref="F80:H80"/>
    <mergeCell ref="I80:J80"/>
    <mergeCell ref="L80:M80"/>
    <mergeCell ref="B81:E81"/>
    <mergeCell ref="F81:H81"/>
    <mergeCell ref="I81:J81"/>
    <mergeCell ref="L81:M81"/>
    <mergeCell ref="B82:E82"/>
    <mergeCell ref="F82:H82"/>
    <mergeCell ref="I82:J82"/>
    <mergeCell ref="L82:M82"/>
    <mergeCell ref="B83:E83"/>
    <mergeCell ref="F83:H83"/>
    <mergeCell ref="I83:J83"/>
    <mergeCell ref="L83:M83"/>
    <mergeCell ref="B84:E84"/>
    <mergeCell ref="F84:H84"/>
    <mergeCell ref="I84:J84"/>
    <mergeCell ref="L84:M84"/>
    <mergeCell ref="B85:E85"/>
    <mergeCell ref="F85:H85"/>
    <mergeCell ref="I85:J85"/>
    <mergeCell ref="L85:M85"/>
    <mergeCell ref="B86:E86"/>
    <mergeCell ref="F86:H86"/>
    <mergeCell ref="I86:J86"/>
    <mergeCell ref="L86:M86"/>
    <mergeCell ref="B87:E87"/>
    <mergeCell ref="F87:H87"/>
    <mergeCell ref="I87:J87"/>
    <mergeCell ref="L87:M87"/>
    <mergeCell ref="B88:E88"/>
    <mergeCell ref="F88:H88"/>
    <mergeCell ref="I88:J88"/>
    <mergeCell ref="L88:M88"/>
    <mergeCell ref="B89:E89"/>
    <mergeCell ref="F89:H89"/>
    <mergeCell ref="I89:J89"/>
    <mergeCell ref="L89:M89"/>
    <mergeCell ref="B90:E90"/>
    <mergeCell ref="F90:H90"/>
    <mergeCell ref="I90:J90"/>
    <mergeCell ref="L90:M90"/>
    <mergeCell ref="B91:E91"/>
    <mergeCell ref="F91:H91"/>
    <mergeCell ref="I91:J91"/>
    <mergeCell ref="L91:M91"/>
    <mergeCell ref="B92:E92"/>
    <mergeCell ref="F92:H92"/>
    <mergeCell ref="I92:J92"/>
    <mergeCell ref="L92:M92"/>
    <mergeCell ref="F93:H93"/>
    <mergeCell ref="I93:J93"/>
    <mergeCell ref="L93:M93"/>
    <mergeCell ref="F94:H94"/>
    <mergeCell ref="I94:J94"/>
    <mergeCell ref="L94:M94"/>
    <mergeCell ref="F95:H95"/>
    <mergeCell ref="I95:J95"/>
    <mergeCell ref="L95:M95"/>
    <mergeCell ref="F96:H96"/>
    <mergeCell ref="I96:J96"/>
    <mergeCell ref="L96:M96"/>
    <mergeCell ref="F97:H97"/>
    <mergeCell ref="I97:J97"/>
    <mergeCell ref="L97:M97"/>
    <mergeCell ref="B98:E98"/>
    <mergeCell ref="F98:H98"/>
    <mergeCell ref="I98:J98"/>
    <mergeCell ref="L98:M98"/>
    <mergeCell ref="F99:H99"/>
    <mergeCell ref="I99:J99"/>
    <mergeCell ref="L99:M99"/>
    <mergeCell ref="F100:H100"/>
    <mergeCell ref="I100:J100"/>
    <mergeCell ref="L100:M100"/>
    <mergeCell ref="F101:H101"/>
    <mergeCell ref="I101:J101"/>
    <mergeCell ref="L101:M101"/>
    <mergeCell ref="F102:H102"/>
    <mergeCell ref="I102:J102"/>
    <mergeCell ref="L102:M102"/>
    <mergeCell ref="F103:H103"/>
    <mergeCell ref="I103:J103"/>
    <mergeCell ref="L103:M103"/>
    <mergeCell ref="F104:H104"/>
    <mergeCell ref="I104:J104"/>
    <mergeCell ref="L104:M104"/>
    <mergeCell ref="F105:H105"/>
    <mergeCell ref="I105:J105"/>
    <mergeCell ref="L105:M105"/>
    <mergeCell ref="F106:H106"/>
    <mergeCell ref="I106:J106"/>
    <mergeCell ref="L106:M106"/>
    <mergeCell ref="A108:B108"/>
    <mergeCell ref="B109:H109"/>
    <mergeCell ref="I109:J109"/>
    <mergeCell ref="K109:M109"/>
    <mergeCell ref="B110:H110"/>
    <mergeCell ref="I110:J110"/>
    <mergeCell ref="K110:M110"/>
    <mergeCell ref="B111:H111"/>
    <mergeCell ref="I111:J111"/>
    <mergeCell ref="K111:M111"/>
    <mergeCell ref="B112:H112"/>
    <mergeCell ref="I112:J112"/>
    <mergeCell ref="K112:M112"/>
    <mergeCell ref="B113:H113"/>
    <mergeCell ref="I113:J113"/>
    <mergeCell ref="K113:M113"/>
    <mergeCell ref="B114:H114"/>
    <mergeCell ref="I114:J114"/>
    <mergeCell ref="K114:M114"/>
    <mergeCell ref="A8:A9"/>
    <mergeCell ref="B8:B9"/>
    <mergeCell ref="K8:K9"/>
    <mergeCell ref="L8:L9"/>
    <mergeCell ref="M8:M9"/>
    <mergeCell ref="E26:M27"/>
  </mergeCells>
  <dataValidations count="11">
    <dataValidation type="list" allowBlank="1" showInputMessage="1" showErrorMessage="1" sqref="G3 H3:I3">
      <formula1>"产品研发型,定制开发型,升级维护型,其他类型"</formula1>
    </dataValidation>
    <dataValidation allowBlank="1" showInputMessage="1" showErrorMessage="1" sqref="K3:M3"/>
    <dataValidation type="list" allowBlank="1" showInputMessage="1" showErrorMessage="1" sqref="F65520:F65525 F65527:F65528 F65533:F65538 F65540:F65541">
      <formula1>"Open,Close"</formula1>
    </dataValidation>
    <dataValidation type="list" allowBlank="1" showInputMessage="1" showErrorMessage="1" sqref="L7">
      <formula1>"未立项,售前立项,售中立项,已结项"</formula1>
    </dataValidation>
    <dataValidation type="list" allowBlank="1" showInputMessage="1" showErrorMessage="1" sqref="L31 L32 L33:L36 L37:L38">
      <formula1>"未处理,处理中,已关闭"</formula1>
    </dataValidation>
    <dataValidation type="list" allowBlank="1" showInputMessage="1" showErrorMessage="1" sqref="I110:J114">
      <formula1>"已提出,处理中,已完成,已关闭"</formula1>
    </dataValidation>
    <dataValidation type="list" allowBlank="1" showInputMessage="1" showErrorMessage="1" sqref="B31 B37 B33:B34 B35:B36">
      <formula1>"问题,风险"</formula1>
    </dataValidation>
    <dataValidation type="list" allowBlank="1" showInputMessage="1" showErrorMessage="1" sqref="B54 B40:B49 B50:B53 B55:B58 B59:B67">
      <formula1>"计划,临时"</formula1>
    </dataValidation>
    <dataValidation type="list" allowBlank="1" showInputMessage="1" showErrorMessage="1" sqref="G65505">
      <formula1>"进行中,已关闭,待定,被终止,暂停"</formula1>
    </dataValidation>
    <dataValidation type="list" allowBlank="1" showInputMessage="1" showErrorMessage="1" sqref="E65504">
      <formula1>"项目计划, 需求开发,设计,实现,测试,发布,结项"</formula1>
    </dataValidation>
    <dataValidation type="list" allowBlank="1" showInputMessage="1" showErrorMessage="1" sqref="F65545:F65547">
      <formula1>"打开,关闭"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2"/>
  <sheetViews>
    <sheetView topLeftCell="C4" workbookViewId="0">
      <selection activeCell="I10" sqref="I10:J10"/>
    </sheetView>
  </sheetViews>
  <sheetFormatPr defaultColWidth="10" defaultRowHeight="14.25"/>
  <cols>
    <col min="1" max="1" width="13" style="2" customWidth="1"/>
    <col min="2" max="2" width="19.4416666666667" style="2" customWidth="1"/>
    <col min="3" max="3" width="13.1083333333333" style="3"/>
    <col min="4" max="4" width="11.75" style="3" customWidth="1"/>
    <col min="5" max="5" width="9.5" style="2" customWidth="1"/>
    <col min="6" max="6" width="15.5583333333333" style="2" customWidth="1"/>
    <col min="7" max="7" width="14.1083333333333" style="3" customWidth="1"/>
    <col min="8" max="8" width="14.3333333333333" style="3" customWidth="1"/>
    <col min="9" max="9" width="10.225" style="2" customWidth="1"/>
    <col min="10" max="10" width="12.6666666666667" style="2" customWidth="1"/>
    <col min="11" max="11" width="11.8916666666667" style="2" customWidth="1"/>
    <col min="12" max="12" width="9.10833333333333" style="2" customWidth="1"/>
    <col min="13" max="13" width="16.3333333333333" style="2" customWidth="1"/>
    <col min="14" max="16384" width="10" style="1"/>
  </cols>
  <sheetData>
    <row r="1" s="1" customFormat="1" ht="22.5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="1" customFormat="1" ht="18.75" spans="1:13">
      <c r="A2" s="5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="1" customFormat="1" spans="1:13">
      <c r="A3" s="7" t="s">
        <v>2</v>
      </c>
      <c r="B3" s="8" t="s">
        <v>3</v>
      </c>
      <c r="C3" s="9"/>
      <c r="D3" s="9"/>
      <c r="E3" s="10"/>
      <c r="F3" s="7" t="s">
        <v>4</v>
      </c>
      <c r="G3" s="11" t="s">
        <v>5</v>
      </c>
      <c r="H3" s="12"/>
      <c r="I3" s="12"/>
      <c r="J3" s="7" t="s">
        <v>6</v>
      </c>
      <c r="K3" s="77" t="s">
        <v>157</v>
      </c>
      <c r="L3" s="77"/>
      <c r="M3" s="77"/>
    </row>
    <row r="4" s="1" customFormat="1" spans="1:13">
      <c r="A4" s="7" t="s">
        <v>8</v>
      </c>
      <c r="B4" s="13" t="s">
        <v>9</v>
      </c>
      <c r="C4" s="14"/>
      <c r="D4" s="14"/>
      <c r="E4" s="15"/>
      <c r="F4" s="16" t="s">
        <v>10</v>
      </c>
      <c r="G4" s="17" t="s">
        <v>11</v>
      </c>
      <c r="H4" s="18"/>
      <c r="I4" s="18"/>
      <c r="J4" s="7" t="s">
        <v>12</v>
      </c>
      <c r="K4" s="22">
        <v>43987</v>
      </c>
      <c r="L4" s="22"/>
      <c r="M4" s="22"/>
    </row>
    <row r="5" s="1" customFormat="1" spans="1:13">
      <c r="A5" s="7" t="s">
        <v>13</v>
      </c>
      <c r="B5" s="19">
        <v>43987</v>
      </c>
      <c r="C5" s="20"/>
      <c r="D5" s="20"/>
      <c r="E5" s="21"/>
      <c r="F5" s="16" t="s">
        <v>14</v>
      </c>
      <c r="G5" s="22">
        <v>44121</v>
      </c>
      <c r="H5" s="22"/>
      <c r="I5" s="22"/>
      <c r="J5" s="7" t="s">
        <v>15</v>
      </c>
      <c r="K5" s="77" t="s">
        <v>158</v>
      </c>
      <c r="L5" s="77"/>
      <c r="M5" s="77"/>
    </row>
    <row r="6" s="1" customFormat="1" spans="1:13">
      <c r="A6" s="7" t="s">
        <v>17</v>
      </c>
      <c r="B6" s="23" t="s">
        <v>159</v>
      </c>
      <c r="C6" s="12"/>
      <c r="D6" s="12"/>
      <c r="E6" s="12"/>
      <c r="F6" s="16" t="s">
        <v>19</v>
      </c>
      <c r="G6" s="24" t="s">
        <v>9</v>
      </c>
      <c r="H6" s="25"/>
      <c r="I6" s="78"/>
      <c r="J6" s="16" t="s">
        <v>20</v>
      </c>
      <c r="K6" s="22">
        <v>44044</v>
      </c>
      <c r="L6" s="22"/>
      <c r="M6" s="22"/>
    </row>
    <row r="7" s="1" customFormat="1" spans="1:13">
      <c r="A7" s="26" t="s">
        <v>21</v>
      </c>
      <c r="B7" s="26"/>
      <c r="C7" s="27"/>
      <c r="D7" s="27"/>
      <c r="E7" s="27"/>
      <c r="F7" s="27"/>
      <c r="G7" s="28"/>
      <c r="H7" s="28"/>
      <c r="I7" s="28"/>
      <c r="J7" s="79"/>
      <c r="K7" s="79"/>
      <c r="L7" s="27"/>
      <c r="M7" s="2"/>
    </row>
    <row r="8" s="1" customFormat="1" spans="1:13">
      <c r="A8" s="29" t="s">
        <v>22</v>
      </c>
      <c r="B8" s="29" t="s">
        <v>23</v>
      </c>
      <c r="C8" s="29" t="s">
        <v>24</v>
      </c>
      <c r="D8" s="29"/>
      <c r="E8" s="29"/>
      <c r="F8" s="29"/>
      <c r="G8" s="29" t="s">
        <v>25</v>
      </c>
      <c r="H8" s="30"/>
      <c r="I8" s="30"/>
      <c r="J8" s="30"/>
      <c r="K8" s="31" t="s">
        <v>26</v>
      </c>
      <c r="L8" s="31" t="s">
        <v>27</v>
      </c>
      <c r="M8" s="31" t="s">
        <v>28</v>
      </c>
    </row>
    <row r="9" s="1" customFormat="1" ht="49" customHeight="1" spans="1:13">
      <c r="A9" s="30"/>
      <c r="B9" s="29"/>
      <c r="C9" s="29" t="s">
        <v>29</v>
      </c>
      <c r="D9" s="29" t="s">
        <v>30</v>
      </c>
      <c r="E9" s="31" t="s">
        <v>31</v>
      </c>
      <c r="F9" s="31" t="s">
        <v>32</v>
      </c>
      <c r="G9" s="29" t="s">
        <v>29</v>
      </c>
      <c r="H9" s="29" t="s">
        <v>30</v>
      </c>
      <c r="I9" s="31" t="s">
        <v>33</v>
      </c>
      <c r="J9" s="31" t="s">
        <v>34</v>
      </c>
      <c r="K9" s="80"/>
      <c r="L9" s="80"/>
      <c r="M9" s="80"/>
    </row>
    <row r="10" s="1" customFormat="1" spans="1:13">
      <c r="A10" s="32">
        <v>1</v>
      </c>
      <c r="B10" s="33" t="s">
        <v>35</v>
      </c>
      <c r="C10" s="34">
        <v>43987</v>
      </c>
      <c r="D10" s="34">
        <v>43987</v>
      </c>
      <c r="E10" s="35">
        <f t="shared" ref="E10:E18" si="0">D10-C10+1</f>
        <v>1</v>
      </c>
      <c r="F10" s="36">
        <v>18</v>
      </c>
      <c r="G10" s="34">
        <v>43987</v>
      </c>
      <c r="H10" s="34">
        <v>43987</v>
      </c>
      <c r="I10" s="35">
        <f t="shared" ref="I10:I13" si="1">H10-G10+1</f>
        <v>1</v>
      </c>
      <c r="J10" s="36">
        <v>18</v>
      </c>
      <c r="K10" s="83">
        <f t="shared" ref="K10:K18" si="2">IF(OR(ISERROR(J10/F10*100)=TRUE,J10="")," ",J10/F10*100)</f>
        <v>100</v>
      </c>
      <c r="L10" s="82">
        <f>IF(ISERROR((I10-E10)/E10*100)=TRUE,"",(I10-E10)/E10*100)</f>
        <v>0</v>
      </c>
      <c r="M10" s="83">
        <f t="shared" ref="M10:M18" si="3">IF(OR(ISERROR((J10-F10)/F10*100)=TRUE,J10="")," ",(J10-F10)/F10*100)</f>
        <v>0</v>
      </c>
    </row>
    <row r="11" s="1" customFormat="1" spans="1:13">
      <c r="A11" s="37">
        <v>2</v>
      </c>
      <c r="B11" s="33" t="s">
        <v>36</v>
      </c>
      <c r="C11" s="34">
        <v>43987</v>
      </c>
      <c r="D11" s="34">
        <v>44015</v>
      </c>
      <c r="E11" s="35">
        <f t="shared" si="0"/>
        <v>29</v>
      </c>
      <c r="F11" s="36">
        <v>57</v>
      </c>
      <c r="G11" s="34">
        <v>43987</v>
      </c>
      <c r="H11" s="34">
        <v>44015</v>
      </c>
      <c r="I11" s="35">
        <f t="shared" si="1"/>
        <v>29</v>
      </c>
      <c r="J11" s="36">
        <v>58</v>
      </c>
      <c r="K11" s="83">
        <f t="shared" si="2"/>
        <v>101.754385964912</v>
      </c>
      <c r="L11" s="82">
        <f>IF(ISERROR((I11-E11)/E11*100)=TRUE,"",(I11-E11)/E11*100)</f>
        <v>0</v>
      </c>
      <c r="M11" s="83">
        <f t="shared" si="3"/>
        <v>1.75438596491228</v>
      </c>
    </row>
    <row r="12" s="1" customFormat="1" spans="1:13">
      <c r="A12" s="37">
        <v>3</v>
      </c>
      <c r="B12" s="33" t="s">
        <v>37</v>
      </c>
      <c r="C12" s="34">
        <v>43994</v>
      </c>
      <c r="D12" s="34">
        <v>44014</v>
      </c>
      <c r="E12" s="35">
        <f t="shared" si="0"/>
        <v>21</v>
      </c>
      <c r="F12" s="36">
        <f>127+27.5</f>
        <v>154.5</v>
      </c>
      <c r="G12" s="34">
        <v>43994</v>
      </c>
      <c r="H12" s="34">
        <v>44014</v>
      </c>
      <c r="I12" s="35">
        <f t="shared" si="1"/>
        <v>21</v>
      </c>
      <c r="J12" s="36">
        <f>131+27.5</f>
        <v>158.5</v>
      </c>
      <c r="K12" s="83">
        <f t="shared" si="2"/>
        <v>102.588996763754</v>
      </c>
      <c r="L12" s="82">
        <f>IF(ISERROR((I12-E12)/E12*100)=TRUE,"",(I12-E12)/E12*100)</f>
        <v>0</v>
      </c>
      <c r="M12" s="83">
        <f t="shared" si="3"/>
        <v>2.58899676375405</v>
      </c>
    </row>
    <row r="13" s="1" customFormat="1" spans="1:13">
      <c r="A13" s="37">
        <v>4</v>
      </c>
      <c r="B13" s="33" t="s">
        <v>38</v>
      </c>
      <c r="C13" s="34">
        <v>44018</v>
      </c>
      <c r="D13" s="34">
        <v>44034</v>
      </c>
      <c r="E13" s="35">
        <f t="shared" si="0"/>
        <v>17</v>
      </c>
      <c r="F13" s="36">
        <f>166+36.5</f>
        <v>202.5</v>
      </c>
      <c r="G13" s="34">
        <v>44018</v>
      </c>
      <c r="H13" s="34">
        <v>44033</v>
      </c>
      <c r="I13" s="35">
        <f t="shared" si="1"/>
        <v>16</v>
      </c>
      <c r="J13" s="36">
        <f>160+36.5</f>
        <v>196.5</v>
      </c>
      <c r="K13" s="83">
        <f t="shared" si="2"/>
        <v>97.037037037037</v>
      </c>
      <c r="L13" s="82">
        <f>IF(ISERROR((I13-E13)/E13*100)=TRUE,"",(I13-E13)/E13*100)</f>
        <v>-5.88235294117647</v>
      </c>
      <c r="M13" s="83">
        <f t="shared" si="3"/>
        <v>-2.96296296296296</v>
      </c>
    </row>
    <row r="14" s="1" customFormat="1" spans="1:13">
      <c r="A14" s="37">
        <v>5</v>
      </c>
      <c r="B14" s="33" t="s">
        <v>39</v>
      </c>
      <c r="C14" s="34">
        <v>44034</v>
      </c>
      <c r="D14" s="34">
        <v>44062</v>
      </c>
      <c r="E14" s="35">
        <f t="shared" si="0"/>
        <v>29</v>
      </c>
      <c r="F14" s="36">
        <f>487+36.5</f>
        <v>523.5</v>
      </c>
      <c r="G14" s="34">
        <v>44033</v>
      </c>
      <c r="H14" s="34"/>
      <c r="I14" s="112"/>
      <c r="J14" s="113"/>
      <c r="K14" s="83" t="str">
        <f t="shared" si="2"/>
        <v> </v>
      </c>
      <c r="L14" s="82"/>
      <c r="M14" s="83" t="str">
        <f t="shared" si="3"/>
        <v> </v>
      </c>
    </row>
    <row r="15" s="1" customFormat="1" spans="1:13">
      <c r="A15" s="37">
        <v>6</v>
      </c>
      <c r="B15" s="33" t="s">
        <v>40</v>
      </c>
      <c r="C15" s="34">
        <v>44063</v>
      </c>
      <c r="D15" s="34">
        <v>44064</v>
      </c>
      <c r="E15" s="35">
        <f t="shared" si="0"/>
        <v>2</v>
      </c>
      <c r="F15" s="36">
        <f>36+9.5</f>
        <v>45.5</v>
      </c>
      <c r="G15" s="34"/>
      <c r="H15" s="34"/>
      <c r="I15" s="112"/>
      <c r="J15" s="113"/>
      <c r="K15" s="83" t="str">
        <f t="shared" si="2"/>
        <v> </v>
      </c>
      <c r="L15" s="82"/>
      <c r="M15" s="83" t="str">
        <f t="shared" si="3"/>
        <v> </v>
      </c>
    </row>
    <row r="16" s="1" customFormat="1" spans="1:13">
      <c r="A16" s="37">
        <v>7</v>
      </c>
      <c r="B16" s="33" t="s">
        <v>41</v>
      </c>
      <c r="C16" s="34">
        <v>44065</v>
      </c>
      <c r="D16" s="34">
        <v>44072</v>
      </c>
      <c r="E16" s="35">
        <f t="shared" si="0"/>
        <v>8</v>
      </c>
      <c r="F16" s="36">
        <f>82.71+9.5</f>
        <v>92.21</v>
      </c>
      <c r="G16" s="34"/>
      <c r="H16" s="34"/>
      <c r="I16" s="112"/>
      <c r="J16" s="113"/>
      <c r="K16" s="83" t="str">
        <f t="shared" si="2"/>
        <v> </v>
      </c>
      <c r="L16" s="82"/>
      <c r="M16" s="83" t="str">
        <f t="shared" si="3"/>
        <v> </v>
      </c>
    </row>
    <row r="17" s="1" customFormat="1" spans="1:13">
      <c r="A17" s="37">
        <v>8</v>
      </c>
      <c r="B17" s="33" t="s">
        <v>42</v>
      </c>
      <c r="C17" s="34">
        <v>44074</v>
      </c>
      <c r="D17" s="34">
        <v>44079</v>
      </c>
      <c r="E17" s="35">
        <f t="shared" si="0"/>
        <v>6</v>
      </c>
      <c r="F17" s="36">
        <f>52+27.5</f>
        <v>79.5</v>
      </c>
      <c r="G17" s="34"/>
      <c r="H17" s="34"/>
      <c r="I17" s="112"/>
      <c r="J17" s="107"/>
      <c r="K17" s="83" t="str">
        <f t="shared" si="2"/>
        <v> </v>
      </c>
      <c r="L17" s="82"/>
      <c r="M17" s="83" t="str">
        <f t="shared" si="3"/>
        <v> </v>
      </c>
    </row>
    <row r="18" s="1" customFormat="1" spans="1:13">
      <c r="A18" s="37">
        <v>9</v>
      </c>
      <c r="B18" s="33" t="s">
        <v>43</v>
      </c>
      <c r="C18" s="34">
        <v>44081</v>
      </c>
      <c r="D18" s="34">
        <v>44083</v>
      </c>
      <c r="E18" s="35">
        <f t="shared" si="0"/>
        <v>3</v>
      </c>
      <c r="F18" s="36">
        <v>34</v>
      </c>
      <c r="G18" s="101"/>
      <c r="H18" s="102"/>
      <c r="I18" s="112"/>
      <c r="J18" s="107"/>
      <c r="K18" s="83"/>
      <c r="L18" s="82"/>
      <c r="M18" s="83"/>
    </row>
    <row r="19" s="1" customFormat="1" spans="1:13">
      <c r="A19" s="29"/>
      <c r="B19" s="29"/>
      <c r="C19" s="29"/>
      <c r="D19" s="29"/>
      <c r="E19" s="38">
        <f>IF(SUM(E10:E17)=0,"",SUM(E10:E17))</f>
        <v>113</v>
      </c>
      <c r="F19" s="39">
        <f>IF(SUM(F10:F17)=0,"",SUM(F10:F17))</f>
        <v>1172.71</v>
      </c>
      <c r="G19" s="40"/>
      <c r="H19" s="41"/>
      <c r="I19" s="38"/>
      <c r="J19" s="39"/>
      <c r="K19" s="83" t="str">
        <f>IF(OR(ISERROR(J19/F19*100)=TRUE,J19="")," ",J19/F19*100)</f>
        <v> </v>
      </c>
      <c r="L19" s="82"/>
      <c r="M19" s="83" t="str">
        <f>IF(OR(ISERROR((J19-F19)/F19*100)=TRUE,J19="")," ",(J19-F19)/F19*100)</f>
        <v> </v>
      </c>
    </row>
    <row r="20" s="1" customFormat="1" spans="1:13">
      <c r="A20" s="42" t="s">
        <v>46</v>
      </c>
      <c r="B20" s="43" t="s">
        <v>160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="1" customFormat="1" spans="1:13">
      <c r="A21" s="45" t="s">
        <v>48</v>
      </c>
      <c r="B21" s="43" t="s">
        <v>49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="1" customFormat="1" spans="1:13">
      <c r="A22" s="46" t="s">
        <v>50</v>
      </c>
      <c r="B22" s="43" t="s">
        <v>161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="1" customFormat="1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="1" customFormat="1" spans="1:13">
      <c r="A24" s="5" t="s">
        <v>52</v>
      </c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="1" customFormat="1" spans="1:13">
      <c r="A25" s="47" t="s">
        <v>53</v>
      </c>
      <c r="B25" s="48" t="s">
        <v>54</v>
      </c>
      <c r="C25" s="48" t="s">
        <v>55</v>
      </c>
      <c r="D25" s="48" t="s">
        <v>56</v>
      </c>
      <c r="E25" s="49"/>
      <c r="F25" s="49"/>
      <c r="G25" s="49"/>
      <c r="H25" s="49"/>
      <c r="I25" s="49"/>
      <c r="J25" s="49"/>
      <c r="K25" s="49"/>
      <c r="L25" s="49"/>
      <c r="M25" s="84"/>
    </row>
    <row r="26" s="1" customFormat="1" spans="1:13">
      <c r="A26" s="47" t="s">
        <v>57</v>
      </c>
      <c r="B26" s="50">
        <v>5</v>
      </c>
      <c r="C26" s="50">
        <v>0</v>
      </c>
      <c r="D26" s="50">
        <v>0</v>
      </c>
      <c r="E26" s="51"/>
      <c r="F26" s="51"/>
      <c r="G26" s="51"/>
      <c r="H26" s="51"/>
      <c r="I26" s="51"/>
      <c r="J26" s="51"/>
      <c r="K26" s="51"/>
      <c r="L26" s="51"/>
      <c r="M26" s="85"/>
    </row>
    <row r="27" s="1" customFormat="1" spans="1: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="1" customFormat="1" spans="1:13">
      <c r="A28" s="5" t="s">
        <v>58</v>
      </c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="1" customFormat="1" spans="1:13">
      <c r="A29" s="42" t="s">
        <v>22</v>
      </c>
      <c r="B29" s="42" t="s">
        <v>59</v>
      </c>
      <c r="C29" s="42" t="s">
        <v>60</v>
      </c>
      <c r="D29" s="42"/>
      <c r="E29" s="42"/>
      <c r="F29" s="42"/>
      <c r="G29" s="52" t="s">
        <v>61</v>
      </c>
      <c r="H29" s="53"/>
      <c r="I29" s="53"/>
      <c r="J29" s="61"/>
      <c r="K29" s="42" t="s">
        <v>62</v>
      </c>
      <c r="L29" s="42" t="s">
        <v>63</v>
      </c>
      <c r="M29" s="46" t="s">
        <v>64</v>
      </c>
    </row>
    <row r="30" s="1" customFormat="1" ht="23" customHeight="1" spans="1:13">
      <c r="A30" s="54">
        <v>1</v>
      </c>
      <c r="B30" s="55" t="s">
        <v>71</v>
      </c>
      <c r="C30" s="56" t="s">
        <v>76</v>
      </c>
      <c r="D30" s="57"/>
      <c r="E30" s="57"/>
      <c r="F30" s="57"/>
      <c r="G30" s="58" t="s">
        <v>77</v>
      </c>
      <c r="H30" s="58"/>
      <c r="I30" s="58"/>
      <c r="J30" s="86"/>
      <c r="K30" s="87" t="s">
        <v>9</v>
      </c>
      <c r="L30" s="87" t="s">
        <v>68</v>
      </c>
      <c r="M30" s="88"/>
    </row>
    <row r="31" s="1" customFormat="1" ht="23" customHeight="1" spans="1:13">
      <c r="A31" s="54">
        <v>2</v>
      </c>
      <c r="B31" s="55" t="s">
        <v>71</v>
      </c>
      <c r="C31" s="56" t="s">
        <v>79</v>
      </c>
      <c r="D31" s="57"/>
      <c r="E31" s="57"/>
      <c r="F31" s="57"/>
      <c r="G31" s="58" t="s">
        <v>80</v>
      </c>
      <c r="H31" s="58"/>
      <c r="I31" s="58"/>
      <c r="J31" s="86"/>
      <c r="K31" s="87" t="s">
        <v>9</v>
      </c>
      <c r="L31" s="87" t="s">
        <v>68</v>
      </c>
      <c r="M31" s="88"/>
    </row>
    <row r="32" s="1" customFormat="1" ht="23" customHeight="1" spans="1:13">
      <c r="A32" s="54">
        <v>3</v>
      </c>
      <c r="B32" s="55" t="s">
        <v>71</v>
      </c>
      <c r="C32" s="56" t="s">
        <v>162</v>
      </c>
      <c r="D32" s="57"/>
      <c r="E32" s="57"/>
      <c r="F32" s="57"/>
      <c r="G32" s="58" t="s">
        <v>163</v>
      </c>
      <c r="H32" s="58"/>
      <c r="I32" s="58"/>
      <c r="J32" s="86"/>
      <c r="K32" s="87" t="s">
        <v>163</v>
      </c>
      <c r="L32" s="87"/>
      <c r="M32" s="88"/>
    </row>
    <row r="33" s="1" customFormat="1" spans="1:1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</row>
    <row r="34" s="1" customFormat="1" spans="1:13">
      <c r="A34" s="5" t="s">
        <v>82</v>
      </c>
      <c r="B34" s="5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</row>
    <row r="35" s="1" customFormat="1" ht="24" spans="1:13">
      <c r="A35" s="60" t="s">
        <v>22</v>
      </c>
      <c r="B35" s="42" t="s">
        <v>59</v>
      </c>
      <c r="C35" s="52" t="s">
        <v>83</v>
      </c>
      <c r="D35" s="53"/>
      <c r="E35" s="53"/>
      <c r="F35" s="61"/>
      <c r="G35" s="52" t="s">
        <v>84</v>
      </c>
      <c r="H35" s="61"/>
      <c r="I35" s="42" t="s">
        <v>85</v>
      </c>
      <c r="J35" s="42"/>
      <c r="K35" s="46" t="s">
        <v>86</v>
      </c>
      <c r="L35" s="46" t="s">
        <v>87</v>
      </c>
      <c r="M35" s="46"/>
    </row>
    <row r="36" s="111" customFormat="1" spans="1:13">
      <c r="A36" s="70">
        <v>1</v>
      </c>
      <c r="B36" s="55" t="s">
        <v>88</v>
      </c>
      <c r="C36" s="64" t="s">
        <v>112</v>
      </c>
      <c r="D36" s="66"/>
      <c r="E36" s="66"/>
      <c r="F36" s="67"/>
      <c r="G36" s="108" t="s">
        <v>98</v>
      </c>
      <c r="H36" s="109"/>
      <c r="I36" s="89" t="s">
        <v>113</v>
      </c>
      <c r="J36" s="90"/>
      <c r="K36" s="91">
        <v>1</v>
      </c>
      <c r="L36" s="92">
        <v>44013</v>
      </c>
      <c r="M36" s="93"/>
    </row>
    <row r="37" s="111" customFormat="1" spans="1:13">
      <c r="A37" s="70">
        <v>2</v>
      </c>
      <c r="B37" s="55" t="s">
        <v>88</v>
      </c>
      <c r="C37" s="64" t="s">
        <v>114</v>
      </c>
      <c r="D37" s="66"/>
      <c r="E37" s="66"/>
      <c r="F37" s="67"/>
      <c r="G37" s="108" t="s">
        <v>90</v>
      </c>
      <c r="H37" s="109"/>
      <c r="I37" s="89" t="s">
        <v>91</v>
      </c>
      <c r="J37" s="90"/>
      <c r="K37" s="91">
        <v>1</v>
      </c>
      <c r="L37" s="92">
        <v>44013</v>
      </c>
      <c r="M37" s="93"/>
    </row>
    <row r="38" s="111" customFormat="1" spans="1:13">
      <c r="A38" s="70">
        <v>3</v>
      </c>
      <c r="B38" s="55" t="s">
        <v>88</v>
      </c>
      <c r="C38" s="64" t="s">
        <v>115</v>
      </c>
      <c r="D38" s="66"/>
      <c r="E38" s="66"/>
      <c r="F38" s="67"/>
      <c r="G38" s="108" t="s">
        <v>93</v>
      </c>
      <c r="H38" s="109"/>
      <c r="I38" s="89"/>
      <c r="J38" s="90"/>
      <c r="K38" s="91">
        <v>1</v>
      </c>
      <c r="L38" s="92">
        <v>44013</v>
      </c>
      <c r="M38" s="93"/>
    </row>
    <row r="39" s="111" customFormat="1" spans="1:13">
      <c r="A39" s="70">
        <v>4</v>
      </c>
      <c r="B39" s="55" t="s">
        <v>88</v>
      </c>
      <c r="C39" s="64" t="s">
        <v>116</v>
      </c>
      <c r="D39" s="66"/>
      <c r="E39" s="66"/>
      <c r="F39" s="67"/>
      <c r="G39" s="108" t="s">
        <v>98</v>
      </c>
      <c r="H39" s="109"/>
      <c r="I39" s="89"/>
      <c r="J39" s="90"/>
      <c r="K39" s="91">
        <v>1</v>
      </c>
      <c r="L39" s="92">
        <v>44014</v>
      </c>
      <c r="M39" s="93"/>
    </row>
    <row r="40" s="111" customFormat="1" spans="1:13">
      <c r="A40" s="70">
        <v>5</v>
      </c>
      <c r="B40" s="55" t="s">
        <v>88</v>
      </c>
      <c r="C40" s="64" t="s">
        <v>127</v>
      </c>
      <c r="D40" s="66"/>
      <c r="E40" s="66"/>
      <c r="F40" s="67"/>
      <c r="G40" s="108" t="s">
        <v>93</v>
      </c>
      <c r="H40" s="109"/>
      <c r="I40" s="89" t="s">
        <v>118</v>
      </c>
      <c r="J40" s="90"/>
      <c r="K40" s="91">
        <v>1</v>
      </c>
      <c r="L40" s="92">
        <v>44014</v>
      </c>
      <c r="M40" s="93"/>
    </row>
    <row r="41" s="111" customFormat="1" spans="1:13">
      <c r="A41" s="70">
        <v>6</v>
      </c>
      <c r="B41" s="55" t="s">
        <v>88</v>
      </c>
      <c r="C41" s="64" t="s">
        <v>128</v>
      </c>
      <c r="D41" s="66"/>
      <c r="E41" s="66"/>
      <c r="F41" s="67"/>
      <c r="G41" s="108" t="s">
        <v>93</v>
      </c>
      <c r="H41" s="109"/>
      <c r="I41" s="89"/>
      <c r="J41" s="90"/>
      <c r="K41" s="91">
        <v>1</v>
      </c>
      <c r="L41" s="92">
        <v>44014</v>
      </c>
      <c r="M41" s="93"/>
    </row>
    <row r="42" s="111" customFormat="1" spans="1:13">
      <c r="A42" s="70">
        <v>7</v>
      </c>
      <c r="B42" s="55" t="s">
        <v>88</v>
      </c>
      <c r="C42" s="64" t="s">
        <v>129</v>
      </c>
      <c r="D42" s="66"/>
      <c r="E42" s="66"/>
      <c r="F42" s="67"/>
      <c r="G42" s="108" t="s">
        <v>93</v>
      </c>
      <c r="H42" s="109"/>
      <c r="I42" s="89"/>
      <c r="J42" s="90"/>
      <c r="K42" s="91">
        <v>1</v>
      </c>
      <c r="L42" s="92">
        <v>44014</v>
      </c>
      <c r="M42" s="93"/>
    </row>
    <row r="43" s="111" customFormat="1" spans="1:13">
      <c r="A43" s="70">
        <v>8</v>
      </c>
      <c r="B43" s="55" t="s">
        <v>88</v>
      </c>
      <c r="C43" s="64" t="s">
        <v>130</v>
      </c>
      <c r="D43" s="66"/>
      <c r="E43" s="66"/>
      <c r="F43" s="67"/>
      <c r="G43" s="108" t="s">
        <v>93</v>
      </c>
      <c r="H43" s="109"/>
      <c r="I43" s="89" t="s">
        <v>96</v>
      </c>
      <c r="J43" s="90"/>
      <c r="K43" s="91">
        <v>1</v>
      </c>
      <c r="L43" s="92">
        <v>44014</v>
      </c>
      <c r="M43" s="93"/>
    </row>
    <row r="44" s="111" customFormat="1" spans="1:13">
      <c r="A44" s="70">
        <v>9</v>
      </c>
      <c r="B44" s="55" t="s">
        <v>88</v>
      </c>
      <c r="C44" s="64" t="s">
        <v>131</v>
      </c>
      <c r="D44" s="66"/>
      <c r="E44" s="66"/>
      <c r="F44" s="67"/>
      <c r="G44" s="108" t="s">
        <v>101</v>
      </c>
      <c r="H44" s="109"/>
      <c r="I44" s="89" t="s">
        <v>102</v>
      </c>
      <c r="J44" s="90"/>
      <c r="K44" s="91">
        <v>1</v>
      </c>
      <c r="L44" s="92">
        <v>44014</v>
      </c>
      <c r="M44" s="93"/>
    </row>
    <row r="45" s="111" customFormat="1" spans="1:13">
      <c r="A45" s="70">
        <v>10</v>
      </c>
      <c r="B45" s="55" t="s">
        <v>88</v>
      </c>
      <c r="C45" s="64" t="s">
        <v>132</v>
      </c>
      <c r="D45" s="66"/>
      <c r="E45" s="66"/>
      <c r="F45" s="67"/>
      <c r="G45" s="108" t="s">
        <v>98</v>
      </c>
      <c r="H45" s="109"/>
      <c r="I45" s="89" t="s">
        <v>99</v>
      </c>
      <c r="J45" s="90"/>
      <c r="K45" s="91">
        <v>1</v>
      </c>
      <c r="L45" s="92">
        <v>44014</v>
      </c>
      <c r="M45" s="93"/>
    </row>
    <row r="46" s="111" customFormat="1" spans="1:13">
      <c r="A46" s="70">
        <v>11</v>
      </c>
      <c r="B46" s="55" t="s">
        <v>88</v>
      </c>
      <c r="C46" s="64" t="s">
        <v>133</v>
      </c>
      <c r="D46" s="66"/>
      <c r="E46" s="66"/>
      <c r="F46" s="67"/>
      <c r="G46" s="108" t="s">
        <v>93</v>
      </c>
      <c r="H46" s="109"/>
      <c r="I46" s="89" t="s">
        <v>104</v>
      </c>
      <c r="J46" s="90"/>
      <c r="K46" s="91">
        <v>1</v>
      </c>
      <c r="L46" s="92">
        <v>44014</v>
      </c>
      <c r="M46" s="93"/>
    </row>
    <row r="47" s="111" customFormat="1" spans="1:13">
      <c r="A47" s="70">
        <v>12</v>
      </c>
      <c r="B47" s="55" t="s">
        <v>88</v>
      </c>
      <c r="C47" s="64" t="s">
        <v>112</v>
      </c>
      <c r="D47" s="66"/>
      <c r="E47" s="66"/>
      <c r="F47" s="67"/>
      <c r="G47" s="108" t="s">
        <v>98</v>
      </c>
      <c r="H47" s="109"/>
      <c r="I47" s="89" t="s">
        <v>113</v>
      </c>
      <c r="J47" s="90"/>
      <c r="K47" s="91">
        <v>1</v>
      </c>
      <c r="L47" s="92">
        <v>44015</v>
      </c>
      <c r="M47" s="93"/>
    </row>
    <row r="48" s="111" customFormat="1" spans="1:13">
      <c r="A48" s="70">
        <v>13</v>
      </c>
      <c r="B48" s="55" t="s">
        <v>88</v>
      </c>
      <c r="C48" s="64" t="s">
        <v>114</v>
      </c>
      <c r="D48" s="66"/>
      <c r="E48" s="66"/>
      <c r="F48" s="67"/>
      <c r="G48" s="108" t="s">
        <v>90</v>
      </c>
      <c r="H48" s="109"/>
      <c r="I48" s="89" t="s">
        <v>91</v>
      </c>
      <c r="J48" s="90"/>
      <c r="K48" s="91">
        <v>1</v>
      </c>
      <c r="L48" s="92">
        <v>44015</v>
      </c>
      <c r="M48" s="93"/>
    </row>
    <row r="49" s="111" customFormat="1" spans="1:13">
      <c r="A49" s="70">
        <v>14</v>
      </c>
      <c r="B49" s="55" t="s">
        <v>88</v>
      </c>
      <c r="C49" s="64" t="s">
        <v>115</v>
      </c>
      <c r="D49" s="66"/>
      <c r="E49" s="66"/>
      <c r="F49" s="67"/>
      <c r="G49" s="108" t="s">
        <v>93</v>
      </c>
      <c r="H49" s="109"/>
      <c r="I49" s="94"/>
      <c r="J49" s="95"/>
      <c r="K49" s="91">
        <v>1</v>
      </c>
      <c r="L49" s="92">
        <v>44015</v>
      </c>
      <c r="M49" s="93"/>
    </row>
    <row r="50" s="111" customFormat="1" spans="1:13">
      <c r="A50" s="70">
        <v>15</v>
      </c>
      <c r="B50" s="55" t="s">
        <v>88</v>
      </c>
      <c r="C50" s="64" t="s">
        <v>116</v>
      </c>
      <c r="D50" s="66"/>
      <c r="E50" s="66"/>
      <c r="F50" s="67"/>
      <c r="G50" s="108" t="s">
        <v>98</v>
      </c>
      <c r="H50" s="109"/>
      <c r="I50" s="94"/>
      <c r="J50" s="95"/>
      <c r="K50" s="91">
        <v>1</v>
      </c>
      <c r="L50" s="92">
        <v>44015</v>
      </c>
      <c r="M50" s="93"/>
    </row>
    <row r="51" s="111" customFormat="1" spans="1:13">
      <c r="A51" s="70">
        <v>16</v>
      </c>
      <c r="B51" s="55" t="s">
        <v>88</v>
      </c>
      <c r="C51" s="64" t="s">
        <v>134</v>
      </c>
      <c r="D51" s="66"/>
      <c r="E51" s="66"/>
      <c r="F51" s="67"/>
      <c r="G51" s="108" t="s">
        <v>135</v>
      </c>
      <c r="H51" s="109"/>
      <c r="I51" s="89" t="s">
        <v>136</v>
      </c>
      <c r="J51" s="90"/>
      <c r="K51" s="91">
        <v>1</v>
      </c>
      <c r="L51" s="92">
        <v>44018</v>
      </c>
      <c r="M51" s="93"/>
    </row>
    <row r="52" s="111" customFormat="1" spans="1:13">
      <c r="A52" s="70">
        <v>17</v>
      </c>
      <c r="B52" s="55" t="s">
        <v>88</v>
      </c>
      <c r="C52" s="64" t="s">
        <v>137</v>
      </c>
      <c r="D52" s="66"/>
      <c r="E52" s="66"/>
      <c r="F52" s="67"/>
      <c r="G52" s="108" t="s">
        <v>135</v>
      </c>
      <c r="H52" s="109"/>
      <c r="I52" s="94"/>
      <c r="J52" s="95"/>
      <c r="K52" s="91">
        <v>1</v>
      </c>
      <c r="L52" s="92">
        <v>44018</v>
      </c>
      <c r="M52" s="93"/>
    </row>
    <row r="53" s="1" customFormat="1" spans="1:13">
      <c r="A53" s="70">
        <v>18</v>
      </c>
      <c r="B53" s="55" t="s">
        <v>88</v>
      </c>
      <c r="C53" s="64" t="s">
        <v>138</v>
      </c>
      <c r="D53" s="66"/>
      <c r="E53" s="66"/>
      <c r="F53" s="67"/>
      <c r="G53" s="108" t="s">
        <v>135</v>
      </c>
      <c r="H53" s="109"/>
      <c r="I53" s="108"/>
      <c r="J53" s="109"/>
      <c r="K53" s="91">
        <v>1</v>
      </c>
      <c r="L53" s="92">
        <v>44022</v>
      </c>
      <c r="M53" s="93"/>
    </row>
    <row r="54" s="1" customFormat="1" spans="1:13">
      <c r="A54" s="70">
        <v>19</v>
      </c>
      <c r="B54" s="55" t="s">
        <v>88</v>
      </c>
      <c r="C54" s="64" t="s">
        <v>139</v>
      </c>
      <c r="D54" s="66"/>
      <c r="E54" s="66"/>
      <c r="F54" s="67"/>
      <c r="G54" s="108" t="s">
        <v>135</v>
      </c>
      <c r="H54" s="109"/>
      <c r="I54" s="108"/>
      <c r="J54" s="109"/>
      <c r="K54" s="91">
        <v>1</v>
      </c>
      <c r="L54" s="92">
        <v>44022</v>
      </c>
      <c r="M54" s="93"/>
    </row>
    <row r="55" s="1" customFormat="1" spans="1:13">
      <c r="A55" s="70">
        <v>20</v>
      </c>
      <c r="B55" s="55" t="s">
        <v>88</v>
      </c>
      <c r="C55" s="64" t="s">
        <v>112</v>
      </c>
      <c r="D55" s="66"/>
      <c r="E55" s="66"/>
      <c r="F55" s="67"/>
      <c r="G55" s="108" t="s">
        <v>98</v>
      </c>
      <c r="H55" s="109"/>
      <c r="I55" s="89" t="s">
        <v>113</v>
      </c>
      <c r="J55" s="90"/>
      <c r="K55" s="91">
        <v>1</v>
      </c>
      <c r="L55" s="92">
        <v>44025</v>
      </c>
      <c r="M55" s="93"/>
    </row>
    <row r="56" s="1" customFormat="1" spans="1:13">
      <c r="A56" s="70">
        <v>21</v>
      </c>
      <c r="B56" s="55" t="s">
        <v>88</v>
      </c>
      <c r="C56" s="64" t="s">
        <v>114</v>
      </c>
      <c r="D56" s="66"/>
      <c r="E56" s="66"/>
      <c r="F56" s="67"/>
      <c r="G56" s="108" t="s">
        <v>90</v>
      </c>
      <c r="H56" s="109"/>
      <c r="I56" s="89" t="s">
        <v>91</v>
      </c>
      <c r="J56" s="90"/>
      <c r="K56" s="91">
        <v>1</v>
      </c>
      <c r="L56" s="92">
        <v>44025</v>
      </c>
      <c r="M56" s="93"/>
    </row>
    <row r="57" s="1" customFormat="1" spans="1:13">
      <c r="A57" s="70">
        <v>22</v>
      </c>
      <c r="B57" s="55" t="s">
        <v>88</v>
      </c>
      <c r="C57" s="64" t="s">
        <v>115</v>
      </c>
      <c r="D57" s="66"/>
      <c r="E57" s="66"/>
      <c r="F57" s="67"/>
      <c r="G57" s="108" t="s">
        <v>135</v>
      </c>
      <c r="H57" s="109"/>
      <c r="I57" s="108"/>
      <c r="J57" s="109"/>
      <c r="K57" s="91">
        <v>1</v>
      </c>
      <c r="L57" s="92">
        <v>44026</v>
      </c>
      <c r="M57" s="93"/>
    </row>
    <row r="58" s="1" customFormat="1" spans="1:13">
      <c r="A58" s="70">
        <v>23</v>
      </c>
      <c r="B58" s="55" t="s">
        <v>88</v>
      </c>
      <c r="C58" s="64" t="s">
        <v>116</v>
      </c>
      <c r="D58" s="66"/>
      <c r="E58" s="66"/>
      <c r="F58" s="67"/>
      <c r="G58" s="108" t="s">
        <v>98</v>
      </c>
      <c r="H58" s="109"/>
      <c r="I58" s="108"/>
      <c r="J58" s="109"/>
      <c r="K58" s="91">
        <v>1</v>
      </c>
      <c r="L58" s="92">
        <v>44026</v>
      </c>
      <c r="M58" s="93"/>
    </row>
    <row r="59" s="1" customFormat="1" spans="1:13">
      <c r="A59" s="70">
        <v>24</v>
      </c>
      <c r="B59" s="55" t="s">
        <v>88</v>
      </c>
      <c r="C59" s="64" t="s">
        <v>140</v>
      </c>
      <c r="D59" s="66"/>
      <c r="E59" s="66"/>
      <c r="F59" s="67"/>
      <c r="G59" s="108" t="s">
        <v>135</v>
      </c>
      <c r="H59" s="109"/>
      <c r="I59" s="89" t="s">
        <v>141</v>
      </c>
      <c r="J59" s="90"/>
      <c r="K59" s="91">
        <v>1</v>
      </c>
      <c r="L59" s="92">
        <v>44027</v>
      </c>
      <c r="M59" s="93"/>
    </row>
    <row r="60" s="1" customFormat="1" spans="1:13">
      <c r="A60" s="70">
        <v>25</v>
      </c>
      <c r="B60" s="55" t="s">
        <v>88</v>
      </c>
      <c r="C60" s="64" t="s">
        <v>142</v>
      </c>
      <c r="D60" s="66"/>
      <c r="E60" s="66"/>
      <c r="F60" s="67"/>
      <c r="G60" s="108" t="s">
        <v>135</v>
      </c>
      <c r="H60" s="109"/>
      <c r="I60" s="89" t="s">
        <v>141</v>
      </c>
      <c r="J60" s="90"/>
      <c r="K60" s="91">
        <v>1</v>
      </c>
      <c r="L60" s="92">
        <v>44029</v>
      </c>
      <c r="M60" s="93"/>
    </row>
    <row r="61" s="1" customFormat="1" spans="1:13">
      <c r="A61" s="70">
        <v>26</v>
      </c>
      <c r="B61" s="55" t="s">
        <v>88</v>
      </c>
      <c r="C61" s="64" t="s">
        <v>143</v>
      </c>
      <c r="D61" s="66"/>
      <c r="E61" s="66"/>
      <c r="F61" s="67"/>
      <c r="G61" s="108" t="s">
        <v>135</v>
      </c>
      <c r="H61" s="109"/>
      <c r="I61" s="89" t="s">
        <v>141</v>
      </c>
      <c r="J61" s="90"/>
      <c r="K61" s="91">
        <v>1</v>
      </c>
      <c r="L61" s="92">
        <v>44033</v>
      </c>
      <c r="M61" s="93"/>
    </row>
    <row r="62" s="1" customFormat="1" spans="1:13">
      <c r="A62" s="70">
        <v>27</v>
      </c>
      <c r="B62" s="55" t="s">
        <v>88</v>
      </c>
      <c r="C62" s="64" t="s">
        <v>112</v>
      </c>
      <c r="D62" s="66"/>
      <c r="E62" s="66"/>
      <c r="F62" s="67"/>
      <c r="G62" s="108" t="s">
        <v>98</v>
      </c>
      <c r="H62" s="109"/>
      <c r="I62" s="89" t="s">
        <v>113</v>
      </c>
      <c r="J62" s="90"/>
      <c r="K62" s="91">
        <v>1</v>
      </c>
      <c r="L62" s="92">
        <v>44033</v>
      </c>
      <c r="M62" s="93"/>
    </row>
    <row r="63" s="1" customFormat="1" spans="1:13">
      <c r="A63" s="70">
        <v>28</v>
      </c>
      <c r="B63" s="55" t="s">
        <v>88</v>
      </c>
      <c r="C63" s="64" t="s">
        <v>144</v>
      </c>
      <c r="D63" s="66"/>
      <c r="E63" s="66"/>
      <c r="F63" s="67"/>
      <c r="G63" s="108" t="s">
        <v>90</v>
      </c>
      <c r="H63" s="109"/>
      <c r="I63" s="89" t="s">
        <v>145</v>
      </c>
      <c r="J63" s="90"/>
      <c r="K63" s="91">
        <v>1</v>
      </c>
      <c r="L63" s="92">
        <v>44033</v>
      </c>
      <c r="M63" s="93"/>
    </row>
    <row r="64" s="1" customFormat="1" spans="1:13">
      <c r="A64" s="70">
        <v>29</v>
      </c>
      <c r="B64" s="55" t="s">
        <v>88</v>
      </c>
      <c r="C64" s="64" t="s">
        <v>115</v>
      </c>
      <c r="D64" s="66"/>
      <c r="E64" s="66"/>
      <c r="F64" s="67"/>
      <c r="G64" s="108" t="s">
        <v>135</v>
      </c>
      <c r="H64" s="109"/>
      <c r="I64" s="108"/>
      <c r="J64" s="109"/>
      <c r="K64" s="91">
        <v>1</v>
      </c>
      <c r="L64" s="92">
        <v>44034</v>
      </c>
      <c r="M64" s="93"/>
    </row>
    <row r="65" s="1" customFormat="1" spans="1:13">
      <c r="A65" s="70">
        <v>30</v>
      </c>
      <c r="B65" s="55" t="s">
        <v>88</v>
      </c>
      <c r="C65" s="64" t="s">
        <v>116</v>
      </c>
      <c r="D65" s="66"/>
      <c r="E65" s="66"/>
      <c r="F65" s="67"/>
      <c r="G65" s="108" t="s">
        <v>98</v>
      </c>
      <c r="H65" s="109"/>
      <c r="I65" s="108"/>
      <c r="J65" s="109"/>
      <c r="K65" s="91">
        <v>1</v>
      </c>
      <c r="L65" s="92">
        <v>44034</v>
      </c>
      <c r="M65" s="93"/>
    </row>
    <row r="66" s="1" customFormat="1" spans="1:13">
      <c r="A66" s="70">
        <v>31</v>
      </c>
      <c r="B66" s="55" t="s">
        <v>88</v>
      </c>
      <c r="C66" s="64" t="s">
        <v>146</v>
      </c>
      <c r="D66" s="66"/>
      <c r="E66" s="66"/>
      <c r="F66" s="67"/>
      <c r="G66" s="108" t="s">
        <v>135</v>
      </c>
      <c r="H66" s="109"/>
      <c r="I66" s="108" t="s">
        <v>147</v>
      </c>
      <c r="J66" s="109"/>
      <c r="K66" s="91">
        <v>1</v>
      </c>
      <c r="L66" s="92">
        <v>44034</v>
      </c>
      <c r="M66" s="93"/>
    </row>
    <row r="67" s="1" customFormat="1" spans="1:13">
      <c r="A67" s="70">
        <v>32</v>
      </c>
      <c r="B67" s="55" t="s">
        <v>88</v>
      </c>
      <c r="C67" s="64" t="s">
        <v>148</v>
      </c>
      <c r="D67" s="66"/>
      <c r="E67" s="66"/>
      <c r="F67" s="67"/>
      <c r="G67" s="108" t="s">
        <v>135</v>
      </c>
      <c r="H67" s="109"/>
      <c r="I67" s="108" t="s">
        <v>149</v>
      </c>
      <c r="J67" s="109"/>
      <c r="K67" s="91">
        <v>1</v>
      </c>
      <c r="L67" s="92">
        <v>44036</v>
      </c>
      <c r="M67" s="93"/>
    </row>
    <row r="68" s="1" customFormat="1" spans="1:13">
      <c r="A68" s="70">
        <v>33</v>
      </c>
      <c r="B68" s="55" t="s">
        <v>88</v>
      </c>
      <c r="C68" s="64" t="s">
        <v>150</v>
      </c>
      <c r="D68" s="66"/>
      <c r="E68" s="66"/>
      <c r="F68" s="67"/>
      <c r="G68" s="108" t="s">
        <v>135</v>
      </c>
      <c r="H68" s="109"/>
      <c r="I68" s="108"/>
      <c r="J68" s="109"/>
      <c r="K68" s="91">
        <v>0.5</v>
      </c>
      <c r="L68" s="92">
        <v>44051</v>
      </c>
      <c r="M68" s="93"/>
    </row>
    <row r="69" s="1" customFormat="1" spans="1:13">
      <c r="A69" s="70">
        <v>34</v>
      </c>
      <c r="B69" s="55" t="s">
        <v>88</v>
      </c>
      <c r="C69" s="64" t="s">
        <v>151</v>
      </c>
      <c r="D69" s="66"/>
      <c r="E69" s="66"/>
      <c r="F69" s="67"/>
      <c r="G69" s="108" t="s">
        <v>135</v>
      </c>
      <c r="H69" s="109"/>
      <c r="I69" s="108"/>
      <c r="J69" s="109"/>
      <c r="K69" s="91">
        <v>0.33</v>
      </c>
      <c r="L69" s="92">
        <v>44056</v>
      </c>
      <c r="M69" s="93"/>
    </row>
    <row r="70" s="1" customFormat="1" spans="1:13">
      <c r="A70" s="70">
        <v>35</v>
      </c>
      <c r="B70" s="55" t="s">
        <v>88</v>
      </c>
      <c r="C70" s="64" t="s">
        <v>152</v>
      </c>
      <c r="D70" s="66"/>
      <c r="E70" s="66"/>
      <c r="F70" s="67"/>
      <c r="G70" s="108" t="s">
        <v>135</v>
      </c>
      <c r="H70" s="109"/>
      <c r="I70" s="108"/>
      <c r="J70" s="109"/>
      <c r="K70" s="91">
        <v>0.33</v>
      </c>
      <c r="L70" s="92">
        <v>44056</v>
      </c>
      <c r="M70" s="93"/>
    </row>
    <row r="71" s="1" customFormat="1" spans="1:13">
      <c r="A71" s="70"/>
      <c r="B71" s="63"/>
      <c r="C71" s="71"/>
      <c r="D71" s="72"/>
      <c r="E71" s="72"/>
      <c r="F71" s="72"/>
      <c r="G71" s="73"/>
      <c r="H71" s="74"/>
      <c r="I71" s="94"/>
      <c r="J71" s="95"/>
      <c r="K71" s="91"/>
      <c r="L71" s="92"/>
      <c r="M71" s="93"/>
    </row>
    <row r="72" s="1" customFormat="1" spans="1:13">
      <c r="A72" s="70"/>
      <c r="B72" s="63"/>
      <c r="C72" s="71"/>
      <c r="D72" s="72"/>
      <c r="E72" s="72"/>
      <c r="F72" s="72"/>
      <c r="G72" s="73"/>
      <c r="H72" s="74"/>
      <c r="I72" s="94"/>
      <c r="J72" s="95"/>
      <c r="K72" s="91"/>
      <c r="L72" s="92"/>
      <c r="M72" s="93"/>
    </row>
    <row r="73" s="1" customFormat="1" spans="1:13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</row>
    <row r="74" s="1" customFormat="1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="1" customFormat="1" spans="1:13">
      <c r="A75" s="5" t="s">
        <v>123</v>
      </c>
      <c r="B75" s="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="1" customFormat="1" ht="24" spans="1:13">
      <c r="A76" s="76" t="s">
        <v>22</v>
      </c>
      <c r="B76" s="46" t="s">
        <v>83</v>
      </c>
      <c r="C76" s="46"/>
      <c r="D76" s="46"/>
      <c r="E76" s="46"/>
      <c r="F76" s="46" t="s">
        <v>84</v>
      </c>
      <c r="G76" s="46"/>
      <c r="H76" s="46"/>
      <c r="I76" s="46" t="s">
        <v>124</v>
      </c>
      <c r="J76" s="46"/>
      <c r="K76" s="46" t="s">
        <v>125</v>
      </c>
      <c r="L76" s="46" t="s">
        <v>126</v>
      </c>
      <c r="M76" s="46"/>
    </row>
    <row r="77" s="1" customFormat="1" spans="1:13">
      <c r="A77" s="62">
        <v>1</v>
      </c>
      <c r="B77" s="64" t="s">
        <v>164</v>
      </c>
      <c r="C77" s="66"/>
      <c r="D77" s="66"/>
      <c r="E77" s="67"/>
      <c r="F77" s="68" t="s">
        <v>135</v>
      </c>
      <c r="G77" s="69"/>
      <c r="H77" s="69"/>
      <c r="I77" s="108"/>
      <c r="J77" s="109"/>
      <c r="K77" s="110">
        <v>1</v>
      </c>
      <c r="L77" s="92">
        <v>44051</v>
      </c>
      <c r="M77" s="93"/>
    </row>
    <row r="78" s="1" customFormat="1" spans="1:13">
      <c r="A78" s="62">
        <v>2</v>
      </c>
      <c r="B78" s="64" t="s">
        <v>165</v>
      </c>
      <c r="C78" s="66"/>
      <c r="D78" s="66"/>
      <c r="E78" s="67"/>
      <c r="F78" s="68" t="s">
        <v>135</v>
      </c>
      <c r="G78" s="69"/>
      <c r="H78" s="69"/>
      <c r="I78" s="108"/>
      <c r="J78" s="109"/>
      <c r="K78" s="110">
        <v>1</v>
      </c>
      <c r="L78" s="92">
        <v>44056</v>
      </c>
      <c r="M78" s="93"/>
    </row>
    <row r="79" s="1" customFormat="1" spans="1:13">
      <c r="A79" s="62">
        <v>3</v>
      </c>
      <c r="B79" s="64" t="s">
        <v>152</v>
      </c>
      <c r="C79" s="65"/>
      <c r="D79" s="65"/>
      <c r="E79" s="103"/>
      <c r="F79" s="68" t="s">
        <v>135</v>
      </c>
      <c r="G79" s="69"/>
      <c r="H79" s="69"/>
      <c r="I79" s="108"/>
      <c r="J79" s="109"/>
      <c r="K79" s="110">
        <v>1</v>
      </c>
      <c r="L79" s="92">
        <v>44056</v>
      </c>
      <c r="M79" s="93"/>
    </row>
    <row r="80" s="1" customFormat="1" spans="1:13">
      <c r="A80" s="62">
        <v>4</v>
      </c>
      <c r="B80" s="64" t="s">
        <v>166</v>
      </c>
      <c r="C80" s="65"/>
      <c r="D80" s="65"/>
      <c r="E80" s="103"/>
      <c r="F80" s="68" t="s">
        <v>135</v>
      </c>
      <c r="G80" s="69"/>
      <c r="H80" s="69"/>
      <c r="I80" s="108"/>
      <c r="J80" s="109"/>
      <c r="K80" s="110">
        <v>1</v>
      </c>
      <c r="L80" s="92">
        <v>44057</v>
      </c>
      <c r="M80" s="93"/>
    </row>
    <row r="81" s="1" customFormat="1" spans="1:13">
      <c r="A81" s="62">
        <v>5</v>
      </c>
      <c r="B81" s="64" t="s">
        <v>167</v>
      </c>
      <c r="C81" s="65"/>
      <c r="D81" s="65"/>
      <c r="E81" s="103"/>
      <c r="F81" s="68" t="s">
        <v>135</v>
      </c>
      <c r="G81" s="69"/>
      <c r="H81" s="69"/>
      <c r="I81" s="108"/>
      <c r="J81" s="109"/>
      <c r="K81" s="110">
        <v>1</v>
      </c>
      <c r="L81" s="92">
        <v>44058</v>
      </c>
      <c r="M81" s="93"/>
    </row>
    <row r="82" s="1" customFormat="1" spans="1:13">
      <c r="A82" s="62">
        <v>6</v>
      </c>
      <c r="B82" s="64" t="s">
        <v>168</v>
      </c>
      <c r="C82" s="65"/>
      <c r="D82" s="65"/>
      <c r="E82" s="103"/>
      <c r="F82" s="68" t="s">
        <v>135</v>
      </c>
      <c r="G82" s="69"/>
      <c r="H82" s="69"/>
      <c r="I82" s="108"/>
      <c r="J82" s="109"/>
      <c r="K82" s="110">
        <v>1</v>
      </c>
      <c r="L82" s="92">
        <v>44060</v>
      </c>
      <c r="M82" s="93"/>
    </row>
    <row r="83" s="1" customFormat="1" spans="1:13">
      <c r="A83" s="62">
        <v>7</v>
      </c>
      <c r="B83" s="64" t="s">
        <v>169</v>
      </c>
      <c r="C83" s="66"/>
      <c r="D83" s="66"/>
      <c r="E83" s="67"/>
      <c r="F83" s="68" t="s">
        <v>135</v>
      </c>
      <c r="G83" s="69"/>
      <c r="H83" s="69"/>
      <c r="I83" s="89" t="s">
        <v>170</v>
      </c>
      <c r="J83" s="90"/>
      <c r="K83" s="110">
        <v>1</v>
      </c>
      <c r="L83" s="92">
        <v>44062</v>
      </c>
      <c r="M83" s="93"/>
    </row>
    <row r="84" s="1" customFormat="1" spans="1:13">
      <c r="A84" s="62">
        <v>8</v>
      </c>
      <c r="B84" s="64" t="s">
        <v>171</v>
      </c>
      <c r="C84" s="66"/>
      <c r="D84" s="66"/>
      <c r="E84" s="67"/>
      <c r="F84" s="68" t="s">
        <v>135</v>
      </c>
      <c r="G84" s="69"/>
      <c r="H84" s="69"/>
      <c r="I84" s="89" t="s">
        <v>172</v>
      </c>
      <c r="J84" s="90"/>
      <c r="K84" s="110">
        <v>1</v>
      </c>
      <c r="L84" s="92">
        <v>44062</v>
      </c>
      <c r="M84" s="93"/>
    </row>
    <row r="85" s="1" customFormat="1" spans="1:13">
      <c r="A85" s="62">
        <v>9</v>
      </c>
      <c r="B85" s="64" t="s">
        <v>173</v>
      </c>
      <c r="C85" s="66"/>
      <c r="D85" s="66"/>
      <c r="E85" s="67"/>
      <c r="F85" s="68" t="s">
        <v>135</v>
      </c>
      <c r="G85" s="69"/>
      <c r="H85" s="69"/>
      <c r="I85" s="89" t="s">
        <v>174</v>
      </c>
      <c r="J85" s="90"/>
      <c r="K85" s="110">
        <v>1</v>
      </c>
      <c r="L85" s="92">
        <v>44063</v>
      </c>
      <c r="M85" s="93"/>
    </row>
    <row r="86" s="1" customFormat="1" spans="1:13">
      <c r="A86" s="62">
        <v>10</v>
      </c>
      <c r="B86" s="64" t="s">
        <v>175</v>
      </c>
      <c r="C86" s="66"/>
      <c r="D86" s="66"/>
      <c r="E86" s="67"/>
      <c r="F86" s="68" t="s">
        <v>90</v>
      </c>
      <c r="G86" s="69"/>
      <c r="H86" s="69"/>
      <c r="I86" s="89" t="s">
        <v>172</v>
      </c>
      <c r="J86" s="90"/>
      <c r="K86" s="110">
        <v>1</v>
      </c>
      <c r="L86" s="92">
        <v>44063</v>
      </c>
      <c r="M86" s="93"/>
    </row>
    <row r="87" s="1" customFormat="1" spans="1:13">
      <c r="A87" s="62">
        <v>11</v>
      </c>
      <c r="B87" s="64" t="s">
        <v>176</v>
      </c>
      <c r="C87" s="65"/>
      <c r="D87" s="66"/>
      <c r="E87" s="67"/>
      <c r="F87" s="68" t="s">
        <v>135</v>
      </c>
      <c r="G87" s="69"/>
      <c r="H87" s="69"/>
      <c r="I87" s="89"/>
      <c r="J87" s="90"/>
      <c r="K87" s="110">
        <v>1</v>
      </c>
      <c r="L87" s="92">
        <v>44063</v>
      </c>
      <c r="M87" s="93"/>
    </row>
    <row r="88" s="1" customFormat="1" spans="1:13">
      <c r="A88" s="62">
        <v>12</v>
      </c>
      <c r="B88" s="64" t="s">
        <v>177</v>
      </c>
      <c r="C88" s="65"/>
      <c r="D88" s="66"/>
      <c r="E88" s="67"/>
      <c r="F88" s="68" t="s">
        <v>93</v>
      </c>
      <c r="G88" s="69"/>
      <c r="H88" s="69"/>
      <c r="I88" s="89"/>
      <c r="J88" s="90"/>
      <c r="K88" s="110">
        <v>1</v>
      </c>
      <c r="L88" s="92">
        <v>44064</v>
      </c>
      <c r="M88" s="93"/>
    </row>
    <row r="89" s="1" customFormat="1" spans="1:13">
      <c r="A89" s="62">
        <v>13</v>
      </c>
      <c r="B89" s="64" t="s">
        <v>178</v>
      </c>
      <c r="C89" s="65"/>
      <c r="D89" s="66"/>
      <c r="E89" s="67"/>
      <c r="F89" s="68" t="s">
        <v>179</v>
      </c>
      <c r="G89" s="69"/>
      <c r="H89" s="69"/>
      <c r="I89" s="89" t="s">
        <v>180</v>
      </c>
      <c r="J89" s="90"/>
      <c r="K89" s="110">
        <v>1</v>
      </c>
      <c r="L89" s="92">
        <v>44065</v>
      </c>
      <c r="M89" s="93"/>
    </row>
    <row r="90" s="1" customFormat="1" spans="1:13">
      <c r="A90" s="62">
        <v>14</v>
      </c>
      <c r="B90" s="64" t="s">
        <v>181</v>
      </c>
      <c r="C90" s="65"/>
      <c r="D90" s="66"/>
      <c r="E90" s="67"/>
      <c r="F90" s="68" t="s">
        <v>90</v>
      </c>
      <c r="G90" s="69"/>
      <c r="H90" s="69"/>
      <c r="I90" s="89" t="s">
        <v>172</v>
      </c>
      <c r="J90" s="90"/>
      <c r="K90" s="110">
        <v>1</v>
      </c>
      <c r="L90" s="92">
        <v>44065</v>
      </c>
      <c r="M90" s="93"/>
    </row>
    <row r="91" s="1" customFormat="1" spans="1:13">
      <c r="A91" s="62">
        <v>15</v>
      </c>
      <c r="B91" s="64" t="s">
        <v>182</v>
      </c>
      <c r="C91" s="65"/>
      <c r="D91" s="66"/>
      <c r="E91" s="67"/>
      <c r="F91" s="68" t="s">
        <v>179</v>
      </c>
      <c r="G91" s="69"/>
      <c r="H91" s="69"/>
      <c r="I91" s="89" t="s">
        <v>183</v>
      </c>
      <c r="J91" s="90"/>
      <c r="K91" s="110">
        <v>1</v>
      </c>
      <c r="L91" s="92">
        <v>44067</v>
      </c>
      <c r="M91" s="93"/>
    </row>
    <row r="92" s="1" customFormat="1" spans="1:13">
      <c r="A92" s="62">
        <v>16</v>
      </c>
      <c r="B92" s="64" t="s">
        <v>184</v>
      </c>
      <c r="C92" s="65"/>
      <c r="D92" s="66"/>
      <c r="E92" s="67"/>
      <c r="F92" s="68" t="s">
        <v>179</v>
      </c>
      <c r="G92" s="69"/>
      <c r="H92" s="69"/>
      <c r="I92" s="89" t="s">
        <v>113</v>
      </c>
      <c r="J92" s="90"/>
      <c r="K92" s="110">
        <v>1</v>
      </c>
      <c r="L92" s="92">
        <v>44068</v>
      </c>
      <c r="M92" s="93"/>
    </row>
    <row r="93" s="1" customFormat="1" spans="1:13">
      <c r="A93" s="62">
        <v>17</v>
      </c>
      <c r="B93" s="64" t="s">
        <v>114</v>
      </c>
      <c r="C93" s="65"/>
      <c r="D93" s="66"/>
      <c r="E93" s="67"/>
      <c r="F93" s="68" t="s">
        <v>90</v>
      </c>
      <c r="G93" s="69"/>
      <c r="H93" s="69"/>
      <c r="I93" s="89" t="s">
        <v>91</v>
      </c>
      <c r="J93" s="90"/>
      <c r="K93" s="110">
        <v>1</v>
      </c>
      <c r="L93" s="92">
        <v>44068</v>
      </c>
      <c r="M93" s="93"/>
    </row>
    <row r="94" s="1" customFormat="1" spans="1:13">
      <c r="A94" s="62">
        <v>18</v>
      </c>
      <c r="B94" s="64" t="s">
        <v>115</v>
      </c>
      <c r="C94" s="65"/>
      <c r="D94" s="66"/>
      <c r="E94" s="67"/>
      <c r="F94" s="68" t="s">
        <v>179</v>
      </c>
      <c r="G94" s="69"/>
      <c r="H94" s="69"/>
      <c r="I94" s="94"/>
      <c r="J94" s="95"/>
      <c r="K94" s="110">
        <v>1</v>
      </c>
      <c r="L94" s="92">
        <v>44068</v>
      </c>
      <c r="M94" s="93"/>
    </row>
    <row r="95" s="1" customFormat="1" spans="1:13">
      <c r="A95" s="62">
        <v>19</v>
      </c>
      <c r="B95" s="64" t="s">
        <v>116</v>
      </c>
      <c r="C95" s="65"/>
      <c r="D95" s="66"/>
      <c r="E95" s="67"/>
      <c r="F95" s="68" t="s">
        <v>98</v>
      </c>
      <c r="G95" s="69"/>
      <c r="H95" s="69"/>
      <c r="I95" s="94"/>
      <c r="J95" s="95"/>
      <c r="K95" s="110">
        <v>1</v>
      </c>
      <c r="L95" s="92">
        <v>44069</v>
      </c>
      <c r="M95" s="93"/>
    </row>
    <row r="96" s="1" customFormat="1" spans="1:13">
      <c r="A96" s="62">
        <v>20</v>
      </c>
      <c r="B96" s="64" t="s">
        <v>185</v>
      </c>
      <c r="C96" s="65"/>
      <c r="D96" s="66"/>
      <c r="E96" s="67"/>
      <c r="F96" s="68" t="s">
        <v>179</v>
      </c>
      <c r="G96" s="69"/>
      <c r="H96" s="69"/>
      <c r="I96" s="94"/>
      <c r="J96" s="95"/>
      <c r="K96" s="110">
        <v>1</v>
      </c>
      <c r="L96" s="92">
        <v>44069</v>
      </c>
      <c r="M96" s="93"/>
    </row>
    <row r="97" s="1" customFormat="1" spans="1:13">
      <c r="A97" s="62">
        <v>21</v>
      </c>
      <c r="B97" s="64" t="s">
        <v>186</v>
      </c>
      <c r="C97" s="65"/>
      <c r="D97" s="66"/>
      <c r="E97" s="67"/>
      <c r="F97" s="68" t="s">
        <v>179</v>
      </c>
      <c r="G97" s="69"/>
      <c r="H97" s="69"/>
      <c r="I97" s="94"/>
      <c r="J97" s="95"/>
      <c r="K97" s="110">
        <v>1</v>
      </c>
      <c r="L97" s="92">
        <v>44071</v>
      </c>
      <c r="M97" s="93"/>
    </row>
    <row r="98" s="1" customFormat="1" spans="1:13">
      <c r="A98" s="62">
        <v>22</v>
      </c>
      <c r="B98" s="64" t="s">
        <v>187</v>
      </c>
      <c r="C98" s="65"/>
      <c r="D98" s="66"/>
      <c r="E98" s="67"/>
      <c r="F98" s="68" t="s">
        <v>179</v>
      </c>
      <c r="G98" s="69"/>
      <c r="H98" s="69"/>
      <c r="I98" s="89" t="s">
        <v>188</v>
      </c>
      <c r="J98" s="90"/>
      <c r="K98" s="110">
        <v>1</v>
      </c>
      <c r="L98" s="92">
        <v>44071</v>
      </c>
      <c r="M98" s="93"/>
    </row>
    <row r="99" s="1" customFormat="1" spans="1:13">
      <c r="A99" s="62">
        <v>23</v>
      </c>
      <c r="B99" s="104" t="s">
        <v>189</v>
      </c>
      <c r="C99" s="66"/>
      <c r="D99" s="66"/>
      <c r="E99" s="67"/>
      <c r="F99" s="68" t="s">
        <v>135</v>
      </c>
      <c r="G99" s="69"/>
      <c r="H99" s="69"/>
      <c r="I99" s="94"/>
      <c r="J99" s="95"/>
      <c r="K99" s="110">
        <v>1</v>
      </c>
      <c r="L99" s="92">
        <v>44071</v>
      </c>
      <c r="M99" s="93"/>
    </row>
    <row r="100" s="1" customFormat="1" spans="1:13">
      <c r="A100" s="62">
        <v>24</v>
      </c>
      <c r="B100" s="64" t="s">
        <v>190</v>
      </c>
      <c r="C100" s="65"/>
      <c r="D100" s="66"/>
      <c r="E100" s="67"/>
      <c r="F100" s="68" t="s">
        <v>179</v>
      </c>
      <c r="G100" s="69"/>
      <c r="H100" s="69"/>
      <c r="I100" s="89" t="s">
        <v>191</v>
      </c>
      <c r="J100" s="90"/>
      <c r="K100" s="110">
        <v>1</v>
      </c>
      <c r="L100" s="92">
        <v>44071</v>
      </c>
      <c r="M100" s="93"/>
    </row>
    <row r="101" s="1" customFormat="1" spans="1:13">
      <c r="A101" s="62">
        <v>25</v>
      </c>
      <c r="B101" s="64" t="s">
        <v>192</v>
      </c>
      <c r="C101" s="65"/>
      <c r="D101" s="66"/>
      <c r="E101" s="67"/>
      <c r="F101" s="68" t="s">
        <v>93</v>
      </c>
      <c r="G101" s="69"/>
      <c r="H101" s="69"/>
      <c r="I101" s="89" t="s">
        <v>193</v>
      </c>
      <c r="J101" s="90"/>
      <c r="K101" s="110">
        <v>1</v>
      </c>
      <c r="L101" s="92">
        <v>44074</v>
      </c>
      <c r="M101" s="93"/>
    </row>
    <row r="102" s="1" customFormat="1" spans="1:13">
      <c r="A102" s="62">
        <v>26</v>
      </c>
      <c r="B102" s="64" t="s">
        <v>194</v>
      </c>
      <c r="C102" s="65"/>
      <c r="D102" s="66"/>
      <c r="E102" s="67"/>
      <c r="F102" s="68" t="s">
        <v>93</v>
      </c>
      <c r="G102" s="69"/>
      <c r="H102" s="69"/>
      <c r="I102" s="89"/>
      <c r="J102" s="90"/>
      <c r="K102" s="110">
        <v>1</v>
      </c>
      <c r="L102" s="92">
        <v>44074</v>
      </c>
      <c r="M102" s="93"/>
    </row>
    <row r="103" s="1" customFormat="1" spans="1:13">
      <c r="A103" s="62"/>
      <c r="B103" s="71"/>
      <c r="C103" s="72"/>
      <c r="D103" s="72"/>
      <c r="E103" s="72"/>
      <c r="F103" s="68"/>
      <c r="G103" s="69"/>
      <c r="H103" s="69"/>
      <c r="I103" s="94"/>
      <c r="J103" s="95"/>
      <c r="K103" s="91"/>
      <c r="L103" s="92"/>
      <c r="M103" s="93"/>
    </row>
    <row r="104" s="1" customFormat="1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="1" customFormat="1" spans="1:13">
      <c r="A105" s="5" t="s">
        <v>153</v>
      </c>
      <c r="B105" s="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="1" customFormat="1" spans="1:13">
      <c r="A106" s="42" t="s">
        <v>22</v>
      </c>
      <c r="B106" s="42" t="s">
        <v>154</v>
      </c>
      <c r="C106" s="42"/>
      <c r="D106" s="42"/>
      <c r="E106" s="42"/>
      <c r="F106" s="42"/>
      <c r="G106" s="42"/>
      <c r="H106" s="42"/>
      <c r="I106" s="42" t="s">
        <v>155</v>
      </c>
      <c r="J106" s="42"/>
      <c r="K106" s="42" t="s">
        <v>156</v>
      </c>
      <c r="L106" s="42"/>
      <c r="M106" s="42"/>
    </row>
    <row r="107" s="1" customFormat="1" spans="1:13">
      <c r="A107" s="70">
        <v>1</v>
      </c>
      <c r="B107" s="99"/>
      <c r="C107" s="99"/>
      <c r="D107" s="99"/>
      <c r="E107" s="99"/>
      <c r="F107" s="99"/>
      <c r="G107" s="99"/>
      <c r="H107" s="99"/>
      <c r="I107" s="100"/>
      <c r="J107" s="100"/>
      <c r="K107" s="100"/>
      <c r="L107" s="100"/>
      <c r="M107" s="100"/>
    </row>
    <row r="108" s="1" customFormat="1" spans="1:13">
      <c r="A108" s="70">
        <v>2</v>
      </c>
      <c r="B108" s="99"/>
      <c r="C108" s="99"/>
      <c r="D108" s="99"/>
      <c r="E108" s="99"/>
      <c r="F108" s="99"/>
      <c r="G108" s="99"/>
      <c r="H108" s="99"/>
      <c r="I108" s="100"/>
      <c r="J108" s="100"/>
      <c r="K108" s="100"/>
      <c r="L108" s="100"/>
      <c r="M108" s="100"/>
    </row>
    <row r="109" s="1" customFormat="1" spans="1:13">
      <c r="A109" s="70">
        <v>3</v>
      </c>
      <c r="B109" s="99"/>
      <c r="C109" s="99"/>
      <c r="D109" s="99"/>
      <c r="E109" s="99"/>
      <c r="F109" s="99"/>
      <c r="G109" s="99"/>
      <c r="H109" s="99"/>
      <c r="I109" s="100"/>
      <c r="J109" s="100"/>
      <c r="K109" s="100"/>
      <c r="L109" s="100"/>
      <c r="M109" s="100"/>
    </row>
    <row r="110" s="1" customFormat="1" spans="1:13">
      <c r="A110" s="70">
        <v>4</v>
      </c>
      <c r="B110" s="99"/>
      <c r="C110" s="99"/>
      <c r="D110" s="99"/>
      <c r="E110" s="99"/>
      <c r="F110" s="99"/>
      <c r="G110" s="99"/>
      <c r="H110" s="99"/>
      <c r="I110" s="100"/>
      <c r="J110" s="100"/>
      <c r="K110" s="100"/>
      <c r="L110" s="100"/>
      <c r="M110" s="100"/>
    </row>
    <row r="111" s="1" customFormat="1" spans="1:13">
      <c r="A111" s="70">
        <v>5</v>
      </c>
      <c r="B111" s="99"/>
      <c r="C111" s="99"/>
      <c r="D111" s="99"/>
      <c r="E111" s="99"/>
      <c r="F111" s="99"/>
      <c r="G111" s="99"/>
      <c r="H111" s="99"/>
      <c r="I111" s="100"/>
      <c r="J111" s="100"/>
      <c r="K111" s="100"/>
      <c r="L111" s="100"/>
      <c r="M111" s="100"/>
    </row>
    <row r="112" s="1" customFormat="1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</sheetData>
  <mergeCells count="306">
    <mergeCell ref="A1:M1"/>
    <mergeCell ref="A2:B2"/>
    <mergeCell ref="B3:E3"/>
    <mergeCell ref="G3:I3"/>
    <mergeCell ref="K3:M3"/>
    <mergeCell ref="B4:E4"/>
    <mergeCell ref="G4:I4"/>
    <mergeCell ref="K4:M4"/>
    <mergeCell ref="B5:E5"/>
    <mergeCell ref="G5:I5"/>
    <mergeCell ref="K5:M5"/>
    <mergeCell ref="B6:E6"/>
    <mergeCell ref="G6:I6"/>
    <mergeCell ref="K6:M6"/>
    <mergeCell ref="A7:B7"/>
    <mergeCell ref="C8:F8"/>
    <mergeCell ref="G8:J8"/>
    <mergeCell ref="B20:M20"/>
    <mergeCell ref="B21:M21"/>
    <mergeCell ref="B22:M22"/>
    <mergeCell ref="A24:B24"/>
    <mergeCell ref="A28:B28"/>
    <mergeCell ref="C29:F29"/>
    <mergeCell ref="G29:J29"/>
    <mergeCell ref="C30:F30"/>
    <mergeCell ref="G30:J30"/>
    <mergeCell ref="C31:F31"/>
    <mergeCell ref="G31:J31"/>
    <mergeCell ref="C32:F32"/>
    <mergeCell ref="G32:J32"/>
    <mergeCell ref="A34:B34"/>
    <mergeCell ref="C35:F35"/>
    <mergeCell ref="G35:H35"/>
    <mergeCell ref="I35:J35"/>
    <mergeCell ref="L35:M35"/>
    <mergeCell ref="C36:F36"/>
    <mergeCell ref="G36:H36"/>
    <mergeCell ref="I36:J36"/>
    <mergeCell ref="L36:M36"/>
    <mergeCell ref="C37:F37"/>
    <mergeCell ref="G37:H37"/>
    <mergeCell ref="I37:J37"/>
    <mergeCell ref="L37:M37"/>
    <mergeCell ref="C38:F38"/>
    <mergeCell ref="G38:H38"/>
    <mergeCell ref="I38:J38"/>
    <mergeCell ref="L38:M38"/>
    <mergeCell ref="C39:F39"/>
    <mergeCell ref="G39:H39"/>
    <mergeCell ref="I39:J39"/>
    <mergeCell ref="L39:M39"/>
    <mergeCell ref="C40:F40"/>
    <mergeCell ref="G40:H40"/>
    <mergeCell ref="I40:J40"/>
    <mergeCell ref="L40:M40"/>
    <mergeCell ref="C41:F41"/>
    <mergeCell ref="G41:H41"/>
    <mergeCell ref="I41:J41"/>
    <mergeCell ref="L41:M41"/>
    <mergeCell ref="C42:F42"/>
    <mergeCell ref="G42:H42"/>
    <mergeCell ref="I42:J42"/>
    <mergeCell ref="L42:M42"/>
    <mergeCell ref="C43:F43"/>
    <mergeCell ref="G43:H43"/>
    <mergeCell ref="I43:J43"/>
    <mergeCell ref="L43:M43"/>
    <mergeCell ref="C44:F44"/>
    <mergeCell ref="G44:H44"/>
    <mergeCell ref="I44:J44"/>
    <mergeCell ref="L44:M44"/>
    <mergeCell ref="C45:F45"/>
    <mergeCell ref="G45:H45"/>
    <mergeCell ref="I45:J45"/>
    <mergeCell ref="L45:M45"/>
    <mergeCell ref="C46:F46"/>
    <mergeCell ref="G46:H46"/>
    <mergeCell ref="I46:J46"/>
    <mergeCell ref="L46:M46"/>
    <mergeCell ref="C47:F47"/>
    <mergeCell ref="G47:H47"/>
    <mergeCell ref="I47:J47"/>
    <mergeCell ref="L47:M47"/>
    <mergeCell ref="C48:F48"/>
    <mergeCell ref="G48:H48"/>
    <mergeCell ref="I48:J48"/>
    <mergeCell ref="L48:M48"/>
    <mergeCell ref="C49:F49"/>
    <mergeCell ref="G49:H49"/>
    <mergeCell ref="I49:J49"/>
    <mergeCell ref="L49:M49"/>
    <mergeCell ref="C50:F50"/>
    <mergeCell ref="G50:H50"/>
    <mergeCell ref="I50:J50"/>
    <mergeCell ref="L50:M50"/>
    <mergeCell ref="C51:F51"/>
    <mergeCell ref="G51:H51"/>
    <mergeCell ref="I51:J51"/>
    <mergeCell ref="L51:M51"/>
    <mergeCell ref="C52:F52"/>
    <mergeCell ref="G52:H52"/>
    <mergeCell ref="I52:J52"/>
    <mergeCell ref="L52:M52"/>
    <mergeCell ref="C53:F53"/>
    <mergeCell ref="G53:H53"/>
    <mergeCell ref="I53:J53"/>
    <mergeCell ref="L53:M53"/>
    <mergeCell ref="C54:F54"/>
    <mergeCell ref="G54:H54"/>
    <mergeCell ref="I54:J54"/>
    <mergeCell ref="L54:M54"/>
    <mergeCell ref="C55:F55"/>
    <mergeCell ref="G55:H55"/>
    <mergeCell ref="I55:J55"/>
    <mergeCell ref="L55:M55"/>
    <mergeCell ref="C56:F56"/>
    <mergeCell ref="G56:H56"/>
    <mergeCell ref="I56:J56"/>
    <mergeCell ref="L56:M56"/>
    <mergeCell ref="G57:H57"/>
    <mergeCell ref="I57:J57"/>
    <mergeCell ref="L57:M57"/>
    <mergeCell ref="G58:H58"/>
    <mergeCell ref="I58:J58"/>
    <mergeCell ref="L58:M58"/>
    <mergeCell ref="G59:H59"/>
    <mergeCell ref="I59:J59"/>
    <mergeCell ref="L59:M59"/>
    <mergeCell ref="G60:H60"/>
    <mergeCell ref="I60:J60"/>
    <mergeCell ref="L60:M60"/>
    <mergeCell ref="G61:H61"/>
    <mergeCell ref="I61:J61"/>
    <mergeCell ref="L61:M61"/>
    <mergeCell ref="C62:F62"/>
    <mergeCell ref="G62:H62"/>
    <mergeCell ref="I62:J62"/>
    <mergeCell ref="L62:M62"/>
    <mergeCell ref="G63:H63"/>
    <mergeCell ref="I63:J63"/>
    <mergeCell ref="L63:M63"/>
    <mergeCell ref="G64:H64"/>
    <mergeCell ref="I64:J64"/>
    <mergeCell ref="L64:M64"/>
    <mergeCell ref="G65:H65"/>
    <mergeCell ref="I65:J65"/>
    <mergeCell ref="L65:M65"/>
    <mergeCell ref="G66:H66"/>
    <mergeCell ref="I66:J66"/>
    <mergeCell ref="L66:M66"/>
    <mergeCell ref="G67:H67"/>
    <mergeCell ref="I67:J67"/>
    <mergeCell ref="L67:M67"/>
    <mergeCell ref="G68:H68"/>
    <mergeCell ref="I68:J68"/>
    <mergeCell ref="L68:M68"/>
    <mergeCell ref="G69:H69"/>
    <mergeCell ref="I69:J69"/>
    <mergeCell ref="L69:M69"/>
    <mergeCell ref="G70:H70"/>
    <mergeCell ref="I70:J70"/>
    <mergeCell ref="L70:M70"/>
    <mergeCell ref="C71:F71"/>
    <mergeCell ref="G71:H71"/>
    <mergeCell ref="I71:J71"/>
    <mergeCell ref="L71:M71"/>
    <mergeCell ref="C72:F72"/>
    <mergeCell ref="G72:H72"/>
    <mergeCell ref="I72:J72"/>
    <mergeCell ref="L72:M72"/>
    <mergeCell ref="A75:B75"/>
    <mergeCell ref="B76:E76"/>
    <mergeCell ref="F76:H76"/>
    <mergeCell ref="I76:J76"/>
    <mergeCell ref="L76:M76"/>
    <mergeCell ref="F77:H77"/>
    <mergeCell ref="I77:J77"/>
    <mergeCell ref="L77:M77"/>
    <mergeCell ref="F78:H78"/>
    <mergeCell ref="I78:J78"/>
    <mergeCell ref="L78:M78"/>
    <mergeCell ref="B79:E79"/>
    <mergeCell ref="F79:H79"/>
    <mergeCell ref="I79:J79"/>
    <mergeCell ref="L79:M79"/>
    <mergeCell ref="B80:E80"/>
    <mergeCell ref="F80:H80"/>
    <mergeCell ref="I80:J80"/>
    <mergeCell ref="L80:M80"/>
    <mergeCell ref="B81:E81"/>
    <mergeCell ref="F81:H81"/>
    <mergeCell ref="I81:J81"/>
    <mergeCell ref="L81:M81"/>
    <mergeCell ref="B82:E82"/>
    <mergeCell ref="F82:H82"/>
    <mergeCell ref="I82:J82"/>
    <mergeCell ref="L82:M82"/>
    <mergeCell ref="B83:E83"/>
    <mergeCell ref="F83:H83"/>
    <mergeCell ref="I83:J83"/>
    <mergeCell ref="L83:M83"/>
    <mergeCell ref="B84:E84"/>
    <mergeCell ref="F84:H84"/>
    <mergeCell ref="I84:J84"/>
    <mergeCell ref="L84:M84"/>
    <mergeCell ref="B85:E85"/>
    <mergeCell ref="F85:H85"/>
    <mergeCell ref="I85:J85"/>
    <mergeCell ref="L85:M85"/>
    <mergeCell ref="B86:E86"/>
    <mergeCell ref="F86:H86"/>
    <mergeCell ref="I86:J86"/>
    <mergeCell ref="L86:M86"/>
    <mergeCell ref="B87:E87"/>
    <mergeCell ref="F87:H87"/>
    <mergeCell ref="I87:J87"/>
    <mergeCell ref="L87:M87"/>
    <mergeCell ref="B88:E88"/>
    <mergeCell ref="F88:H88"/>
    <mergeCell ref="I88:J88"/>
    <mergeCell ref="L88:M88"/>
    <mergeCell ref="B89:E89"/>
    <mergeCell ref="F89:H89"/>
    <mergeCell ref="I89:J89"/>
    <mergeCell ref="L89:M89"/>
    <mergeCell ref="B90:E90"/>
    <mergeCell ref="F90:H90"/>
    <mergeCell ref="I90:J90"/>
    <mergeCell ref="L90:M90"/>
    <mergeCell ref="B91:E91"/>
    <mergeCell ref="F91:H91"/>
    <mergeCell ref="I91:J91"/>
    <mergeCell ref="L91:M91"/>
    <mergeCell ref="B92:E92"/>
    <mergeCell ref="F92:H92"/>
    <mergeCell ref="I92:J92"/>
    <mergeCell ref="L92:M92"/>
    <mergeCell ref="B93:E93"/>
    <mergeCell ref="F93:H93"/>
    <mergeCell ref="I93:J93"/>
    <mergeCell ref="L93:M93"/>
    <mergeCell ref="B94:E94"/>
    <mergeCell ref="F94:H94"/>
    <mergeCell ref="I94:J94"/>
    <mergeCell ref="L94:M94"/>
    <mergeCell ref="B95:E95"/>
    <mergeCell ref="F95:H95"/>
    <mergeCell ref="I95:J95"/>
    <mergeCell ref="L95:M95"/>
    <mergeCell ref="B96:E96"/>
    <mergeCell ref="F96:H96"/>
    <mergeCell ref="I96:J96"/>
    <mergeCell ref="L96:M96"/>
    <mergeCell ref="B97:E97"/>
    <mergeCell ref="F97:H97"/>
    <mergeCell ref="I97:J97"/>
    <mergeCell ref="L97:M97"/>
    <mergeCell ref="B98:E98"/>
    <mergeCell ref="F98:H98"/>
    <mergeCell ref="I98:J98"/>
    <mergeCell ref="L98:M98"/>
    <mergeCell ref="B99:E99"/>
    <mergeCell ref="F99:H99"/>
    <mergeCell ref="I99:J99"/>
    <mergeCell ref="L99:M99"/>
    <mergeCell ref="B100:E100"/>
    <mergeCell ref="F100:H100"/>
    <mergeCell ref="I100:J100"/>
    <mergeCell ref="L100:M100"/>
    <mergeCell ref="B101:E101"/>
    <mergeCell ref="F101:H101"/>
    <mergeCell ref="I101:J101"/>
    <mergeCell ref="L101:M101"/>
    <mergeCell ref="B102:E102"/>
    <mergeCell ref="F102:H102"/>
    <mergeCell ref="I102:J102"/>
    <mergeCell ref="L102:M102"/>
    <mergeCell ref="B103:E103"/>
    <mergeCell ref="F103:H103"/>
    <mergeCell ref="I103:J103"/>
    <mergeCell ref="L103:M103"/>
    <mergeCell ref="A105:B105"/>
    <mergeCell ref="B106:H106"/>
    <mergeCell ref="I106:J106"/>
    <mergeCell ref="K106:M106"/>
    <mergeCell ref="B107:H107"/>
    <mergeCell ref="I107:J107"/>
    <mergeCell ref="K107:M107"/>
    <mergeCell ref="B108:H108"/>
    <mergeCell ref="I108:J108"/>
    <mergeCell ref="K108:M108"/>
    <mergeCell ref="B109:H109"/>
    <mergeCell ref="I109:J109"/>
    <mergeCell ref="K109:M109"/>
    <mergeCell ref="B110:H110"/>
    <mergeCell ref="I110:J110"/>
    <mergeCell ref="K110:M110"/>
    <mergeCell ref="B111:H111"/>
    <mergeCell ref="I111:J111"/>
    <mergeCell ref="K111:M111"/>
    <mergeCell ref="A8:A9"/>
    <mergeCell ref="B8:B9"/>
    <mergeCell ref="K8:K9"/>
    <mergeCell ref="L8:L9"/>
    <mergeCell ref="M8:M9"/>
    <mergeCell ref="E25:M26"/>
  </mergeCells>
  <dataValidations count="11">
    <dataValidation type="list" allowBlank="1" showInputMessage="1" showErrorMessage="1" sqref="G3 H3:I3">
      <formula1>"产品研发型,定制开发型,升级维护型,其他类型"</formula1>
    </dataValidation>
    <dataValidation allowBlank="1" showInputMessage="1" showErrorMessage="1" sqref="K3:M3"/>
    <dataValidation type="list" allowBlank="1" showInputMessage="1" showErrorMessage="1" sqref="F65517:F65522 F65524:F65525 F65530:F65535 F65537:F65538">
      <formula1>"Open,Close"</formula1>
    </dataValidation>
    <dataValidation type="list" allowBlank="1" showInputMessage="1" showErrorMessage="1" sqref="L7">
      <formula1>"未立项,售前立项,售中立项,已结项"</formula1>
    </dataValidation>
    <dataValidation type="list" allowBlank="1" showInputMessage="1" showErrorMessage="1" sqref="L30 L31 L32 L33:L34">
      <formula1>"未处理,处理中,已关闭"</formula1>
    </dataValidation>
    <dataValidation type="list" allowBlank="1" showInputMessage="1" showErrorMessage="1" sqref="I107:J111">
      <formula1>"已提出,处理中,已完成,已关闭"</formula1>
    </dataValidation>
    <dataValidation type="list" allowBlank="1" showInputMessage="1" showErrorMessage="1" sqref="B30 B33 B31:B32">
      <formula1>"问题,风险"</formula1>
    </dataValidation>
    <dataValidation type="list" allowBlank="1" showInputMessage="1" showErrorMessage="1" sqref="B70 B71 B72 B36:B52 B53:B56 B57:B58 B59:B69">
      <formula1>"计划,临时"</formula1>
    </dataValidation>
    <dataValidation type="list" allowBlank="1" showInputMessage="1" showErrorMessage="1" sqref="G65502">
      <formula1>"进行中,已关闭,待定,被终止,暂停"</formula1>
    </dataValidation>
    <dataValidation type="list" allowBlank="1" showInputMessage="1" showErrorMessage="1" sqref="E65501">
      <formula1>"项目计划, 需求开发,设计,实现,测试,发布,结项"</formula1>
    </dataValidation>
    <dataValidation type="list" allowBlank="1" showInputMessage="1" showErrorMessage="1" sqref="F65542:F65544">
      <formula1>"打开,关闭"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opLeftCell="A4" workbookViewId="0">
      <selection activeCell="H17" sqref="H17"/>
    </sheetView>
  </sheetViews>
  <sheetFormatPr defaultColWidth="10" defaultRowHeight="14.25"/>
  <cols>
    <col min="1" max="1" width="13" style="2" customWidth="1"/>
    <col min="2" max="2" width="19.4416666666667" style="2" customWidth="1"/>
    <col min="3" max="3" width="13.1083333333333" style="3"/>
    <col min="4" max="4" width="11.75" style="3" customWidth="1"/>
    <col min="5" max="5" width="9.5" style="2" customWidth="1"/>
    <col min="6" max="6" width="15.5583333333333" style="2" customWidth="1"/>
    <col min="7" max="7" width="14.1083333333333" style="3" customWidth="1"/>
    <col min="8" max="8" width="14.3333333333333" style="3" customWidth="1"/>
    <col min="9" max="9" width="10.225" style="2" customWidth="1"/>
    <col min="10" max="10" width="12.6666666666667" style="2" customWidth="1"/>
    <col min="11" max="11" width="11.8916666666667" style="2" customWidth="1"/>
    <col min="12" max="12" width="9.10833333333333" style="2" customWidth="1"/>
    <col min="13" max="13" width="16.3333333333333" style="2" customWidth="1"/>
    <col min="14" max="16384" width="10" style="1"/>
  </cols>
  <sheetData>
    <row r="1" s="1" customFormat="1" ht="22.5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="1" customFormat="1" ht="18.75" spans="1:13">
      <c r="A2" s="5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="1" customFormat="1" spans="1:13">
      <c r="A3" s="7" t="s">
        <v>2</v>
      </c>
      <c r="B3" s="8" t="s">
        <v>3</v>
      </c>
      <c r="C3" s="9"/>
      <c r="D3" s="9"/>
      <c r="E3" s="10"/>
      <c r="F3" s="7" t="s">
        <v>4</v>
      </c>
      <c r="G3" s="11" t="s">
        <v>5</v>
      </c>
      <c r="H3" s="12"/>
      <c r="I3" s="12"/>
      <c r="J3" s="7" t="s">
        <v>6</v>
      </c>
      <c r="K3" s="77" t="s">
        <v>157</v>
      </c>
      <c r="L3" s="77"/>
      <c r="M3" s="77"/>
    </row>
    <row r="4" s="1" customFormat="1" spans="1:13">
      <c r="A4" s="7" t="s">
        <v>8</v>
      </c>
      <c r="B4" s="13" t="s">
        <v>9</v>
      </c>
      <c r="C4" s="14"/>
      <c r="D4" s="14"/>
      <c r="E4" s="15"/>
      <c r="F4" s="16" t="s">
        <v>10</v>
      </c>
      <c r="G4" s="17" t="s">
        <v>11</v>
      </c>
      <c r="H4" s="18"/>
      <c r="I4" s="18"/>
      <c r="J4" s="7" t="s">
        <v>12</v>
      </c>
      <c r="K4" s="22">
        <v>43987</v>
      </c>
      <c r="L4" s="22"/>
      <c r="M4" s="22"/>
    </row>
    <row r="5" s="1" customFormat="1" spans="1:13">
      <c r="A5" s="7" t="s">
        <v>13</v>
      </c>
      <c r="B5" s="19">
        <v>43987</v>
      </c>
      <c r="C5" s="20"/>
      <c r="D5" s="20"/>
      <c r="E5" s="21"/>
      <c r="F5" s="16" t="s">
        <v>14</v>
      </c>
      <c r="G5" s="22">
        <v>44083</v>
      </c>
      <c r="H5" s="22"/>
      <c r="I5" s="22"/>
      <c r="J5" s="7" t="s">
        <v>15</v>
      </c>
      <c r="K5" s="77" t="s">
        <v>195</v>
      </c>
      <c r="L5" s="77"/>
      <c r="M5" s="77"/>
    </row>
    <row r="6" s="1" customFormat="1" spans="1:13">
      <c r="A6" s="7" t="s">
        <v>17</v>
      </c>
      <c r="B6" s="23" t="s">
        <v>196</v>
      </c>
      <c r="C6" s="12"/>
      <c r="D6" s="12"/>
      <c r="E6" s="12"/>
      <c r="F6" s="16" t="s">
        <v>19</v>
      </c>
      <c r="G6" s="24" t="s">
        <v>9</v>
      </c>
      <c r="H6" s="25"/>
      <c r="I6" s="78"/>
      <c r="J6" s="16" t="s">
        <v>20</v>
      </c>
      <c r="K6" s="22">
        <v>44075</v>
      </c>
      <c r="L6" s="22"/>
      <c r="M6" s="22"/>
    </row>
    <row r="7" s="1" customFormat="1" spans="1:13">
      <c r="A7" s="26" t="s">
        <v>21</v>
      </c>
      <c r="B7" s="26"/>
      <c r="C7" s="27"/>
      <c r="D7" s="27"/>
      <c r="E7" s="27"/>
      <c r="F7" s="27"/>
      <c r="G7" s="28"/>
      <c r="H7" s="28"/>
      <c r="I7" s="28"/>
      <c r="J7" s="79"/>
      <c r="K7" s="79"/>
      <c r="L7" s="27"/>
      <c r="M7" s="2"/>
    </row>
    <row r="8" s="1" customFormat="1" spans="1:13">
      <c r="A8" s="29" t="s">
        <v>22</v>
      </c>
      <c r="B8" s="29" t="s">
        <v>23</v>
      </c>
      <c r="C8" s="29" t="s">
        <v>24</v>
      </c>
      <c r="D8" s="29"/>
      <c r="E8" s="29"/>
      <c r="F8" s="29"/>
      <c r="G8" s="29" t="s">
        <v>25</v>
      </c>
      <c r="H8" s="30"/>
      <c r="I8" s="30"/>
      <c r="J8" s="30"/>
      <c r="K8" s="31" t="s">
        <v>26</v>
      </c>
      <c r="L8" s="31" t="s">
        <v>27</v>
      </c>
      <c r="M8" s="31" t="s">
        <v>28</v>
      </c>
    </row>
    <row r="9" s="1" customFormat="1" ht="49" customHeight="1" spans="1:13">
      <c r="A9" s="30"/>
      <c r="B9" s="29"/>
      <c r="C9" s="29" t="s">
        <v>29</v>
      </c>
      <c r="D9" s="29" t="s">
        <v>30</v>
      </c>
      <c r="E9" s="31" t="s">
        <v>31</v>
      </c>
      <c r="F9" s="31" t="s">
        <v>32</v>
      </c>
      <c r="G9" s="29" t="s">
        <v>29</v>
      </c>
      <c r="H9" s="29" t="s">
        <v>30</v>
      </c>
      <c r="I9" s="31" t="s">
        <v>33</v>
      </c>
      <c r="J9" s="31" t="s">
        <v>34</v>
      </c>
      <c r="K9" s="80"/>
      <c r="L9" s="80"/>
      <c r="M9" s="80"/>
    </row>
    <row r="10" s="1" customFormat="1" spans="1:13">
      <c r="A10" s="32">
        <v>1</v>
      </c>
      <c r="B10" s="33" t="s">
        <v>35</v>
      </c>
      <c r="C10" s="34">
        <v>43987</v>
      </c>
      <c r="D10" s="34">
        <v>43987</v>
      </c>
      <c r="E10" s="35">
        <f t="shared" ref="E10:E18" si="0">D10-C10+1</f>
        <v>1</v>
      </c>
      <c r="F10" s="36">
        <v>18</v>
      </c>
      <c r="G10" s="34">
        <v>43987</v>
      </c>
      <c r="H10" s="34">
        <v>43987</v>
      </c>
      <c r="I10" s="35">
        <f t="shared" ref="I10:I16" si="1">H10-G10+1</f>
        <v>1</v>
      </c>
      <c r="J10" s="36">
        <v>18</v>
      </c>
      <c r="K10" s="83">
        <f t="shared" ref="K10:K18" si="2">IF(OR(ISERROR(J10/F10*100)=TRUE,J10="")," ",J10/F10*100)</f>
        <v>100</v>
      </c>
      <c r="L10" s="82">
        <f t="shared" ref="L10:L18" si="3">IF(ISERROR((I10-E10)/E10*100)=TRUE,"",(I10-E10)/E10*100)</f>
        <v>0</v>
      </c>
      <c r="M10" s="83">
        <f t="shared" ref="M10:M18" si="4">IF(OR(ISERROR((J10-F10)/F10*100)=TRUE,J10="")," ",(J10-F10)/F10*100)</f>
        <v>0</v>
      </c>
    </row>
    <row r="11" s="1" customFormat="1" spans="1:13">
      <c r="A11" s="37">
        <v>2</v>
      </c>
      <c r="B11" s="33" t="s">
        <v>36</v>
      </c>
      <c r="C11" s="34">
        <v>43987</v>
      </c>
      <c r="D11" s="34">
        <v>44015</v>
      </c>
      <c r="E11" s="35">
        <f t="shared" si="0"/>
        <v>29</v>
      </c>
      <c r="F11" s="36">
        <v>57</v>
      </c>
      <c r="G11" s="34">
        <v>43987</v>
      </c>
      <c r="H11" s="34">
        <v>44015</v>
      </c>
      <c r="I11" s="35">
        <f t="shared" si="1"/>
        <v>29</v>
      </c>
      <c r="J11" s="36">
        <v>58</v>
      </c>
      <c r="K11" s="83">
        <f t="shared" si="2"/>
        <v>101.754385964912</v>
      </c>
      <c r="L11" s="82">
        <f t="shared" si="3"/>
        <v>0</v>
      </c>
      <c r="M11" s="83">
        <f t="shared" si="4"/>
        <v>1.75438596491228</v>
      </c>
    </row>
    <row r="12" s="1" customFormat="1" spans="1:13">
      <c r="A12" s="37">
        <v>3</v>
      </c>
      <c r="B12" s="33" t="s">
        <v>37</v>
      </c>
      <c r="C12" s="34">
        <v>43994</v>
      </c>
      <c r="D12" s="34">
        <v>44014</v>
      </c>
      <c r="E12" s="35">
        <f t="shared" si="0"/>
        <v>21</v>
      </c>
      <c r="F12" s="36">
        <f>127+27.5</f>
        <v>154.5</v>
      </c>
      <c r="G12" s="34">
        <v>43994</v>
      </c>
      <c r="H12" s="34">
        <v>44014</v>
      </c>
      <c r="I12" s="35">
        <f t="shared" si="1"/>
        <v>21</v>
      </c>
      <c r="J12" s="36">
        <f>131+27.5</f>
        <v>158.5</v>
      </c>
      <c r="K12" s="83">
        <f t="shared" si="2"/>
        <v>102.588996763754</v>
      </c>
      <c r="L12" s="82">
        <f t="shared" si="3"/>
        <v>0</v>
      </c>
      <c r="M12" s="83">
        <f t="shared" si="4"/>
        <v>2.58899676375405</v>
      </c>
    </row>
    <row r="13" s="1" customFormat="1" spans="1:13">
      <c r="A13" s="37">
        <v>4</v>
      </c>
      <c r="B13" s="33" t="s">
        <v>38</v>
      </c>
      <c r="C13" s="34">
        <v>44018</v>
      </c>
      <c r="D13" s="34">
        <v>44034</v>
      </c>
      <c r="E13" s="35">
        <f t="shared" si="0"/>
        <v>17</v>
      </c>
      <c r="F13" s="36">
        <f>166+36.5</f>
        <v>202.5</v>
      </c>
      <c r="G13" s="34">
        <v>44018</v>
      </c>
      <c r="H13" s="34">
        <v>44033</v>
      </c>
      <c r="I13" s="35">
        <f t="shared" si="1"/>
        <v>16</v>
      </c>
      <c r="J13" s="36">
        <f>160+36.5</f>
        <v>196.5</v>
      </c>
      <c r="K13" s="83">
        <f t="shared" si="2"/>
        <v>97.037037037037</v>
      </c>
      <c r="L13" s="82">
        <f t="shared" si="3"/>
        <v>-5.88235294117647</v>
      </c>
      <c r="M13" s="83">
        <f t="shared" si="4"/>
        <v>-2.96296296296296</v>
      </c>
    </row>
    <row r="14" s="1" customFormat="1" spans="1:13">
      <c r="A14" s="37">
        <v>5</v>
      </c>
      <c r="B14" s="33" t="s">
        <v>39</v>
      </c>
      <c r="C14" s="34">
        <v>44034</v>
      </c>
      <c r="D14" s="34">
        <v>44062</v>
      </c>
      <c r="E14" s="35">
        <f t="shared" si="0"/>
        <v>29</v>
      </c>
      <c r="F14" s="36">
        <f>487+36.5</f>
        <v>523.5</v>
      </c>
      <c r="G14" s="34">
        <v>44033</v>
      </c>
      <c r="H14" s="34">
        <v>44062</v>
      </c>
      <c r="I14" s="35">
        <f t="shared" si="1"/>
        <v>30</v>
      </c>
      <c r="J14" s="36">
        <f>537+36.5</f>
        <v>573.5</v>
      </c>
      <c r="K14" s="83">
        <f t="shared" si="2"/>
        <v>109.551098376313</v>
      </c>
      <c r="L14" s="82">
        <f t="shared" si="3"/>
        <v>3.44827586206897</v>
      </c>
      <c r="M14" s="83">
        <f t="shared" si="4"/>
        <v>9.55109837631328</v>
      </c>
    </row>
    <row r="15" s="1" customFormat="1" spans="1:13">
      <c r="A15" s="37">
        <v>6</v>
      </c>
      <c r="B15" s="33" t="s">
        <v>40</v>
      </c>
      <c r="C15" s="34">
        <v>44063</v>
      </c>
      <c r="D15" s="34">
        <v>44064</v>
      </c>
      <c r="E15" s="35">
        <f t="shared" si="0"/>
        <v>2</v>
      </c>
      <c r="F15" s="36">
        <f>36+9.5</f>
        <v>45.5</v>
      </c>
      <c r="G15" s="34">
        <v>44063</v>
      </c>
      <c r="H15" s="34">
        <v>44064</v>
      </c>
      <c r="I15" s="35">
        <f t="shared" si="1"/>
        <v>2</v>
      </c>
      <c r="J15" s="36">
        <f>35+9.5</f>
        <v>44.5</v>
      </c>
      <c r="K15" s="83">
        <f t="shared" si="2"/>
        <v>97.8021978021978</v>
      </c>
      <c r="L15" s="82">
        <f t="shared" si="3"/>
        <v>0</v>
      </c>
      <c r="M15" s="83">
        <f t="shared" si="4"/>
        <v>-2.1978021978022</v>
      </c>
    </row>
    <row r="16" s="1" customFormat="1" spans="1:13">
      <c r="A16" s="37">
        <v>7</v>
      </c>
      <c r="B16" s="33" t="s">
        <v>41</v>
      </c>
      <c r="C16" s="34">
        <v>44065</v>
      </c>
      <c r="D16" s="34">
        <v>44072</v>
      </c>
      <c r="E16" s="35">
        <f t="shared" si="0"/>
        <v>8</v>
      </c>
      <c r="F16" s="36">
        <f>82.71+9.5</f>
        <v>92.21</v>
      </c>
      <c r="G16" s="34">
        <v>44065</v>
      </c>
      <c r="H16" s="34">
        <v>44071</v>
      </c>
      <c r="I16" s="35">
        <f t="shared" si="1"/>
        <v>7</v>
      </c>
      <c r="J16" s="36">
        <f>86.71+9.5</f>
        <v>96.21</v>
      </c>
      <c r="K16" s="83">
        <f t="shared" si="2"/>
        <v>104.337924303221</v>
      </c>
      <c r="L16" s="82">
        <f t="shared" si="3"/>
        <v>-12.5</v>
      </c>
      <c r="M16" s="83">
        <f t="shared" si="4"/>
        <v>4.33792430322091</v>
      </c>
    </row>
    <row r="17" s="1" customFormat="1" spans="1:13">
      <c r="A17" s="37">
        <v>8</v>
      </c>
      <c r="B17" s="33" t="s">
        <v>42</v>
      </c>
      <c r="C17" s="34">
        <v>44074</v>
      </c>
      <c r="D17" s="34">
        <v>44079</v>
      </c>
      <c r="E17" s="35">
        <f t="shared" si="0"/>
        <v>6</v>
      </c>
      <c r="F17" s="36">
        <f>52+27.5</f>
        <v>79.5</v>
      </c>
      <c r="G17" s="34">
        <v>44072</v>
      </c>
      <c r="H17" s="34"/>
      <c r="I17" s="35"/>
      <c r="J17" s="107"/>
      <c r="K17" s="83" t="str">
        <f t="shared" si="2"/>
        <v> </v>
      </c>
      <c r="L17" s="82"/>
      <c r="M17" s="83" t="str">
        <f t="shared" si="4"/>
        <v> </v>
      </c>
    </row>
    <row r="18" s="1" customFormat="1" spans="1:13">
      <c r="A18" s="37">
        <v>9</v>
      </c>
      <c r="B18" s="33" t="s">
        <v>43</v>
      </c>
      <c r="C18" s="34">
        <v>44081</v>
      </c>
      <c r="D18" s="34">
        <v>44083</v>
      </c>
      <c r="E18" s="35">
        <f t="shared" si="0"/>
        <v>3</v>
      </c>
      <c r="F18" s="36">
        <v>34</v>
      </c>
      <c r="G18" s="101"/>
      <c r="H18" s="102"/>
      <c r="I18" s="35"/>
      <c r="J18" s="107"/>
      <c r="K18" s="83"/>
      <c r="L18" s="82"/>
      <c r="M18" s="83"/>
    </row>
    <row r="19" s="1" customFormat="1" spans="1:13">
      <c r="A19" s="29"/>
      <c r="B19" s="29"/>
      <c r="C19" s="29"/>
      <c r="D19" s="29"/>
      <c r="E19" s="38">
        <f>IF(SUM(E10:E17)=0,"",SUM(E10:E17))</f>
        <v>113</v>
      </c>
      <c r="F19" s="39">
        <f>IF(SUM(F10:F17)=0,"",SUM(F10:F17))</f>
        <v>1172.71</v>
      </c>
      <c r="G19" s="40"/>
      <c r="H19" s="41"/>
      <c r="I19" s="38"/>
      <c r="J19" s="39"/>
      <c r="K19" s="83" t="str">
        <f>IF(OR(ISERROR(J19/F19*100)=TRUE,J19="")," ",J19/F19*100)</f>
        <v> </v>
      </c>
      <c r="L19" s="82"/>
      <c r="M19" s="83" t="str">
        <f>IF(OR(ISERROR((J19-F19)/F19*100)=TRUE,J19="")," ",(J19-F19)/F19*100)</f>
        <v> </v>
      </c>
    </row>
    <row r="20" s="1" customFormat="1" spans="1:13">
      <c r="A20" s="42" t="s">
        <v>46</v>
      </c>
      <c r="B20" s="43" t="s">
        <v>197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="1" customFormat="1" spans="1:13">
      <c r="A21" s="45" t="s">
        <v>48</v>
      </c>
      <c r="B21" s="43" t="s">
        <v>49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="1" customFormat="1" spans="1:13">
      <c r="A22" s="46" t="s">
        <v>50</v>
      </c>
      <c r="B22" s="43" t="s">
        <v>198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="1" customFormat="1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="1" customFormat="1" spans="1:13">
      <c r="A24" s="5" t="s">
        <v>52</v>
      </c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="1" customFormat="1" spans="1:13">
      <c r="A25" s="47" t="s">
        <v>53</v>
      </c>
      <c r="B25" s="48" t="s">
        <v>54</v>
      </c>
      <c r="C25" s="48" t="s">
        <v>55</v>
      </c>
      <c r="D25" s="48" t="s">
        <v>56</v>
      </c>
      <c r="E25" s="49"/>
      <c r="F25" s="49"/>
      <c r="G25" s="49"/>
      <c r="H25" s="49"/>
      <c r="I25" s="49"/>
      <c r="J25" s="49"/>
      <c r="K25" s="49"/>
      <c r="L25" s="49"/>
      <c r="M25" s="84"/>
    </row>
    <row r="26" s="1" customFormat="1" spans="1:13">
      <c r="A26" s="47" t="s">
        <v>57</v>
      </c>
      <c r="B26" s="50">
        <v>6</v>
      </c>
      <c r="C26" s="50">
        <v>0</v>
      </c>
      <c r="D26" s="50">
        <v>0</v>
      </c>
      <c r="E26" s="51"/>
      <c r="F26" s="51"/>
      <c r="G26" s="51"/>
      <c r="H26" s="51"/>
      <c r="I26" s="51"/>
      <c r="J26" s="51"/>
      <c r="K26" s="51"/>
      <c r="L26" s="51"/>
      <c r="M26" s="85"/>
    </row>
    <row r="27" s="1" customFormat="1" spans="1: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="1" customFormat="1" spans="1:13">
      <c r="A28" s="5" t="s">
        <v>58</v>
      </c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="1" customFormat="1" spans="1:13">
      <c r="A29" s="42" t="s">
        <v>22</v>
      </c>
      <c r="B29" s="42" t="s">
        <v>59</v>
      </c>
      <c r="C29" s="42" t="s">
        <v>60</v>
      </c>
      <c r="D29" s="42"/>
      <c r="E29" s="42"/>
      <c r="F29" s="42"/>
      <c r="G29" s="52" t="s">
        <v>61</v>
      </c>
      <c r="H29" s="53"/>
      <c r="I29" s="53"/>
      <c r="J29" s="61"/>
      <c r="K29" s="42" t="s">
        <v>62</v>
      </c>
      <c r="L29" s="42" t="s">
        <v>63</v>
      </c>
      <c r="M29" s="46" t="s">
        <v>64</v>
      </c>
    </row>
    <row r="30" s="1" customFormat="1" spans="1:13">
      <c r="A30" s="54">
        <v>1</v>
      </c>
      <c r="B30" s="55" t="s">
        <v>65</v>
      </c>
      <c r="C30" s="56" t="s">
        <v>199</v>
      </c>
      <c r="D30" s="57"/>
      <c r="E30" s="57"/>
      <c r="F30" s="57"/>
      <c r="G30" s="58" t="s">
        <v>200</v>
      </c>
      <c r="H30" s="58"/>
      <c r="I30" s="58"/>
      <c r="J30" s="86"/>
      <c r="K30" s="87" t="s">
        <v>9</v>
      </c>
      <c r="L30" s="87" t="s">
        <v>68</v>
      </c>
      <c r="M30" s="88"/>
    </row>
    <row r="31" s="1" customFormat="1" spans="1:13">
      <c r="A31" s="54">
        <v>2</v>
      </c>
      <c r="B31" s="55" t="s">
        <v>65</v>
      </c>
      <c r="C31" s="56" t="s">
        <v>201</v>
      </c>
      <c r="D31" s="57"/>
      <c r="E31" s="57"/>
      <c r="F31" s="57"/>
      <c r="G31" s="58" t="s">
        <v>202</v>
      </c>
      <c r="H31" s="58"/>
      <c r="I31" s="58"/>
      <c r="J31" s="86"/>
      <c r="K31" s="87" t="s">
        <v>9</v>
      </c>
      <c r="L31" s="87" t="s">
        <v>68</v>
      </c>
      <c r="M31" s="88"/>
    </row>
    <row r="32" s="1" customFormat="1" spans="1:13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</row>
    <row r="33" s="1" customFormat="1" spans="1:13">
      <c r="A33" s="5" t="s">
        <v>82</v>
      </c>
      <c r="B33" s="5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</row>
    <row r="34" s="1" customFormat="1" ht="24" spans="1:13">
      <c r="A34" s="60" t="s">
        <v>22</v>
      </c>
      <c r="B34" s="42" t="s">
        <v>59</v>
      </c>
      <c r="C34" s="52" t="s">
        <v>83</v>
      </c>
      <c r="D34" s="53"/>
      <c r="E34" s="53"/>
      <c r="F34" s="61"/>
      <c r="G34" s="52" t="s">
        <v>84</v>
      </c>
      <c r="H34" s="61"/>
      <c r="I34" s="42" t="s">
        <v>85</v>
      </c>
      <c r="J34" s="42"/>
      <c r="K34" s="46" t="s">
        <v>86</v>
      </c>
      <c r="L34" s="46" t="s">
        <v>87</v>
      </c>
      <c r="M34" s="46"/>
    </row>
    <row r="35" s="1" customFormat="1" spans="1:13">
      <c r="A35" s="70">
        <v>1</v>
      </c>
      <c r="B35" s="63" t="s">
        <v>88</v>
      </c>
      <c r="C35" s="64" t="s">
        <v>164</v>
      </c>
      <c r="D35" s="66"/>
      <c r="E35" s="66"/>
      <c r="F35" s="67"/>
      <c r="G35" s="68" t="s">
        <v>135</v>
      </c>
      <c r="H35" s="69"/>
      <c r="I35" s="108"/>
      <c r="J35" s="109"/>
      <c r="K35" s="110">
        <v>1</v>
      </c>
      <c r="L35" s="92">
        <v>44050</v>
      </c>
      <c r="M35" s="93"/>
    </row>
    <row r="36" s="1" customFormat="1" spans="1:13">
      <c r="A36" s="70">
        <v>2</v>
      </c>
      <c r="B36" s="63" t="s">
        <v>88</v>
      </c>
      <c r="C36" s="64" t="s">
        <v>165</v>
      </c>
      <c r="D36" s="66"/>
      <c r="E36" s="66"/>
      <c r="F36" s="67"/>
      <c r="G36" s="68" t="s">
        <v>135</v>
      </c>
      <c r="H36" s="69"/>
      <c r="I36" s="108"/>
      <c r="J36" s="109"/>
      <c r="K36" s="110">
        <v>1</v>
      </c>
      <c r="L36" s="92">
        <v>44055</v>
      </c>
      <c r="M36" s="93"/>
    </row>
    <row r="37" s="1" customFormat="1" spans="1:13">
      <c r="A37" s="70">
        <v>3</v>
      </c>
      <c r="B37" s="63" t="s">
        <v>88</v>
      </c>
      <c r="C37" s="64" t="s">
        <v>152</v>
      </c>
      <c r="D37" s="65"/>
      <c r="E37" s="65"/>
      <c r="F37" s="103"/>
      <c r="G37" s="68" t="s">
        <v>135</v>
      </c>
      <c r="H37" s="69"/>
      <c r="I37" s="108"/>
      <c r="J37" s="109"/>
      <c r="K37" s="110">
        <v>1</v>
      </c>
      <c r="L37" s="92">
        <v>44055</v>
      </c>
      <c r="M37" s="93"/>
    </row>
    <row r="38" s="1" customFormat="1" spans="1:13">
      <c r="A38" s="70">
        <v>4</v>
      </c>
      <c r="B38" s="63" t="s">
        <v>88</v>
      </c>
      <c r="C38" s="64" t="s">
        <v>166</v>
      </c>
      <c r="D38" s="65"/>
      <c r="E38" s="65"/>
      <c r="F38" s="103"/>
      <c r="G38" s="68" t="s">
        <v>135</v>
      </c>
      <c r="H38" s="69"/>
      <c r="I38" s="108"/>
      <c r="J38" s="109"/>
      <c r="K38" s="110">
        <v>1</v>
      </c>
      <c r="L38" s="92">
        <v>44056</v>
      </c>
      <c r="M38" s="93"/>
    </row>
    <row r="39" s="1" customFormat="1" spans="1:13">
      <c r="A39" s="70">
        <v>5</v>
      </c>
      <c r="B39" s="63" t="s">
        <v>88</v>
      </c>
      <c r="C39" s="64" t="s">
        <v>167</v>
      </c>
      <c r="D39" s="65"/>
      <c r="E39" s="65"/>
      <c r="F39" s="103"/>
      <c r="G39" s="68" t="s">
        <v>135</v>
      </c>
      <c r="H39" s="69"/>
      <c r="I39" s="108"/>
      <c r="J39" s="109"/>
      <c r="K39" s="110">
        <v>1</v>
      </c>
      <c r="L39" s="92">
        <v>44057</v>
      </c>
      <c r="M39" s="93"/>
    </row>
    <row r="40" s="1" customFormat="1" spans="1:13">
      <c r="A40" s="70">
        <v>6</v>
      </c>
      <c r="B40" s="63" t="s">
        <v>88</v>
      </c>
      <c r="C40" s="64" t="s">
        <v>168</v>
      </c>
      <c r="D40" s="65"/>
      <c r="E40" s="65"/>
      <c r="F40" s="103"/>
      <c r="G40" s="68" t="s">
        <v>135</v>
      </c>
      <c r="H40" s="69"/>
      <c r="I40" s="108"/>
      <c r="J40" s="109"/>
      <c r="K40" s="110">
        <v>1</v>
      </c>
      <c r="L40" s="92">
        <v>44060</v>
      </c>
      <c r="M40" s="93"/>
    </row>
    <row r="41" s="1" customFormat="1" spans="1:13">
      <c r="A41" s="70">
        <v>7</v>
      </c>
      <c r="B41" s="63" t="s">
        <v>88</v>
      </c>
      <c r="C41" s="64" t="s">
        <v>169</v>
      </c>
      <c r="D41" s="66"/>
      <c r="E41" s="66"/>
      <c r="F41" s="67"/>
      <c r="G41" s="68" t="s">
        <v>135</v>
      </c>
      <c r="H41" s="69"/>
      <c r="I41" s="89" t="s">
        <v>170</v>
      </c>
      <c r="J41" s="90"/>
      <c r="K41" s="110">
        <v>1</v>
      </c>
      <c r="L41" s="92">
        <v>44062</v>
      </c>
      <c r="M41" s="93"/>
    </row>
    <row r="42" s="1" customFormat="1" spans="1:13">
      <c r="A42" s="70">
        <v>8</v>
      </c>
      <c r="B42" s="63" t="s">
        <v>88</v>
      </c>
      <c r="C42" s="64" t="s">
        <v>171</v>
      </c>
      <c r="D42" s="66"/>
      <c r="E42" s="66"/>
      <c r="F42" s="67"/>
      <c r="G42" s="68" t="s">
        <v>135</v>
      </c>
      <c r="H42" s="69"/>
      <c r="I42" s="89" t="s">
        <v>172</v>
      </c>
      <c r="J42" s="90"/>
      <c r="K42" s="110">
        <v>1</v>
      </c>
      <c r="L42" s="92">
        <v>44062</v>
      </c>
      <c r="M42" s="93"/>
    </row>
    <row r="43" s="1" customFormat="1" spans="1:13">
      <c r="A43" s="70">
        <v>9</v>
      </c>
      <c r="B43" s="63" t="s">
        <v>88</v>
      </c>
      <c r="C43" s="64" t="s">
        <v>173</v>
      </c>
      <c r="D43" s="66"/>
      <c r="E43" s="66"/>
      <c r="F43" s="67"/>
      <c r="G43" s="68" t="s">
        <v>135</v>
      </c>
      <c r="H43" s="69"/>
      <c r="I43" s="89" t="s">
        <v>174</v>
      </c>
      <c r="J43" s="90"/>
      <c r="K43" s="110">
        <v>1</v>
      </c>
      <c r="L43" s="92">
        <v>44063</v>
      </c>
      <c r="M43" s="93"/>
    </row>
    <row r="44" s="1" customFormat="1" spans="1:13">
      <c r="A44" s="70">
        <v>10</v>
      </c>
      <c r="B44" s="63" t="s">
        <v>88</v>
      </c>
      <c r="C44" s="64" t="s">
        <v>175</v>
      </c>
      <c r="D44" s="66"/>
      <c r="E44" s="66"/>
      <c r="F44" s="67"/>
      <c r="G44" s="68" t="s">
        <v>90</v>
      </c>
      <c r="H44" s="69"/>
      <c r="I44" s="89" t="s">
        <v>172</v>
      </c>
      <c r="J44" s="90"/>
      <c r="K44" s="110">
        <v>1</v>
      </c>
      <c r="L44" s="92">
        <v>44063</v>
      </c>
      <c r="M44" s="93"/>
    </row>
    <row r="45" s="1" customFormat="1" spans="1:13">
      <c r="A45" s="70">
        <v>11</v>
      </c>
      <c r="B45" s="63" t="s">
        <v>88</v>
      </c>
      <c r="C45" s="64" t="s">
        <v>176</v>
      </c>
      <c r="D45" s="65"/>
      <c r="E45" s="66"/>
      <c r="F45" s="67"/>
      <c r="G45" s="68" t="s">
        <v>135</v>
      </c>
      <c r="H45" s="69"/>
      <c r="I45" s="89"/>
      <c r="J45" s="90"/>
      <c r="K45" s="110">
        <v>1</v>
      </c>
      <c r="L45" s="92">
        <v>44063</v>
      </c>
      <c r="M45" s="93"/>
    </row>
    <row r="46" s="1" customFormat="1" spans="1:13">
      <c r="A46" s="70">
        <v>12</v>
      </c>
      <c r="B46" s="63" t="s">
        <v>88</v>
      </c>
      <c r="C46" s="64" t="s">
        <v>177</v>
      </c>
      <c r="D46" s="65"/>
      <c r="E46" s="66"/>
      <c r="F46" s="67"/>
      <c r="G46" s="68" t="s">
        <v>93</v>
      </c>
      <c r="H46" s="69"/>
      <c r="I46" s="89"/>
      <c r="J46" s="90"/>
      <c r="K46" s="110">
        <v>1</v>
      </c>
      <c r="L46" s="92">
        <v>44064</v>
      </c>
      <c r="M46" s="93"/>
    </row>
    <row r="47" s="1" customFormat="1" spans="1:13">
      <c r="A47" s="70">
        <v>13</v>
      </c>
      <c r="B47" s="63" t="s">
        <v>88</v>
      </c>
      <c r="C47" s="64" t="s">
        <v>178</v>
      </c>
      <c r="D47" s="65"/>
      <c r="E47" s="66"/>
      <c r="F47" s="67"/>
      <c r="G47" s="68" t="s">
        <v>179</v>
      </c>
      <c r="H47" s="69"/>
      <c r="I47" s="89" t="s">
        <v>180</v>
      </c>
      <c r="J47" s="90"/>
      <c r="K47" s="110">
        <v>1</v>
      </c>
      <c r="L47" s="92">
        <v>44065</v>
      </c>
      <c r="M47" s="93"/>
    </row>
    <row r="48" s="1" customFormat="1" spans="1:13">
      <c r="A48" s="70">
        <v>14</v>
      </c>
      <c r="B48" s="63" t="s">
        <v>88</v>
      </c>
      <c r="C48" s="64" t="s">
        <v>181</v>
      </c>
      <c r="D48" s="65"/>
      <c r="E48" s="66"/>
      <c r="F48" s="67"/>
      <c r="G48" s="68" t="s">
        <v>90</v>
      </c>
      <c r="H48" s="69"/>
      <c r="I48" s="89" t="s">
        <v>172</v>
      </c>
      <c r="J48" s="90"/>
      <c r="K48" s="110">
        <v>1</v>
      </c>
      <c r="L48" s="92">
        <v>44065</v>
      </c>
      <c r="M48" s="93"/>
    </row>
    <row r="49" s="1" customFormat="1" spans="1:13">
      <c r="A49" s="70">
        <v>15</v>
      </c>
      <c r="B49" s="63" t="s">
        <v>88</v>
      </c>
      <c r="C49" s="64" t="s">
        <v>182</v>
      </c>
      <c r="D49" s="65"/>
      <c r="E49" s="66"/>
      <c r="F49" s="67"/>
      <c r="G49" s="68" t="s">
        <v>179</v>
      </c>
      <c r="H49" s="69"/>
      <c r="I49" s="89" t="s">
        <v>183</v>
      </c>
      <c r="J49" s="90"/>
      <c r="K49" s="110">
        <v>1</v>
      </c>
      <c r="L49" s="92">
        <v>44067</v>
      </c>
      <c r="M49" s="93"/>
    </row>
    <row r="50" s="1" customFormat="1" spans="1:13">
      <c r="A50" s="70">
        <v>16</v>
      </c>
      <c r="B50" s="63" t="s">
        <v>88</v>
      </c>
      <c r="C50" s="64" t="s">
        <v>184</v>
      </c>
      <c r="D50" s="65"/>
      <c r="E50" s="66"/>
      <c r="F50" s="67"/>
      <c r="G50" s="68" t="s">
        <v>179</v>
      </c>
      <c r="H50" s="69"/>
      <c r="I50" s="89" t="s">
        <v>113</v>
      </c>
      <c r="J50" s="90"/>
      <c r="K50" s="110">
        <v>1</v>
      </c>
      <c r="L50" s="92">
        <v>44068</v>
      </c>
      <c r="M50" s="93"/>
    </row>
    <row r="51" s="1" customFormat="1" spans="1:13">
      <c r="A51" s="70">
        <v>17</v>
      </c>
      <c r="B51" s="63" t="s">
        <v>88</v>
      </c>
      <c r="C51" s="64" t="s">
        <v>114</v>
      </c>
      <c r="D51" s="65"/>
      <c r="E51" s="66"/>
      <c r="F51" s="67"/>
      <c r="G51" s="68" t="s">
        <v>90</v>
      </c>
      <c r="H51" s="69"/>
      <c r="I51" s="89" t="s">
        <v>91</v>
      </c>
      <c r="J51" s="90"/>
      <c r="K51" s="110">
        <v>1</v>
      </c>
      <c r="L51" s="92">
        <v>44068</v>
      </c>
      <c r="M51" s="93"/>
    </row>
    <row r="52" s="1" customFormat="1" spans="1:13">
      <c r="A52" s="70">
        <v>18</v>
      </c>
      <c r="B52" s="63" t="s">
        <v>88</v>
      </c>
      <c r="C52" s="64" t="s">
        <v>115</v>
      </c>
      <c r="D52" s="65"/>
      <c r="E52" s="66"/>
      <c r="F52" s="67"/>
      <c r="G52" s="68" t="s">
        <v>179</v>
      </c>
      <c r="H52" s="69"/>
      <c r="I52" s="94"/>
      <c r="J52" s="95"/>
      <c r="K52" s="110">
        <v>1</v>
      </c>
      <c r="L52" s="92">
        <v>44068</v>
      </c>
      <c r="M52" s="93"/>
    </row>
    <row r="53" s="1" customFormat="1" spans="1:13">
      <c r="A53" s="70">
        <v>19</v>
      </c>
      <c r="B53" s="63" t="s">
        <v>88</v>
      </c>
      <c r="C53" s="64" t="s">
        <v>116</v>
      </c>
      <c r="D53" s="65"/>
      <c r="E53" s="66"/>
      <c r="F53" s="67"/>
      <c r="G53" s="68" t="s">
        <v>98</v>
      </c>
      <c r="H53" s="69"/>
      <c r="I53" s="94"/>
      <c r="J53" s="95"/>
      <c r="K53" s="110">
        <v>1</v>
      </c>
      <c r="L53" s="92">
        <v>44068</v>
      </c>
      <c r="M53" s="93"/>
    </row>
    <row r="54" s="1" customFormat="1" spans="1:13">
      <c r="A54" s="70">
        <v>20</v>
      </c>
      <c r="B54" s="63" t="s">
        <v>88</v>
      </c>
      <c r="C54" s="64" t="s">
        <v>185</v>
      </c>
      <c r="D54" s="65"/>
      <c r="E54" s="66"/>
      <c r="F54" s="67"/>
      <c r="G54" s="68" t="s">
        <v>179</v>
      </c>
      <c r="H54" s="69"/>
      <c r="I54" s="94"/>
      <c r="J54" s="95"/>
      <c r="K54" s="110">
        <v>1</v>
      </c>
      <c r="L54" s="92">
        <v>44069</v>
      </c>
      <c r="M54" s="93"/>
    </row>
    <row r="55" s="1" customFormat="1" spans="1:13">
      <c r="A55" s="70">
        <v>21</v>
      </c>
      <c r="B55" s="63" t="s">
        <v>88</v>
      </c>
      <c r="C55" s="64" t="s">
        <v>186</v>
      </c>
      <c r="D55" s="65"/>
      <c r="E55" s="66"/>
      <c r="F55" s="67"/>
      <c r="G55" s="68" t="s">
        <v>179</v>
      </c>
      <c r="H55" s="69"/>
      <c r="I55" s="94"/>
      <c r="J55" s="95"/>
      <c r="K55" s="110">
        <v>1</v>
      </c>
      <c r="L55" s="92">
        <v>44070</v>
      </c>
      <c r="M55" s="93"/>
    </row>
    <row r="56" s="1" customFormat="1" spans="1:13">
      <c r="A56" s="70">
        <v>22</v>
      </c>
      <c r="B56" s="63" t="s">
        <v>88</v>
      </c>
      <c r="C56" s="64" t="s">
        <v>187</v>
      </c>
      <c r="D56" s="65"/>
      <c r="E56" s="66"/>
      <c r="F56" s="67"/>
      <c r="G56" s="68" t="s">
        <v>179</v>
      </c>
      <c r="H56" s="69"/>
      <c r="I56" s="89" t="s">
        <v>188</v>
      </c>
      <c r="J56" s="90"/>
      <c r="K56" s="110">
        <v>1</v>
      </c>
      <c r="L56" s="92">
        <v>44070</v>
      </c>
      <c r="M56" s="93"/>
    </row>
    <row r="57" s="1" customFormat="1" spans="1:13">
      <c r="A57" s="70">
        <v>23</v>
      </c>
      <c r="B57" s="63" t="s">
        <v>88</v>
      </c>
      <c r="C57" s="104" t="s">
        <v>189</v>
      </c>
      <c r="D57" s="66"/>
      <c r="E57" s="66"/>
      <c r="F57" s="67"/>
      <c r="G57" s="68" t="s">
        <v>135</v>
      </c>
      <c r="H57" s="69"/>
      <c r="I57" s="94"/>
      <c r="J57" s="95"/>
      <c r="K57" s="110">
        <v>1</v>
      </c>
      <c r="L57" s="92">
        <v>44071</v>
      </c>
      <c r="M57" s="93"/>
    </row>
    <row r="58" s="1" customFormat="1" spans="1:13">
      <c r="A58" s="70">
        <v>24</v>
      </c>
      <c r="B58" s="63" t="s">
        <v>88</v>
      </c>
      <c r="C58" s="64" t="s">
        <v>190</v>
      </c>
      <c r="D58" s="65"/>
      <c r="E58" s="66"/>
      <c r="F58" s="67"/>
      <c r="G58" s="68" t="s">
        <v>179</v>
      </c>
      <c r="H58" s="69"/>
      <c r="I58" s="89" t="s">
        <v>191</v>
      </c>
      <c r="J58" s="90"/>
      <c r="K58" s="110">
        <v>1</v>
      </c>
      <c r="L58" s="92">
        <v>44071</v>
      </c>
      <c r="M58" s="93"/>
    </row>
    <row r="59" s="1" customFormat="1" spans="1:13">
      <c r="A59" s="70">
        <v>25</v>
      </c>
      <c r="B59" s="63" t="s">
        <v>88</v>
      </c>
      <c r="C59" s="64" t="s">
        <v>192</v>
      </c>
      <c r="D59" s="65"/>
      <c r="E59" s="66"/>
      <c r="F59" s="67"/>
      <c r="G59" s="68" t="s">
        <v>93</v>
      </c>
      <c r="H59" s="69"/>
      <c r="I59" s="89" t="s">
        <v>193</v>
      </c>
      <c r="J59" s="90"/>
      <c r="K59" s="110">
        <v>1</v>
      </c>
      <c r="L59" s="92">
        <v>44072</v>
      </c>
      <c r="M59" s="93"/>
    </row>
    <row r="60" s="1" customFormat="1" spans="1:13">
      <c r="A60" s="70">
        <v>26</v>
      </c>
      <c r="B60" s="63" t="s">
        <v>88</v>
      </c>
      <c r="C60" s="64" t="s">
        <v>194</v>
      </c>
      <c r="D60" s="65"/>
      <c r="E60" s="66"/>
      <c r="F60" s="67"/>
      <c r="G60" s="68" t="s">
        <v>93</v>
      </c>
      <c r="H60" s="69"/>
      <c r="I60" s="89"/>
      <c r="J60" s="90"/>
      <c r="K60" s="110">
        <v>1</v>
      </c>
      <c r="L60" s="92">
        <v>44072</v>
      </c>
      <c r="M60" s="93"/>
    </row>
    <row r="61" s="1" customFormat="1" spans="1:13">
      <c r="A61" s="70">
        <v>27</v>
      </c>
      <c r="B61" s="63" t="s">
        <v>88</v>
      </c>
      <c r="C61" s="64" t="s">
        <v>203</v>
      </c>
      <c r="D61" s="65"/>
      <c r="E61" s="66"/>
      <c r="F61" s="67"/>
      <c r="G61" s="105" t="s">
        <v>179</v>
      </c>
      <c r="H61" s="106"/>
      <c r="I61" s="89" t="s">
        <v>204</v>
      </c>
      <c r="J61" s="90"/>
      <c r="K61" s="110">
        <v>1</v>
      </c>
      <c r="L61" s="92">
        <v>44072</v>
      </c>
      <c r="M61" s="93"/>
    </row>
    <row r="62" s="1" customFormat="1" spans="1:13">
      <c r="A62" s="70"/>
      <c r="B62" s="63"/>
      <c r="C62" s="71"/>
      <c r="D62" s="72"/>
      <c r="E62" s="72"/>
      <c r="F62" s="72"/>
      <c r="G62" s="73"/>
      <c r="H62" s="74"/>
      <c r="I62" s="94"/>
      <c r="J62" s="95"/>
      <c r="K62" s="91"/>
      <c r="L62" s="92"/>
      <c r="M62" s="93"/>
    </row>
    <row r="63" s="1" customFormat="1" spans="1:13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</row>
    <row r="64" s="1" customFormat="1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="1" customFormat="1" spans="1:13">
      <c r="A65" s="5" t="s">
        <v>123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="1" customFormat="1" ht="24" spans="1:13">
      <c r="A66" s="76" t="s">
        <v>22</v>
      </c>
      <c r="B66" s="46" t="s">
        <v>83</v>
      </c>
      <c r="C66" s="46"/>
      <c r="D66" s="46"/>
      <c r="E66" s="46"/>
      <c r="F66" s="46" t="s">
        <v>84</v>
      </c>
      <c r="G66" s="46"/>
      <c r="H66" s="46"/>
      <c r="I66" s="46" t="s">
        <v>124</v>
      </c>
      <c r="J66" s="46"/>
      <c r="K66" s="46" t="s">
        <v>125</v>
      </c>
      <c r="L66" s="46" t="s">
        <v>126</v>
      </c>
      <c r="M66" s="46"/>
    </row>
    <row r="67" s="1" customFormat="1" spans="1:13">
      <c r="A67" s="62">
        <v>1</v>
      </c>
      <c r="B67" s="64" t="s">
        <v>205</v>
      </c>
      <c r="C67" s="65"/>
      <c r="D67" s="66"/>
      <c r="E67" s="67"/>
      <c r="F67" s="68" t="s">
        <v>179</v>
      </c>
      <c r="G67" s="69"/>
      <c r="H67" s="69"/>
      <c r="I67" s="89" t="s">
        <v>206</v>
      </c>
      <c r="J67" s="90"/>
      <c r="K67" s="91">
        <v>1</v>
      </c>
      <c r="L67" s="92">
        <v>44077</v>
      </c>
      <c r="M67" s="93"/>
    </row>
    <row r="68" s="1" customFormat="1" spans="1:13">
      <c r="A68" s="62">
        <v>2</v>
      </c>
      <c r="B68" s="64" t="s">
        <v>207</v>
      </c>
      <c r="C68" s="65"/>
      <c r="D68" s="66"/>
      <c r="E68" s="67"/>
      <c r="F68" s="68" t="s">
        <v>179</v>
      </c>
      <c r="G68" s="69"/>
      <c r="H68" s="69"/>
      <c r="I68" s="89"/>
      <c r="J68" s="90"/>
      <c r="K68" s="91">
        <v>1</v>
      </c>
      <c r="L68" s="92">
        <v>44078</v>
      </c>
      <c r="M68" s="93"/>
    </row>
    <row r="69" s="1" customFormat="1" spans="1:13">
      <c r="A69" s="62">
        <v>3</v>
      </c>
      <c r="B69" s="64" t="s">
        <v>208</v>
      </c>
      <c r="C69" s="65"/>
      <c r="D69" s="66"/>
      <c r="E69" s="67"/>
      <c r="F69" s="68" t="s">
        <v>179</v>
      </c>
      <c r="G69" s="69"/>
      <c r="H69" s="69"/>
      <c r="I69" s="89" t="s">
        <v>209</v>
      </c>
      <c r="J69" s="90"/>
      <c r="K69" s="91">
        <v>1</v>
      </c>
      <c r="L69" s="92">
        <v>44079</v>
      </c>
      <c r="M69" s="93"/>
    </row>
    <row r="70" s="1" customFormat="1" spans="1:13">
      <c r="A70" s="62">
        <v>4</v>
      </c>
      <c r="B70" s="64" t="s">
        <v>210</v>
      </c>
      <c r="C70" s="65"/>
      <c r="D70" s="66"/>
      <c r="E70" s="67"/>
      <c r="F70" s="68" t="s">
        <v>93</v>
      </c>
      <c r="G70" s="69"/>
      <c r="H70" s="69"/>
      <c r="I70" s="89" t="s">
        <v>211</v>
      </c>
      <c r="J70" s="90"/>
      <c r="K70" s="91">
        <v>1</v>
      </c>
      <c r="L70" s="92">
        <v>44079</v>
      </c>
      <c r="M70" s="93"/>
    </row>
    <row r="71" s="1" customFormat="1" spans="1:13">
      <c r="A71" s="62">
        <v>5</v>
      </c>
      <c r="B71" s="64" t="s">
        <v>212</v>
      </c>
      <c r="C71" s="65"/>
      <c r="D71" s="66"/>
      <c r="E71" s="67"/>
      <c r="F71" s="68" t="s">
        <v>93</v>
      </c>
      <c r="G71" s="69"/>
      <c r="H71" s="69"/>
      <c r="I71" s="89" t="s">
        <v>213</v>
      </c>
      <c r="J71" s="90"/>
      <c r="K71" s="91">
        <v>1</v>
      </c>
      <c r="L71" s="92">
        <v>44081</v>
      </c>
      <c r="M71" s="93"/>
    </row>
    <row r="72" s="1" customFormat="1" spans="1:13">
      <c r="A72" s="62">
        <v>6</v>
      </c>
      <c r="B72" s="64" t="s">
        <v>214</v>
      </c>
      <c r="C72" s="65"/>
      <c r="D72" s="66"/>
      <c r="E72" s="67"/>
      <c r="F72" s="68" t="s">
        <v>98</v>
      </c>
      <c r="G72" s="69"/>
      <c r="H72" s="69"/>
      <c r="I72" s="89" t="s">
        <v>215</v>
      </c>
      <c r="J72" s="90"/>
      <c r="K72" s="91">
        <v>1</v>
      </c>
      <c r="L72" s="92">
        <v>44081</v>
      </c>
      <c r="M72" s="93"/>
    </row>
    <row r="73" s="1" customFormat="1" spans="1:13">
      <c r="A73" s="62">
        <v>7</v>
      </c>
      <c r="B73" s="64" t="s">
        <v>216</v>
      </c>
      <c r="C73" s="65"/>
      <c r="D73" s="66"/>
      <c r="E73" s="67"/>
      <c r="F73" s="68" t="s">
        <v>10</v>
      </c>
      <c r="G73" s="69"/>
      <c r="H73" s="69"/>
      <c r="I73" s="89"/>
      <c r="J73" s="90"/>
      <c r="K73" s="91">
        <v>1</v>
      </c>
      <c r="L73" s="92">
        <v>44081</v>
      </c>
      <c r="M73" s="93"/>
    </row>
    <row r="74" s="1" customFormat="1" spans="1:13">
      <c r="A74" s="62">
        <v>8</v>
      </c>
      <c r="B74" s="64" t="s">
        <v>217</v>
      </c>
      <c r="C74" s="65"/>
      <c r="D74" s="66"/>
      <c r="E74" s="67"/>
      <c r="F74" s="68" t="s">
        <v>93</v>
      </c>
      <c r="G74" s="69"/>
      <c r="H74" s="69"/>
      <c r="I74" s="89"/>
      <c r="J74" s="90"/>
      <c r="K74" s="91">
        <v>1</v>
      </c>
      <c r="L74" s="92">
        <v>44082</v>
      </c>
      <c r="M74" s="93"/>
    </row>
    <row r="75" s="1" customFormat="1" spans="1:13">
      <c r="A75" s="62">
        <v>9</v>
      </c>
      <c r="B75" s="64" t="s">
        <v>218</v>
      </c>
      <c r="C75" s="65"/>
      <c r="D75" s="66"/>
      <c r="E75" s="67"/>
      <c r="F75" s="68" t="s">
        <v>93</v>
      </c>
      <c r="G75" s="69"/>
      <c r="H75" s="69"/>
      <c r="I75" s="89" t="s">
        <v>219</v>
      </c>
      <c r="J75" s="90"/>
      <c r="K75" s="91">
        <v>1</v>
      </c>
      <c r="L75" s="92">
        <v>44082</v>
      </c>
      <c r="M75" s="93"/>
    </row>
    <row r="76" s="1" customFormat="1" spans="1:13">
      <c r="A76" s="62">
        <v>10</v>
      </c>
      <c r="B76" s="64" t="s">
        <v>220</v>
      </c>
      <c r="C76" s="65"/>
      <c r="D76" s="66"/>
      <c r="E76" s="67"/>
      <c r="F76" s="68" t="s">
        <v>90</v>
      </c>
      <c r="G76" s="69"/>
      <c r="H76" s="69"/>
      <c r="I76" s="89" t="s">
        <v>91</v>
      </c>
      <c r="J76" s="90"/>
      <c r="K76" s="91">
        <v>1</v>
      </c>
      <c r="L76" s="92">
        <v>44082</v>
      </c>
      <c r="M76" s="93"/>
    </row>
    <row r="77" s="1" customFormat="1" spans="1:13">
      <c r="A77" s="62">
        <v>11</v>
      </c>
      <c r="B77" s="64" t="s">
        <v>221</v>
      </c>
      <c r="C77" s="65"/>
      <c r="D77" s="66"/>
      <c r="E77" s="67"/>
      <c r="F77" s="68" t="s">
        <v>93</v>
      </c>
      <c r="G77" s="69"/>
      <c r="H77" s="69"/>
      <c r="I77" s="89" t="s">
        <v>222</v>
      </c>
      <c r="J77" s="90"/>
      <c r="K77" s="91">
        <v>1</v>
      </c>
      <c r="L77" s="92">
        <v>44083</v>
      </c>
      <c r="M77" s="93"/>
    </row>
    <row r="78" s="1" customFormat="1" spans="1:13">
      <c r="A78" s="62">
        <v>12</v>
      </c>
      <c r="B78" s="64" t="s">
        <v>223</v>
      </c>
      <c r="C78" s="65"/>
      <c r="D78" s="66"/>
      <c r="E78" s="67"/>
      <c r="F78" s="68" t="s">
        <v>10</v>
      </c>
      <c r="G78" s="69"/>
      <c r="H78" s="69"/>
      <c r="I78" s="89"/>
      <c r="J78" s="90"/>
      <c r="K78" s="91">
        <v>1</v>
      </c>
      <c r="L78" s="92">
        <v>44083</v>
      </c>
      <c r="M78" s="93"/>
    </row>
    <row r="79" s="1" customFormat="1" spans="1:13">
      <c r="A79" s="62">
        <v>13</v>
      </c>
      <c r="B79" s="64" t="s">
        <v>224</v>
      </c>
      <c r="C79" s="65"/>
      <c r="D79" s="66"/>
      <c r="E79" s="67"/>
      <c r="F79" s="68" t="s">
        <v>225</v>
      </c>
      <c r="G79" s="69"/>
      <c r="H79" s="69"/>
      <c r="I79" s="89" t="s">
        <v>226</v>
      </c>
      <c r="J79" s="90"/>
      <c r="K79" s="91">
        <v>1</v>
      </c>
      <c r="L79" s="92">
        <v>44083</v>
      </c>
      <c r="M79" s="93"/>
    </row>
    <row r="80" s="1" customFormat="1" spans="1:13">
      <c r="A80" s="62"/>
      <c r="B80" s="71"/>
      <c r="C80" s="72"/>
      <c r="D80" s="72"/>
      <c r="E80" s="72"/>
      <c r="F80" s="68"/>
      <c r="G80" s="69"/>
      <c r="H80" s="69"/>
      <c r="I80" s="94"/>
      <c r="J80" s="95"/>
      <c r="K80" s="91"/>
      <c r="L80" s="92"/>
      <c r="M80" s="93"/>
    </row>
    <row r="81" s="1" customFormat="1" spans="1:13">
      <c r="A81" s="62"/>
      <c r="B81" s="71"/>
      <c r="C81" s="72"/>
      <c r="D81" s="72"/>
      <c r="E81" s="72"/>
      <c r="F81" s="68"/>
      <c r="G81" s="69"/>
      <c r="H81" s="69"/>
      <c r="I81" s="94"/>
      <c r="J81" s="95"/>
      <c r="K81" s="91"/>
      <c r="L81" s="92"/>
      <c r="M81" s="93"/>
    </row>
    <row r="82" s="1" customFormat="1" spans="1:13">
      <c r="A82" s="62"/>
      <c r="B82" s="71"/>
      <c r="C82" s="72"/>
      <c r="D82" s="72"/>
      <c r="E82" s="72"/>
      <c r="F82" s="68"/>
      <c r="G82" s="69"/>
      <c r="H82" s="69"/>
      <c r="I82" s="97"/>
      <c r="J82" s="98"/>
      <c r="K82" s="91"/>
      <c r="L82" s="92"/>
      <c r="M82" s="93"/>
    </row>
    <row r="83" s="1" customFormat="1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="1" customFormat="1" spans="1:13">
      <c r="A84" s="5" t="s">
        <v>153</v>
      </c>
      <c r="B84" s="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="1" customFormat="1" spans="1:13">
      <c r="A85" s="42" t="s">
        <v>22</v>
      </c>
      <c r="B85" s="42" t="s">
        <v>154</v>
      </c>
      <c r="C85" s="42"/>
      <c r="D85" s="42"/>
      <c r="E85" s="42"/>
      <c r="F85" s="42"/>
      <c r="G85" s="42"/>
      <c r="H85" s="42"/>
      <c r="I85" s="42" t="s">
        <v>155</v>
      </c>
      <c r="J85" s="42"/>
      <c r="K85" s="42" t="s">
        <v>156</v>
      </c>
      <c r="L85" s="42"/>
      <c r="M85" s="42"/>
    </row>
    <row r="86" s="1" customFormat="1" spans="1:13">
      <c r="A86" s="70">
        <v>1</v>
      </c>
      <c r="B86" s="99"/>
      <c r="C86" s="99"/>
      <c r="D86" s="99"/>
      <c r="E86" s="99"/>
      <c r="F86" s="99"/>
      <c r="G86" s="99"/>
      <c r="H86" s="99"/>
      <c r="I86" s="100"/>
      <c r="J86" s="100"/>
      <c r="K86" s="100"/>
      <c r="L86" s="100"/>
      <c r="M86" s="100"/>
    </row>
    <row r="87" s="1" customFormat="1" spans="1:13">
      <c r="A87" s="70">
        <v>2</v>
      </c>
      <c r="B87" s="99"/>
      <c r="C87" s="99"/>
      <c r="D87" s="99"/>
      <c r="E87" s="99"/>
      <c r="F87" s="99"/>
      <c r="G87" s="99"/>
      <c r="H87" s="99"/>
      <c r="I87" s="100"/>
      <c r="J87" s="100"/>
      <c r="K87" s="100"/>
      <c r="L87" s="100"/>
      <c r="M87" s="100"/>
    </row>
    <row r="88" s="1" customFormat="1" spans="1:13">
      <c r="A88" s="70">
        <v>3</v>
      </c>
      <c r="B88" s="99"/>
      <c r="C88" s="99"/>
      <c r="D88" s="99"/>
      <c r="E88" s="99"/>
      <c r="F88" s="99"/>
      <c r="G88" s="99"/>
      <c r="H88" s="99"/>
      <c r="I88" s="100"/>
      <c r="J88" s="100"/>
      <c r="K88" s="100"/>
      <c r="L88" s="100"/>
      <c r="M88" s="100"/>
    </row>
    <row r="89" s="1" customFormat="1" spans="1:13">
      <c r="A89" s="70">
        <v>4</v>
      </c>
      <c r="B89" s="99"/>
      <c r="C89" s="99"/>
      <c r="D89" s="99"/>
      <c r="E89" s="99"/>
      <c r="F89" s="99"/>
      <c r="G89" s="99"/>
      <c r="H89" s="99"/>
      <c r="I89" s="100"/>
      <c r="J89" s="100"/>
      <c r="K89" s="100"/>
      <c r="L89" s="100"/>
      <c r="M89" s="100"/>
    </row>
    <row r="90" s="1" customFormat="1" spans="1:13">
      <c r="A90" s="70">
        <v>5</v>
      </c>
      <c r="B90" s="99"/>
      <c r="C90" s="99"/>
      <c r="D90" s="99"/>
      <c r="E90" s="99"/>
      <c r="F90" s="99"/>
      <c r="G90" s="99"/>
      <c r="H90" s="99"/>
      <c r="I90" s="100"/>
      <c r="J90" s="100"/>
      <c r="K90" s="100"/>
      <c r="L90" s="100"/>
      <c r="M90" s="100"/>
    </row>
    <row r="91" s="1" customFormat="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</sheetData>
  <mergeCells count="237">
    <mergeCell ref="A1:M1"/>
    <mergeCell ref="A2:B2"/>
    <mergeCell ref="B3:E3"/>
    <mergeCell ref="G3:I3"/>
    <mergeCell ref="K3:M3"/>
    <mergeCell ref="B4:E4"/>
    <mergeCell ref="G4:I4"/>
    <mergeCell ref="K4:M4"/>
    <mergeCell ref="B5:E5"/>
    <mergeCell ref="G5:I5"/>
    <mergeCell ref="K5:M5"/>
    <mergeCell ref="B6:E6"/>
    <mergeCell ref="G6:I6"/>
    <mergeCell ref="K6:M6"/>
    <mergeCell ref="A7:B7"/>
    <mergeCell ref="C8:F8"/>
    <mergeCell ref="G8:J8"/>
    <mergeCell ref="B20:M20"/>
    <mergeCell ref="B21:M21"/>
    <mergeCell ref="B22:M22"/>
    <mergeCell ref="A24:B24"/>
    <mergeCell ref="A28:B28"/>
    <mergeCell ref="C29:F29"/>
    <mergeCell ref="G29:J29"/>
    <mergeCell ref="C30:F30"/>
    <mergeCell ref="G30:J30"/>
    <mergeCell ref="C31:F31"/>
    <mergeCell ref="G31:J31"/>
    <mergeCell ref="A33:B33"/>
    <mergeCell ref="C34:F34"/>
    <mergeCell ref="G34:H34"/>
    <mergeCell ref="I34:J34"/>
    <mergeCell ref="L34:M34"/>
    <mergeCell ref="G35:H35"/>
    <mergeCell ref="I35:J35"/>
    <mergeCell ref="L35:M35"/>
    <mergeCell ref="G36:H36"/>
    <mergeCell ref="I36:J36"/>
    <mergeCell ref="L36:M36"/>
    <mergeCell ref="C37:F37"/>
    <mergeCell ref="G37:H37"/>
    <mergeCell ref="I37:J37"/>
    <mergeCell ref="L37:M37"/>
    <mergeCell ref="C38:F38"/>
    <mergeCell ref="G38:H38"/>
    <mergeCell ref="I38:J38"/>
    <mergeCell ref="L38:M38"/>
    <mergeCell ref="C39:F39"/>
    <mergeCell ref="G39:H39"/>
    <mergeCell ref="I39:J39"/>
    <mergeCell ref="L39:M39"/>
    <mergeCell ref="C40:F40"/>
    <mergeCell ref="G40:H40"/>
    <mergeCell ref="I40:J40"/>
    <mergeCell ref="L40:M40"/>
    <mergeCell ref="C41:F41"/>
    <mergeCell ref="G41:H41"/>
    <mergeCell ref="I41:J41"/>
    <mergeCell ref="L41:M41"/>
    <mergeCell ref="C42:F42"/>
    <mergeCell ref="G42:H42"/>
    <mergeCell ref="I42:J42"/>
    <mergeCell ref="L42:M42"/>
    <mergeCell ref="C43:F43"/>
    <mergeCell ref="G43:H43"/>
    <mergeCell ref="I43:J43"/>
    <mergeCell ref="L43:M43"/>
    <mergeCell ref="C44:F44"/>
    <mergeCell ref="G44:H44"/>
    <mergeCell ref="I44:J44"/>
    <mergeCell ref="L44:M44"/>
    <mergeCell ref="C45:F45"/>
    <mergeCell ref="G45:H45"/>
    <mergeCell ref="I45:J45"/>
    <mergeCell ref="L45:M45"/>
    <mergeCell ref="C46:F46"/>
    <mergeCell ref="G46:H46"/>
    <mergeCell ref="I46:J46"/>
    <mergeCell ref="L46:M46"/>
    <mergeCell ref="C47:F47"/>
    <mergeCell ref="G47:H47"/>
    <mergeCell ref="I47:J47"/>
    <mergeCell ref="L47:M47"/>
    <mergeCell ref="C48:F48"/>
    <mergeCell ref="G48:H48"/>
    <mergeCell ref="I48:J48"/>
    <mergeCell ref="L48:M48"/>
    <mergeCell ref="C49:F49"/>
    <mergeCell ref="G49:H49"/>
    <mergeCell ref="I49:J49"/>
    <mergeCell ref="L49:M49"/>
    <mergeCell ref="C50:F50"/>
    <mergeCell ref="G50:H50"/>
    <mergeCell ref="I50:J50"/>
    <mergeCell ref="L50:M50"/>
    <mergeCell ref="C51:F51"/>
    <mergeCell ref="G51:H51"/>
    <mergeCell ref="I51:J51"/>
    <mergeCell ref="L51:M51"/>
    <mergeCell ref="C52:F52"/>
    <mergeCell ref="G52:H52"/>
    <mergeCell ref="I52:J52"/>
    <mergeCell ref="L52:M52"/>
    <mergeCell ref="C53:F53"/>
    <mergeCell ref="G53:H53"/>
    <mergeCell ref="I53:J53"/>
    <mergeCell ref="L53:M53"/>
    <mergeCell ref="C54:F54"/>
    <mergeCell ref="G54:H54"/>
    <mergeCell ref="I54:J54"/>
    <mergeCell ref="L54:M54"/>
    <mergeCell ref="C55:F55"/>
    <mergeCell ref="G55:H55"/>
    <mergeCell ref="I55:J55"/>
    <mergeCell ref="L55:M55"/>
    <mergeCell ref="C56:F56"/>
    <mergeCell ref="G56:H56"/>
    <mergeCell ref="I56:J56"/>
    <mergeCell ref="L56:M56"/>
    <mergeCell ref="C57:F57"/>
    <mergeCell ref="G57:H57"/>
    <mergeCell ref="I57:J57"/>
    <mergeCell ref="L57:M57"/>
    <mergeCell ref="C58:F58"/>
    <mergeCell ref="G58:H58"/>
    <mergeCell ref="I58:J58"/>
    <mergeCell ref="L58:M58"/>
    <mergeCell ref="C59:F59"/>
    <mergeCell ref="G59:H59"/>
    <mergeCell ref="I59:J59"/>
    <mergeCell ref="L59:M59"/>
    <mergeCell ref="C60:F60"/>
    <mergeCell ref="G60:H60"/>
    <mergeCell ref="I60:J60"/>
    <mergeCell ref="L60:M60"/>
    <mergeCell ref="C61:F61"/>
    <mergeCell ref="G61:H61"/>
    <mergeCell ref="I61:J61"/>
    <mergeCell ref="L61:M61"/>
    <mergeCell ref="C62:F62"/>
    <mergeCell ref="G62:H62"/>
    <mergeCell ref="I62:J62"/>
    <mergeCell ref="L62:M62"/>
    <mergeCell ref="A65:B65"/>
    <mergeCell ref="B66:E66"/>
    <mergeCell ref="F66:H66"/>
    <mergeCell ref="I66:J66"/>
    <mergeCell ref="L66:M66"/>
    <mergeCell ref="B67:E67"/>
    <mergeCell ref="F67:H67"/>
    <mergeCell ref="I67:J67"/>
    <mergeCell ref="L67:M67"/>
    <mergeCell ref="B68:E68"/>
    <mergeCell ref="F68:H68"/>
    <mergeCell ref="I68:J68"/>
    <mergeCell ref="L68:M68"/>
    <mergeCell ref="B69:E69"/>
    <mergeCell ref="F69:H69"/>
    <mergeCell ref="I69:J69"/>
    <mergeCell ref="L69:M69"/>
    <mergeCell ref="B70:E70"/>
    <mergeCell ref="F70:H70"/>
    <mergeCell ref="I70:J70"/>
    <mergeCell ref="L70:M70"/>
    <mergeCell ref="B71:E71"/>
    <mergeCell ref="F71:H71"/>
    <mergeCell ref="I71:J71"/>
    <mergeCell ref="L71:M71"/>
    <mergeCell ref="B72:E72"/>
    <mergeCell ref="F72:H72"/>
    <mergeCell ref="I72:J72"/>
    <mergeCell ref="L72:M72"/>
    <mergeCell ref="B73:E73"/>
    <mergeCell ref="F73:H73"/>
    <mergeCell ref="I73:J73"/>
    <mergeCell ref="L73:M73"/>
    <mergeCell ref="B74:E74"/>
    <mergeCell ref="F74:H74"/>
    <mergeCell ref="I74:J74"/>
    <mergeCell ref="L74:M74"/>
    <mergeCell ref="B75:E75"/>
    <mergeCell ref="F75:H75"/>
    <mergeCell ref="I75:J75"/>
    <mergeCell ref="L75:M75"/>
    <mergeCell ref="B76:E76"/>
    <mergeCell ref="F76:H76"/>
    <mergeCell ref="I76:J76"/>
    <mergeCell ref="L76:M76"/>
    <mergeCell ref="B77:E77"/>
    <mergeCell ref="F77:H77"/>
    <mergeCell ref="I77:J77"/>
    <mergeCell ref="L77:M77"/>
    <mergeCell ref="B78:E78"/>
    <mergeCell ref="F78:H78"/>
    <mergeCell ref="I78:J78"/>
    <mergeCell ref="L78:M78"/>
    <mergeCell ref="B79:E79"/>
    <mergeCell ref="F79:H79"/>
    <mergeCell ref="I79:J79"/>
    <mergeCell ref="L79:M79"/>
    <mergeCell ref="B80:E80"/>
    <mergeCell ref="F80:H80"/>
    <mergeCell ref="I80:J80"/>
    <mergeCell ref="L80:M80"/>
    <mergeCell ref="B81:E81"/>
    <mergeCell ref="F81:H81"/>
    <mergeCell ref="I81:J81"/>
    <mergeCell ref="L81:M81"/>
    <mergeCell ref="B82:E82"/>
    <mergeCell ref="F82:H82"/>
    <mergeCell ref="I82:J82"/>
    <mergeCell ref="L82:M82"/>
    <mergeCell ref="A84:B84"/>
    <mergeCell ref="B85:H85"/>
    <mergeCell ref="I85:J85"/>
    <mergeCell ref="K85:M85"/>
    <mergeCell ref="B86:H86"/>
    <mergeCell ref="I86:J86"/>
    <mergeCell ref="K86:M86"/>
    <mergeCell ref="B87:H87"/>
    <mergeCell ref="I87:J87"/>
    <mergeCell ref="K87:M87"/>
    <mergeCell ref="B88:H88"/>
    <mergeCell ref="I88:J88"/>
    <mergeCell ref="K88:M88"/>
    <mergeCell ref="B89:H89"/>
    <mergeCell ref="I89:J89"/>
    <mergeCell ref="K89:M89"/>
    <mergeCell ref="B90:H90"/>
    <mergeCell ref="I90:J90"/>
    <mergeCell ref="K90:M90"/>
    <mergeCell ref="A8:A9"/>
    <mergeCell ref="B8:B9"/>
    <mergeCell ref="K8:K9"/>
    <mergeCell ref="L8:L9"/>
    <mergeCell ref="M8:M9"/>
    <mergeCell ref="E25:M26"/>
  </mergeCells>
  <dataValidations count="11">
    <dataValidation type="list" allowBlank="1" showInputMessage="1" showErrorMessage="1" sqref="G3 H3:I3">
      <formula1>"产品研发型,定制开发型,升级维护型,其他类型"</formula1>
    </dataValidation>
    <dataValidation allowBlank="1" showInputMessage="1" showErrorMessage="1" sqref="K3:M3"/>
    <dataValidation type="list" allowBlank="1" showInputMessage="1" showErrorMessage="1" sqref="F65496:F65501 F65503:F65504 F65509:F65514 F65516:F65517">
      <formula1>"Open,Close"</formula1>
    </dataValidation>
    <dataValidation type="list" allowBlank="1" showInputMessage="1" showErrorMessage="1" sqref="L7">
      <formula1>"未立项,售前立项,售中立项,已结项"</formula1>
    </dataValidation>
    <dataValidation type="list" allowBlank="1" showInputMessage="1" showErrorMessage="1" sqref="L30 L31 L32:L33">
      <formula1>"未处理,处理中,已关闭"</formula1>
    </dataValidation>
    <dataValidation type="list" allowBlank="1" showInputMessage="1" showErrorMessage="1" sqref="I86:J90">
      <formula1>"已提出,处理中,已完成,已关闭"</formula1>
    </dataValidation>
    <dataValidation type="list" allowBlank="1" showInputMessage="1" showErrorMessage="1" sqref="B30 B31 B32">
      <formula1>"问题,风险"</formula1>
    </dataValidation>
    <dataValidation type="list" allowBlank="1" showInputMessage="1" showErrorMessage="1" sqref="B35 B62 B36:B59 B60:B61">
      <formula1>"计划,临时"</formula1>
    </dataValidation>
    <dataValidation type="list" allowBlank="1" showInputMessage="1" showErrorMessage="1" sqref="G65481">
      <formula1>"进行中,已关闭,待定,被终止,暂停"</formula1>
    </dataValidation>
    <dataValidation type="list" allowBlank="1" showInputMessage="1" showErrorMessage="1" sqref="E65480">
      <formula1>"项目计划, 需求开发,设计,实现,测试,发布,结项"</formula1>
    </dataValidation>
    <dataValidation type="list" allowBlank="1" showInputMessage="1" showErrorMessage="1" sqref="F65521:F65523">
      <formula1>"打开,关闭"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2"/>
  <sheetViews>
    <sheetView tabSelected="1" workbookViewId="0">
      <selection activeCell="J24" sqref="J24"/>
    </sheetView>
  </sheetViews>
  <sheetFormatPr defaultColWidth="10" defaultRowHeight="14.25"/>
  <cols>
    <col min="1" max="1" width="13" style="2" customWidth="1"/>
    <col min="2" max="2" width="19.4416666666667" style="2" customWidth="1"/>
    <col min="3" max="3" width="13.1083333333333" style="3"/>
    <col min="4" max="4" width="11.75" style="3" customWidth="1"/>
    <col min="5" max="5" width="9.5" style="2" customWidth="1"/>
    <col min="6" max="6" width="15.5583333333333" style="2" customWidth="1"/>
    <col min="7" max="7" width="14.1083333333333" style="3" customWidth="1"/>
    <col min="8" max="8" width="14.3333333333333" style="3" customWidth="1"/>
    <col min="9" max="9" width="12.5" style="2" customWidth="1"/>
    <col min="10" max="10" width="12.6666666666667" style="2" customWidth="1"/>
    <col min="11" max="11" width="11.8916666666667" style="2" customWidth="1"/>
    <col min="12" max="12" width="9.10833333333333" style="2" customWidth="1"/>
    <col min="13" max="13" width="16.3333333333333" style="2" customWidth="1"/>
    <col min="14" max="16384" width="10" style="1"/>
  </cols>
  <sheetData>
    <row r="1" s="1" customFormat="1" ht="22.5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="1" customFormat="1" ht="18.75" spans="1:13">
      <c r="A2" s="5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="1" customFormat="1" spans="1:13">
      <c r="A3" s="7" t="s">
        <v>2</v>
      </c>
      <c r="B3" s="8" t="s">
        <v>3</v>
      </c>
      <c r="C3" s="9"/>
      <c r="D3" s="9"/>
      <c r="E3" s="10"/>
      <c r="F3" s="7" t="s">
        <v>4</v>
      </c>
      <c r="G3" s="11" t="s">
        <v>5</v>
      </c>
      <c r="H3" s="12"/>
      <c r="I3" s="12"/>
      <c r="J3" s="7" t="s">
        <v>6</v>
      </c>
      <c r="K3" s="77" t="s">
        <v>7</v>
      </c>
      <c r="L3" s="77"/>
      <c r="M3" s="77"/>
    </row>
    <row r="4" s="1" customFormat="1" spans="1:13">
      <c r="A4" s="7" t="s">
        <v>8</v>
      </c>
      <c r="B4" s="13" t="s">
        <v>9</v>
      </c>
      <c r="C4" s="14"/>
      <c r="D4" s="14"/>
      <c r="E4" s="15"/>
      <c r="F4" s="16" t="s">
        <v>10</v>
      </c>
      <c r="G4" s="17" t="s">
        <v>11</v>
      </c>
      <c r="H4" s="18"/>
      <c r="I4" s="18"/>
      <c r="J4" s="7" t="s">
        <v>12</v>
      </c>
      <c r="K4" s="22">
        <v>43987</v>
      </c>
      <c r="L4" s="22"/>
      <c r="M4" s="22"/>
    </row>
    <row r="5" s="1" customFormat="1" spans="1:13">
      <c r="A5" s="7" t="s">
        <v>13</v>
      </c>
      <c r="B5" s="19">
        <v>43987</v>
      </c>
      <c r="C5" s="20"/>
      <c r="D5" s="20"/>
      <c r="E5" s="21"/>
      <c r="F5" s="16" t="s">
        <v>14</v>
      </c>
      <c r="G5" s="22">
        <v>44083</v>
      </c>
      <c r="H5" s="22"/>
      <c r="I5" s="22"/>
      <c r="J5" s="7" t="s">
        <v>15</v>
      </c>
      <c r="K5" s="77" t="s">
        <v>227</v>
      </c>
      <c r="L5" s="77"/>
      <c r="M5" s="77"/>
    </row>
    <row r="6" s="1" customFormat="1" spans="1:13">
      <c r="A6" s="7" t="s">
        <v>17</v>
      </c>
      <c r="B6" s="23" t="s">
        <v>228</v>
      </c>
      <c r="C6" s="12"/>
      <c r="D6" s="12"/>
      <c r="E6" s="12"/>
      <c r="F6" s="16" t="s">
        <v>19</v>
      </c>
      <c r="G6" s="24" t="s">
        <v>9</v>
      </c>
      <c r="H6" s="25"/>
      <c r="I6" s="78"/>
      <c r="J6" s="16" t="s">
        <v>20</v>
      </c>
      <c r="K6" s="22">
        <v>44082</v>
      </c>
      <c r="L6" s="22"/>
      <c r="M6" s="22"/>
    </row>
    <row r="7" s="1" customFormat="1" spans="1:13">
      <c r="A7" s="26" t="s">
        <v>21</v>
      </c>
      <c r="B7" s="26"/>
      <c r="C7" s="27"/>
      <c r="D7" s="27"/>
      <c r="E7" s="27"/>
      <c r="F7" s="27"/>
      <c r="G7" s="28"/>
      <c r="H7" s="28"/>
      <c r="I7" s="28"/>
      <c r="J7" s="79"/>
      <c r="K7" s="79"/>
      <c r="L7" s="27"/>
      <c r="M7" s="2"/>
    </row>
    <row r="8" s="1" customFormat="1" spans="1:13">
      <c r="A8" s="29" t="s">
        <v>22</v>
      </c>
      <c r="B8" s="29" t="s">
        <v>23</v>
      </c>
      <c r="C8" s="29" t="s">
        <v>24</v>
      </c>
      <c r="D8" s="29"/>
      <c r="E8" s="29"/>
      <c r="F8" s="29"/>
      <c r="G8" s="29" t="s">
        <v>25</v>
      </c>
      <c r="H8" s="30"/>
      <c r="I8" s="30"/>
      <c r="J8" s="30"/>
      <c r="K8" s="31" t="s">
        <v>26</v>
      </c>
      <c r="L8" s="31" t="s">
        <v>27</v>
      </c>
      <c r="M8" s="31" t="s">
        <v>28</v>
      </c>
    </row>
    <row r="9" s="1" customFormat="1" ht="49" customHeight="1" spans="1:13">
      <c r="A9" s="30"/>
      <c r="B9" s="29"/>
      <c r="C9" s="29" t="s">
        <v>29</v>
      </c>
      <c r="D9" s="29" t="s">
        <v>30</v>
      </c>
      <c r="E9" s="31" t="s">
        <v>229</v>
      </c>
      <c r="F9" s="31" t="s">
        <v>230</v>
      </c>
      <c r="G9" s="29" t="s">
        <v>29</v>
      </c>
      <c r="H9" s="29" t="s">
        <v>30</v>
      </c>
      <c r="I9" s="31" t="s">
        <v>231</v>
      </c>
      <c r="J9" s="31" t="s">
        <v>232</v>
      </c>
      <c r="K9" s="80"/>
      <c r="L9" s="80"/>
      <c r="M9" s="80"/>
    </row>
    <row r="10" s="1" customFormat="1" spans="1:13">
      <c r="A10" s="32">
        <v>1</v>
      </c>
      <c r="B10" s="33" t="s">
        <v>35</v>
      </c>
      <c r="C10" s="34">
        <v>43987</v>
      </c>
      <c r="D10" s="34">
        <v>43987</v>
      </c>
      <c r="E10" s="35">
        <f>D10-C10+1</f>
        <v>1</v>
      </c>
      <c r="F10" s="36">
        <v>18</v>
      </c>
      <c r="G10" s="34">
        <v>43987</v>
      </c>
      <c r="H10" s="34">
        <v>43987</v>
      </c>
      <c r="I10" s="35">
        <f>H10-G10+1</f>
        <v>1</v>
      </c>
      <c r="J10" s="36">
        <v>18</v>
      </c>
      <c r="K10" s="81">
        <f>IF(OR(ISERROR(J10/F10*100)=TRUE,J10="")," ",J10/F10*100)</f>
        <v>100</v>
      </c>
      <c r="L10" s="82">
        <f>IF(ISERROR((I10-E10)/E10*100)=TRUE,"",(I10-E10)/E10*100)</f>
        <v>0</v>
      </c>
      <c r="M10" s="83">
        <f>IF(OR(ISERROR((J10-F10)/F10*100)=TRUE,J10="")," ",(J10-F10)/F10*100)</f>
        <v>0</v>
      </c>
    </row>
    <row r="11" s="1" customFormat="1" spans="1:13">
      <c r="A11" s="37">
        <v>2</v>
      </c>
      <c r="B11" s="33" t="s">
        <v>36</v>
      </c>
      <c r="C11" s="34">
        <v>43987</v>
      </c>
      <c r="D11" s="34">
        <v>44015</v>
      </c>
      <c r="E11" s="35">
        <f t="shared" ref="E11:E18" si="0">D11-C11+1</f>
        <v>29</v>
      </c>
      <c r="F11" s="36">
        <v>57</v>
      </c>
      <c r="G11" s="34">
        <v>43987</v>
      </c>
      <c r="H11" s="34">
        <v>44015</v>
      </c>
      <c r="I11" s="35">
        <f t="shared" ref="I11:I18" si="1">H11-G11+1</f>
        <v>29</v>
      </c>
      <c r="J11" s="36">
        <v>58</v>
      </c>
      <c r="K11" s="81">
        <f t="shared" ref="K11:K19" si="2">IF(OR(ISERROR(J11/F11*100)=TRUE,J11="")," ",J11/F11*100)</f>
        <v>101.754385964912</v>
      </c>
      <c r="L11" s="82">
        <f t="shared" ref="L11:L19" si="3">IF(ISERROR((I11-E11)/E11*100)=TRUE,"",(I11-E11)/E11*100)</f>
        <v>0</v>
      </c>
      <c r="M11" s="83">
        <f t="shared" ref="M11:M18" si="4">IF(OR(ISERROR((J11-F11)/F11*100)=TRUE,J11="")," ",(J11-F11)/F11*100)</f>
        <v>1.75438596491228</v>
      </c>
    </row>
    <row r="12" s="1" customFormat="1" spans="1:13">
      <c r="A12" s="37">
        <v>3</v>
      </c>
      <c r="B12" s="33" t="s">
        <v>37</v>
      </c>
      <c r="C12" s="34">
        <v>43994</v>
      </c>
      <c r="D12" s="34">
        <v>44014</v>
      </c>
      <c r="E12" s="35">
        <f t="shared" si="0"/>
        <v>21</v>
      </c>
      <c r="F12" s="36">
        <f>127+27.5</f>
        <v>154.5</v>
      </c>
      <c r="G12" s="34">
        <v>43994</v>
      </c>
      <c r="H12" s="34">
        <v>44014</v>
      </c>
      <c r="I12" s="35">
        <f t="shared" si="1"/>
        <v>21</v>
      </c>
      <c r="J12" s="36">
        <f>131+27.5</f>
        <v>158.5</v>
      </c>
      <c r="K12" s="81">
        <f t="shared" si="2"/>
        <v>102.588996763754</v>
      </c>
      <c r="L12" s="82">
        <f t="shared" si="3"/>
        <v>0</v>
      </c>
      <c r="M12" s="83">
        <f t="shared" si="4"/>
        <v>2.58899676375405</v>
      </c>
    </row>
    <row r="13" s="1" customFormat="1" spans="1:13">
      <c r="A13" s="37">
        <v>4</v>
      </c>
      <c r="B13" s="33" t="s">
        <v>38</v>
      </c>
      <c r="C13" s="34">
        <v>44018</v>
      </c>
      <c r="D13" s="34">
        <v>44034</v>
      </c>
      <c r="E13" s="35">
        <f t="shared" si="0"/>
        <v>17</v>
      </c>
      <c r="F13" s="36">
        <f>166+36.5</f>
        <v>202.5</v>
      </c>
      <c r="G13" s="34">
        <v>44018</v>
      </c>
      <c r="H13" s="34">
        <v>44033</v>
      </c>
      <c r="I13" s="35">
        <f t="shared" si="1"/>
        <v>16</v>
      </c>
      <c r="J13" s="36">
        <f>160+36.5</f>
        <v>196.5</v>
      </c>
      <c r="K13" s="81">
        <f t="shared" si="2"/>
        <v>97.037037037037</v>
      </c>
      <c r="L13" s="82">
        <f t="shared" si="3"/>
        <v>-5.88235294117647</v>
      </c>
      <c r="M13" s="83">
        <f t="shared" si="4"/>
        <v>-2.96296296296296</v>
      </c>
    </row>
    <row r="14" s="1" customFormat="1" spans="1:13">
      <c r="A14" s="37">
        <v>5</v>
      </c>
      <c r="B14" s="33" t="s">
        <v>39</v>
      </c>
      <c r="C14" s="34">
        <v>44034</v>
      </c>
      <c r="D14" s="34">
        <v>44062</v>
      </c>
      <c r="E14" s="35">
        <f t="shared" si="0"/>
        <v>29</v>
      </c>
      <c r="F14" s="36">
        <f>487+36.5</f>
        <v>523.5</v>
      </c>
      <c r="G14" s="34">
        <v>44033</v>
      </c>
      <c r="H14" s="34">
        <v>44062</v>
      </c>
      <c r="I14" s="35">
        <f t="shared" si="1"/>
        <v>30</v>
      </c>
      <c r="J14" s="36">
        <f>537+36.5</f>
        <v>573.5</v>
      </c>
      <c r="K14" s="81">
        <f t="shared" si="2"/>
        <v>109.551098376313</v>
      </c>
      <c r="L14" s="82">
        <f t="shared" si="3"/>
        <v>3.44827586206897</v>
      </c>
      <c r="M14" s="83">
        <f t="shared" si="4"/>
        <v>9.55109837631328</v>
      </c>
    </row>
    <row r="15" s="1" customFormat="1" spans="1:13">
      <c r="A15" s="37">
        <v>6</v>
      </c>
      <c r="B15" s="33" t="s">
        <v>40</v>
      </c>
      <c r="C15" s="34">
        <v>44063</v>
      </c>
      <c r="D15" s="34">
        <v>44064</v>
      </c>
      <c r="E15" s="35">
        <f t="shared" si="0"/>
        <v>2</v>
      </c>
      <c r="F15" s="36">
        <f>36+9.5</f>
        <v>45.5</v>
      </c>
      <c r="G15" s="34">
        <v>44063</v>
      </c>
      <c r="H15" s="34">
        <v>44064</v>
      </c>
      <c r="I15" s="35">
        <f t="shared" si="1"/>
        <v>2</v>
      </c>
      <c r="J15" s="36">
        <f>35+9.5</f>
        <v>44.5</v>
      </c>
      <c r="K15" s="81">
        <f t="shared" si="2"/>
        <v>97.8021978021978</v>
      </c>
      <c r="L15" s="82">
        <f t="shared" si="3"/>
        <v>0</v>
      </c>
      <c r="M15" s="83">
        <f t="shared" si="4"/>
        <v>-2.1978021978022</v>
      </c>
    </row>
    <row r="16" s="1" customFormat="1" spans="1:13">
      <c r="A16" s="37">
        <v>7</v>
      </c>
      <c r="B16" s="33" t="s">
        <v>41</v>
      </c>
      <c r="C16" s="34">
        <v>44065</v>
      </c>
      <c r="D16" s="34">
        <v>44072</v>
      </c>
      <c r="E16" s="35">
        <f t="shared" si="0"/>
        <v>8</v>
      </c>
      <c r="F16" s="36">
        <f>82.71+9.5</f>
        <v>92.21</v>
      </c>
      <c r="G16" s="34">
        <v>44065</v>
      </c>
      <c r="H16" s="34">
        <v>44071</v>
      </c>
      <c r="I16" s="35">
        <f t="shared" si="1"/>
        <v>7</v>
      </c>
      <c r="J16" s="36">
        <f>86.71+9.5</f>
        <v>96.21</v>
      </c>
      <c r="K16" s="81">
        <f t="shared" si="2"/>
        <v>104.337924303221</v>
      </c>
      <c r="L16" s="82">
        <f t="shared" si="3"/>
        <v>-12.5</v>
      </c>
      <c r="M16" s="83">
        <f t="shared" si="4"/>
        <v>4.33792430322091</v>
      </c>
    </row>
    <row r="17" s="1" customFormat="1" spans="1:13">
      <c r="A17" s="37">
        <v>8</v>
      </c>
      <c r="B17" s="33" t="s">
        <v>42</v>
      </c>
      <c r="C17" s="34">
        <v>44074</v>
      </c>
      <c r="D17" s="34">
        <v>44079</v>
      </c>
      <c r="E17" s="35">
        <f t="shared" si="0"/>
        <v>6</v>
      </c>
      <c r="F17" s="36">
        <f>52+27.5</f>
        <v>79.5</v>
      </c>
      <c r="G17" s="34">
        <v>44072</v>
      </c>
      <c r="H17" s="34">
        <v>44078</v>
      </c>
      <c r="I17" s="35">
        <f t="shared" si="1"/>
        <v>7</v>
      </c>
      <c r="J17" s="36">
        <f>55.6+18.5</f>
        <v>74.1</v>
      </c>
      <c r="K17" s="81">
        <f t="shared" si="2"/>
        <v>93.2075471698113</v>
      </c>
      <c r="L17" s="82">
        <f t="shared" si="3"/>
        <v>16.6666666666667</v>
      </c>
      <c r="M17" s="83">
        <f t="shared" si="4"/>
        <v>-6.79245283018869</v>
      </c>
    </row>
    <row r="18" s="1" customFormat="1" spans="1:13">
      <c r="A18" s="37">
        <v>9</v>
      </c>
      <c r="B18" s="33" t="s">
        <v>43</v>
      </c>
      <c r="C18" s="34">
        <v>44081</v>
      </c>
      <c r="D18" s="34">
        <v>44083</v>
      </c>
      <c r="E18" s="35">
        <f t="shared" si="0"/>
        <v>3</v>
      </c>
      <c r="F18" s="36">
        <v>34</v>
      </c>
      <c r="G18" s="34">
        <v>44079</v>
      </c>
      <c r="H18" s="34">
        <v>44081</v>
      </c>
      <c r="I18" s="35">
        <f t="shared" si="1"/>
        <v>3</v>
      </c>
      <c r="J18" s="36">
        <v>36</v>
      </c>
      <c r="K18" s="81">
        <f t="shared" si="2"/>
        <v>105.882352941176</v>
      </c>
      <c r="L18" s="82">
        <f t="shared" si="3"/>
        <v>0</v>
      </c>
      <c r="M18" s="83"/>
    </row>
    <row r="19" s="1" customFormat="1" spans="1:13">
      <c r="A19" s="29"/>
      <c r="B19" s="29"/>
      <c r="C19" s="29"/>
      <c r="D19" s="29"/>
      <c r="E19" s="38">
        <f>IF(SUM(E10:E17)=0,"",SUM(E10:E17))</f>
        <v>113</v>
      </c>
      <c r="F19" s="39">
        <f>IF(SUM(F10:F17)=0,"",SUM(F10:F17))</f>
        <v>1172.71</v>
      </c>
      <c r="G19" s="40"/>
      <c r="H19" s="41"/>
      <c r="I19" s="38">
        <f>IF(SUM(I10:I17)=0,"",SUM(I10:I17))</f>
        <v>113</v>
      </c>
      <c r="J19" s="39">
        <f>IF(SUM(J10:J17)=0,"",SUM(J10:J17))</f>
        <v>1219.31</v>
      </c>
      <c r="K19" s="83">
        <f t="shared" si="2"/>
        <v>103.973701938246</v>
      </c>
      <c r="L19" s="82">
        <f t="shared" si="3"/>
        <v>0</v>
      </c>
      <c r="M19" s="83">
        <f>IF(OR(ISERROR((J19-F19)/F19*100)=TRUE,J19="")," ",(J19-F19)/F19*100)</f>
        <v>3.97370193824559</v>
      </c>
    </row>
    <row r="20" s="1" customFormat="1" spans="1:13">
      <c r="A20" s="42" t="s">
        <v>46</v>
      </c>
      <c r="B20" s="43" t="s">
        <v>233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="1" customFormat="1" spans="1:13">
      <c r="A21" s="45" t="s">
        <v>48</v>
      </c>
      <c r="B21" s="43" t="s">
        <v>49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="1" customFormat="1" spans="1:13">
      <c r="A22" s="46" t="s">
        <v>50</v>
      </c>
      <c r="B22" s="43" t="s">
        <v>234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="1" customFormat="1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="1" customFormat="1" spans="1:13">
      <c r="A24" s="5" t="s">
        <v>52</v>
      </c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="1" customFormat="1" spans="1:13">
      <c r="A25" s="47" t="s">
        <v>53</v>
      </c>
      <c r="B25" s="48" t="s">
        <v>54</v>
      </c>
      <c r="C25" s="48" t="s">
        <v>55</v>
      </c>
      <c r="D25" s="48" t="s">
        <v>56</v>
      </c>
      <c r="E25" s="49"/>
      <c r="F25" s="49"/>
      <c r="G25" s="49"/>
      <c r="H25" s="49"/>
      <c r="I25" s="49"/>
      <c r="J25" s="49"/>
      <c r="K25" s="49"/>
      <c r="L25" s="49"/>
      <c r="M25" s="84"/>
    </row>
    <row r="26" s="1" customFormat="1" spans="1:13">
      <c r="A26" s="47" t="s">
        <v>57</v>
      </c>
      <c r="B26" s="50">
        <v>5</v>
      </c>
      <c r="C26" s="50">
        <v>0</v>
      </c>
      <c r="D26" s="50">
        <v>0</v>
      </c>
      <c r="E26" s="51"/>
      <c r="F26" s="51"/>
      <c r="G26" s="51"/>
      <c r="H26" s="51"/>
      <c r="I26" s="51"/>
      <c r="J26" s="51"/>
      <c r="K26" s="51"/>
      <c r="L26" s="51"/>
      <c r="M26" s="85"/>
    </row>
    <row r="27" s="1" customFormat="1" spans="1: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="1" customFormat="1" spans="1:13">
      <c r="A28" s="5" t="s">
        <v>58</v>
      </c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="1" customFormat="1" spans="1:13">
      <c r="A29" s="42" t="s">
        <v>22</v>
      </c>
      <c r="B29" s="42" t="s">
        <v>59</v>
      </c>
      <c r="C29" s="42" t="s">
        <v>60</v>
      </c>
      <c r="D29" s="42"/>
      <c r="E29" s="42"/>
      <c r="F29" s="42"/>
      <c r="G29" s="52" t="s">
        <v>61</v>
      </c>
      <c r="H29" s="53"/>
      <c r="I29" s="53"/>
      <c r="J29" s="61"/>
      <c r="K29" s="42" t="s">
        <v>62</v>
      </c>
      <c r="L29" s="42" t="s">
        <v>63</v>
      </c>
      <c r="M29" s="46" t="s">
        <v>64</v>
      </c>
    </row>
    <row r="30" s="1" customFormat="1" spans="1:13">
      <c r="A30" s="54">
        <v>1</v>
      </c>
      <c r="B30" s="55" t="s">
        <v>71</v>
      </c>
      <c r="C30" s="56" t="s">
        <v>235</v>
      </c>
      <c r="D30" s="57"/>
      <c r="E30" s="57"/>
      <c r="F30" s="57"/>
      <c r="G30" s="58" t="s">
        <v>236</v>
      </c>
      <c r="H30" s="58"/>
      <c r="I30" s="58"/>
      <c r="J30" s="86"/>
      <c r="K30" s="87" t="s">
        <v>9</v>
      </c>
      <c r="L30" s="87" t="s">
        <v>68</v>
      </c>
      <c r="M30" s="88"/>
    </row>
    <row r="31" s="1" customFormat="1" spans="1:13">
      <c r="A31" s="54"/>
      <c r="B31" s="55"/>
      <c r="C31" s="56"/>
      <c r="D31" s="56"/>
      <c r="E31" s="56"/>
      <c r="F31" s="56"/>
      <c r="G31" s="58"/>
      <c r="H31" s="58"/>
      <c r="I31" s="58"/>
      <c r="J31" s="86"/>
      <c r="K31" s="87"/>
      <c r="L31" s="87"/>
      <c r="M31" s="88"/>
    </row>
    <row r="32" s="1" customFormat="1" spans="1:13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</row>
    <row r="33" s="1" customFormat="1" spans="1:13">
      <c r="A33" s="5" t="s">
        <v>82</v>
      </c>
      <c r="B33" s="5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</row>
    <row r="34" s="1" customFormat="1" ht="24" spans="1:13">
      <c r="A34" s="60" t="s">
        <v>22</v>
      </c>
      <c r="B34" s="42" t="s">
        <v>59</v>
      </c>
      <c r="C34" s="52" t="s">
        <v>83</v>
      </c>
      <c r="D34" s="53"/>
      <c r="E34" s="53"/>
      <c r="F34" s="61"/>
      <c r="G34" s="52" t="s">
        <v>84</v>
      </c>
      <c r="H34" s="61"/>
      <c r="I34" s="42" t="s">
        <v>85</v>
      </c>
      <c r="J34" s="42"/>
      <c r="K34" s="46" t="s">
        <v>86</v>
      </c>
      <c r="L34" s="46" t="s">
        <v>87</v>
      </c>
      <c r="M34" s="46"/>
    </row>
    <row r="35" s="1" customFormat="1" spans="1:13">
      <c r="A35" s="62">
        <v>1</v>
      </c>
      <c r="B35" s="63" t="s">
        <v>88</v>
      </c>
      <c r="C35" s="64" t="s">
        <v>205</v>
      </c>
      <c r="D35" s="65"/>
      <c r="E35" s="66"/>
      <c r="F35" s="67"/>
      <c r="G35" s="68" t="s">
        <v>179</v>
      </c>
      <c r="H35" s="69"/>
      <c r="I35" s="89" t="s">
        <v>206</v>
      </c>
      <c r="J35" s="90"/>
      <c r="K35" s="91">
        <v>1</v>
      </c>
      <c r="L35" s="92">
        <v>44076</v>
      </c>
      <c r="M35" s="93"/>
    </row>
    <row r="36" s="1" customFormat="1" spans="1:13">
      <c r="A36" s="62">
        <v>2</v>
      </c>
      <c r="B36" s="63" t="s">
        <v>88</v>
      </c>
      <c r="C36" s="64" t="s">
        <v>207</v>
      </c>
      <c r="D36" s="65"/>
      <c r="E36" s="66"/>
      <c r="F36" s="67"/>
      <c r="G36" s="68" t="s">
        <v>179</v>
      </c>
      <c r="H36" s="69"/>
      <c r="I36" s="89"/>
      <c r="J36" s="90"/>
      <c r="K36" s="91">
        <v>1</v>
      </c>
      <c r="L36" s="92">
        <v>44078</v>
      </c>
      <c r="M36" s="93"/>
    </row>
    <row r="37" s="1" customFormat="1" spans="1:13">
      <c r="A37" s="62">
        <v>3</v>
      </c>
      <c r="B37" s="63" t="s">
        <v>88</v>
      </c>
      <c r="C37" s="64" t="s">
        <v>208</v>
      </c>
      <c r="D37" s="65"/>
      <c r="E37" s="66"/>
      <c r="F37" s="67"/>
      <c r="G37" s="68" t="s">
        <v>179</v>
      </c>
      <c r="H37" s="69"/>
      <c r="I37" s="89" t="s">
        <v>209</v>
      </c>
      <c r="J37" s="90"/>
      <c r="K37" s="91">
        <v>1</v>
      </c>
      <c r="L37" s="92">
        <v>44078</v>
      </c>
      <c r="M37" s="93"/>
    </row>
    <row r="38" s="1" customFormat="1" spans="1:13">
      <c r="A38" s="62">
        <v>4</v>
      </c>
      <c r="B38" s="63" t="s">
        <v>88</v>
      </c>
      <c r="C38" s="64" t="s">
        <v>210</v>
      </c>
      <c r="D38" s="65"/>
      <c r="E38" s="66"/>
      <c r="F38" s="67"/>
      <c r="G38" s="68" t="s">
        <v>93</v>
      </c>
      <c r="H38" s="69"/>
      <c r="I38" s="89" t="s">
        <v>211</v>
      </c>
      <c r="J38" s="90"/>
      <c r="K38" s="91">
        <v>1</v>
      </c>
      <c r="L38" s="92">
        <v>44078</v>
      </c>
      <c r="M38" s="93"/>
    </row>
    <row r="39" s="1" customFormat="1" spans="1:13">
      <c r="A39" s="62">
        <v>5</v>
      </c>
      <c r="B39" s="63" t="s">
        <v>88</v>
      </c>
      <c r="C39" s="64" t="s">
        <v>212</v>
      </c>
      <c r="D39" s="65"/>
      <c r="E39" s="66"/>
      <c r="F39" s="67"/>
      <c r="G39" s="68" t="s">
        <v>93</v>
      </c>
      <c r="H39" s="69"/>
      <c r="I39" s="89" t="s">
        <v>213</v>
      </c>
      <c r="J39" s="90"/>
      <c r="K39" s="91">
        <v>1</v>
      </c>
      <c r="L39" s="92">
        <v>44079</v>
      </c>
      <c r="M39" s="93"/>
    </row>
    <row r="40" s="1" customFormat="1" spans="1:13">
      <c r="A40" s="62">
        <v>6</v>
      </c>
      <c r="B40" s="63" t="s">
        <v>88</v>
      </c>
      <c r="C40" s="64" t="s">
        <v>214</v>
      </c>
      <c r="D40" s="65"/>
      <c r="E40" s="66"/>
      <c r="F40" s="67"/>
      <c r="G40" s="68" t="s">
        <v>98</v>
      </c>
      <c r="H40" s="69"/>
      <c r="I40" s="89" t="s">
        <v>215</v>
      </c>
      <c r="J40" s="90"/>
      <c r="K40" s="91">
        <v>1</v>
      </c>
      <c r="L40" s="92">
        <v>44079</v>
      </c>
      <c r="M40" s="93"/>
    </row>
    <row r="41" s="1" customFormat="1" spans="1:13">
      <c r="A41" s="62">
        <v>7</v>
      </c>
      <c r="B41" s="63" t="s">
        <v>88</v>
      </c>
      <c r="C41" s="64" t="s">
        <v>216</v>
      </c>
      <c r="D41" s="65"/>
      <c r="E41" s="66"/>
      <c r="F41" s="67"/>
      <c r="G41" s="68" t="s">
        <v>10</v>
      </c>
      <c r="H41" s="69"/>
      <c r="I41" s="89"/>
      <c r="J41" s="90"/>
      <c r="K41" s="91">
        <v>1</v>
      </c>
      <c r="L41" s="92">
        <v>44079</v>
      </c>
      <c r="M41" s="93"/>
    </row>
    <row r="42" s="1" customFormat="1" spans="1:13">
      <c r="A42" s="62">
        <v>8</v>
      </c>
      <c r="B42" s="63" t="s">
        <v>88</v>
      </c>
      <c r="C42" s="64" t="s">
        <v>217</v>
      </c>
      <c r="D42" s="65"/>
      <c r="E42" s="66"/>
      <c r="F42" s="67"/>
      <c r="G42" s="68" t="s">
        <v>93</v>
      </c>
      <c r="H42" s="69"/>
      <c r="I42" s="89"/>
      <c r="J42" s="90"/>
      <c r="K42" s="91">
        <v>1</v>
      </c>
      <c r="L42" s="92">
        <v>44079</v>
      </c>
      <c r="M42" s="93"/>
    </row>
    <row r="43" s="1" customFormat="1" spans="1:13">
      <c r="A43" s="62">
        <v>9</v>
      </c>
      <c r="B43" s="63" t="s">
        <v>88</v>
      </c>
      <c r="C43" s="64" t="s">
        <v>218</v>
      </c>
      <c r="D43" s="65"/>
      <c r="E43" s="66"/>
      <c r="F43" s="67"/>
      <c r="G43" s="68" t="s">
        <v>93</v>
      </c>
      <c r="H43" s="69"/>
      <c r="I43" s="89" t="s">
        <v>219</v>
      </c>
      <c r="J43" s="90"/>
      <c r="K43" s="91">
        <v>1</v>
      </c>
      <c r="L43" s="92">
        <v>44079</v>
      </c>
      <c r="M43" s="93"/>
    </row>
    <row r="44" s="1" customFormat="1" spans="1:13">
      <c r="A44" s="62">
        <v>10</v>
      </c>
      <c r="B44" s="63" t="s">
        <v>88</v>
      </c>
      <c r="C44" s="64" t="s">
        <v>220</v>
      </c>
      <c r="D44" s="65"/>
      <c r="E44" s="66"/>
      <c r="F44" s="67"/>
      <c r="G44" s="68" t="s">
        <v>90</v>
      </c>
      <c r="H44" s="69"/>
      <c r="I44" s="89" t="s">
        <v>91</v>
      </c>
      <c r="J44" s="90"/>
      <c r="K44" s="91">
        <v>1</v>
      </c>
      <c r="L44" s="92">
        <v>44081</v>
      </c>
      <c r="M44" s="93"/>
    </row>
    <row r="45" s="1" customFormat="1" spans="1:13">
      <c r="A45" s="62">
        <v>11</v>
      </c>
      <c r="B45" s="63" t="s">
        <v>88</v>
      </c>
      <c r="C45" s="64" t="s">
        <v>221</v>
      </c>
      <c r="D45" s="65"/>
      <c r="E45" s="66"/>
      <c r="F45" s="67"/>
      <c r="G45" s="68" t="s">
        <v>93</v>
      </c>
      <c r="H45" s="69"/>
      <c r="I45" s="89" t="s">
        <v>222</v>
      </c>
      <c r="J45" s="90"/>
      <c r="K45" s="91">
        <v>1</v>
      </c>
      <c r="L45" s="92">
        <v>44081</v>
      </c>
      <c r="M45" s="93"/>
    </row>
    <row r="46" s="1" customFormat="1" spans="1:13">
      <c r="A46" s="62">
        <v>12</v>
      </c>
      <c r="B46" s="63" t="s">
        <v>88</v>
      </c>
      <c r="C46" s="64" t="s">
        <v>223</v>
      </c>
      <c r="D46" s="65"/>
      <c r="E46" s="66"/>
      <c r="F46" s="67"/>
      <c r="G46" s="68" t="s">
        <v>10</v>
      </c>
      <c r="H46" s="69"/>
      <c r="I46" s="89"/>
      <c r="J46" s="90"/>
      <c r="K46" s="91">
        <v>1</v>
      </c>
      <c r="L46" s="92">
        <v>44081</v>
      </c>
      <c r="M46" s="93"/>
    </row>
    <row r="47" s="1" customFormat="1" spans="1:13">
      <c r="A47" s="62">
        <v>13</v>
      </c>
      <c r="B47" s="63" t="s">
        <v>88</v>
      </c>
      <c r="C47" s="64" t="s">
        <v>224</v>
      </c>
      <c r="D47" s="65"/>
      <c r="E47" s="66"/>
      <c r="F47" s="67"/>
      <c r="G47" s="68" t="s">
        <v>225</v>
      </c>
      <c r="H47" s="69"/>
      <c r="I47" s="89" t="s">
        <v>226</v>
      </c>
      <c r="J47" s="90"/>
      <c r="K47" s="91">
        <v>1</v>
      </c>
      <c r="L47" s="92">
        <v>44081</v>
      </c>
      <c r="M47" s="93"/>
    </row>
    <row r="48" s="1" customFormat="1" spans="1:13">
      <c r="A48" s="70"/>
      <c r="B48" s="63"/>
      <c r="C48" s="71"/>
      <c r="D48" s="72"/>
      <c r="E48" s="72"/>
      <c r="F48" s="72"/>
      <c r="G48" s="73"/>
      <c r="H48" s="74"/>
      <c r="I48" s="94"/>
      <c r="J48" s="95"/>
      <c r="K48" s="91"/>
      <c r="L48" s="92"/>
      <c r="M48" s="93"/>
    </row>
    <row r="49" s="1" customFormat="1" spans="1:13">
      <c r="A49" s="70"/>
      <c r="B49" s="63"/>
      <c r="C49" s="71"/>
      <c r="D49" s="72"/>
      <c r="E49" s="72"/>
      <c r="F49" s="72"/>
      <c r="G49" s="73"/>
      <c r="H49" s="74"/>
      <c r="I49" s="94"/>
      <c r="J49" s="95"/>
      <c r="K49" s="91"/>
      <c r="L49" s="92"/>
      <c r="M49" s="93"/>
    </row>
    <row r="50" s="1" customFormat="1" spans="1:13">
      <c r="A50" s="70"/>
      <c r="B50" s="63"/>
      <c r="C50" s="71"/>
      <c r="D50" s="72"/>
      <c r="E50" s="72"/>
      <c r="F50" s="72"/>
      <c r="G50" s="73"/>
      <c r="H50" s="74"/>
      <c r="I50" s="94"/>
      <c r="J50" s="95"/>
      <c r="K50" s="91"/>
      <c r="L50" s="92"/>
      <c r="M50" s="93"/>
    </row>
    <row r="51" s="1" customFormat="1" spans="1:13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</row>
    <row r="52" s="1" customFormat="1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="1" customFormat="1" spans="1:13">
      <c r="A53" s="5" t="s">
        <v>123</v>
      </c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="1" customFormat="1" ht="24" spans="1:13">
      <c r="A54" s="76" t="s">
        <v>22</v>
      </c>
      <c r="B54" s="46" t="s">
        <v>83</v>
      </c>
      <c r="C54" s="46"/>
      <c r="D54" s="46"/>
      <c r="E54" s="46"/>
      <c r="F54" s="46" t="s">
        <v>84</v>
      </c>
      <c r="G54" s="46"/>
      <c r="H54" s="46"/>
      <c r="I54" s="46" t="s">
        <v>124</v>
      </c>
      <c r="J54" s="46"/>
      <c r="K54" s="46" t="s">
        <v>125</v>
      </c>
      <c r="L54" s="46" t="s">
        <v>126</v>
      </c>
      <c r="M54" s="46"/>
    </row>
    <row r="55" s="1" customFormat="1" spans="1:13">
      <c r="A55" s="62"/>
      <c r="B55" s="71"/>
      <c r="C55" s="72"/>
      <c r="D55" s="72"/>
      <c r="E55" s="72"/>
      <c r="F55" s="68"/>
      <c r="G55" s="69"/>
      <c r="H55" s="69"/>
      <c r="I55" s="96"/>
      <c r="J55" s="96"/>
      <c r="K55" s="91"/>
      <c r="L55" s="92"/>
      <c r="M55" s="93"/>
    </row>
    <row r="56" s="1" customFormat="1" spans="1:13">
      <c r="A56" s="62"/>
      <c r="B56" s="71"/>
      <c r="C56" s="72"/>
      <c r="D56" s="72"/>
      <c r="E56" s="72"/>
      <c r="F56" s="68"/>
      <c r="G56" s="69"/>
      <c r="H56" s="69"/>
      <c r="I56" s="94"/>
      <c r="J56" s="95"/>
      <c r="K56" s="91"/>
      <c r="L56" s="92"/>
      <c r="M56" s="93"/>
    </row>
    <row r="57" s="1" customFormat="1" spans="1:13">
      <c r="A57" s="62"/>
      <c r="B57" s="71"/>
      <c r="C57" s="72"/>
      <c r="D57" s="72"/>
      <c r="E57" s="72"/>
      <c r="F57" s="68"/>
      <c r="G57" s="69"/>
      <c r="H57" s="69"/>
      <c r="I57" s="94"/>
      <c r="J57" s="95"/>
      <c r="K57" s="91"/>
      <c r="L57" s="92"/>
      <c r="M57" s="93"/>
    </row>
    <row r="58" s="1" customFormat="1" spans="1:13">
      <c r="A58" s="62"/>
      <c r="B58" s="71"/>
      <c r="C58" s="72"/>
      <c r="D58" s="72"/>
      <c r="E58" s="72"/>
      <c r="F58" s="68"/>
      <c r="G58" s="69"/>
      <c r="H58" s="69"/>
      <c r="I58" s="94"/>
      <c r="J58" s="95"/>
      <c r="K58" s="91"/>
      <c r="L58" s="92"/>
      <c r="M58" s="93"/>
    </row>
    <row r="59" s="1" customFormat="1" spans="1:13">
      <c r="A59" s="62"/>
      <c r="B59" s="71"/>
      <c r="C59" s="72"/>
      <c r="D59" s="72"/>
      <c r="E59" s="72"/>
      <c r="F59" s="68"/>
      <c r="G59" s="69"/>
      <c r="H59" s="69"/>
      <c r="I59" s="94"/>
      <c r="J59" s="95"/>
      <c r="K59" s="91"/>
      <c r="L59" s="92"/>
      <c r="M59" s="93"/>
    </row>
    <row r="60" s="1" customFormat="1" spans="1:13">
      <c r="A60" s="62"/>
      <c r="B60" s="71"/>
      <c r="C60" s="72"/>
      <c r="D60" s="72"/>
      <c r="E60" s="72"/>
      <c r="F60" s="68"/>
      <c r="G60" s="69"/>
      <c r="H60" s="69"/>
      <c r="I60" s="94"/>
      <c r="J60" s="95"/>
      <c r="K60" s="91"/>
      <c r="L60" s="92"/>
      <c r="M60" s="93"/>
    </row>
    <row r="61" s="1" customFormat="1" spans="1:13">
      <c r="A61" s="62"/>
      <c r="B61" s="71"/>
      <c r="C61" s="72"/>
      <c r="D61" s="72"/>
      <c r="E61" s="72"/>
      <c r="F61" s="68"/>
      <c r="G61" s="69"/>
      <c r="H61" s="69"/>
      <c r="I61" s="94"/>
      <c r="J61" s="95"/>
      <c r="K61" s="91"/>
      <c r="L61" s="92"/>
      <c r="M61" s="93"/>
    </row>
    <row r="62" s="1" customFormat="1" spans="1:13">
      <c r="A62" s="62"/>
      <c r="B62" s="71"/>
      <c r="C62" s="72"/>
      <c r="D62" s="72"/>
      <c r="E62" s="72"/>
      <c r="F62" s="68"/>
      <c r="G62" s="69"/>
      <c r="H62" s="69"/>
      <c r="I62" s="94"/>
      <c r="J62" s="95"/>
      <c r="K62" s="91"/>
      <c r="L62" s="92"/>
      <c r="M62" s="93"/>
    </row>
    <row r="63" s="1" customFormat="1" spans="1:13">
      <c r="A63" s="62"/>
      <c r="B63" s="71"/>
      <c r="C63" s="72"/>
      <c r="D63" s="72"/>
      <c r="E63" s="72"/>
      <c r="F63" s="68"/>
      <c r="G63" s="69"/>
      <c r="H63" s="69"/>
      <c r="I63" s="97"/>
      <c r="J63" s="98"/>
      <c r="K63" s="91"/>
      <c r="L63" s="92"/>
      <c r="M63" s="93"/>
    </row>
    <row r="64" s="1" customFormat="1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="1" customFormat="1" spans="1:13">
      <c r="A65" s="5" t="s">
        <v>153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="1" customFormat="1" spans="1:13">
      <c r="A66" s="42" t="s">
        <v>22</v>
      </c>
      <c r="B66" s="42" t="s">
        <v>154</v>
      </c>
      <c r="C66" s="42"/>
      <c r="D66" s="42"/>
      <c r="E66" s="42"/>
      <c r="F66" s="42"/>
      <c r="G66" s="42"/>
      <c r="H66" s="42"/>
      <c r="I66" s="42" t="s">
        <v>155</v>
      </c>
      <c r="J66" s="42"/>
      <c r="K66" s="42" t="s">
        <v>156</v>
      </c>
      <c r="L66" s="42"/>
      <c r="M66" s="42"/>
    </row>
    <row r="67" s="1" customFormat="1" spans="1:13">
      <c r="A67" s="70">
        <v>1</v>
      </c>
      <c r="B67" s="99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</row>
    <row r="68" s="1" customFormat="1" spans="1:13">
      <c r="A68" s="70">
        <v>2</v>
      </c>
      <c r="B68" s="99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</row>
    <row r="69" s="1" customFormat="1" spans="1:13">
      <c r="A69" s="70">
        <v>3</v>
      </c>
      <c r="B69" s="99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</row>
    <row r="70" s="1" customFormat="1" spans="1:13">
      <c r="A70" s="70">
        <v>4</v>
      </c>
      <c r="B70" s="99"/>
      <c r="C70" s="99"/>
      <c r="D70" s="99"/>
      <c r="E70" s="99"/>
      <c r="F70" s="99"/>
      <c r="G70" s="99"/>
      <c r="H70" s="99"/>
      <c r="I70" s="100"/>
      <c r="J70" s="100"/>
      <c r="K70" s="100"/>
      <c r="L70" s="100"/>
      <c r="M70" s="100"/>
    </row>
    <row r="71" s="1" customFormat="1" spans="1:13">
      <c r="A71" s="70">
        <v>5</v>
      </c>
      <c r="B71" s="99"/>
      <c r="C71" s="99"/>
      <c r="D71" s="99"/>
      <c r="E71" s="99"/>
      <c r="F71" s="99"/>
      <c r="G71" s="99"/>
      <c r="H71" s="99"/>
      <c r="I71" s="100"/>
      <c r="J71" s="100"/>
      <c r="K71" s="100"/>
      <c r="L71" s="100"/>
      <c r="M71" s="100"/>
    </row>
    <row r="72" s="1" customFormat="1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</sheetData>
  <mergeCells count="163">
    <mergeCell ref="A1:M1"/>
    <mergeCell ref="A2:B2"/>
    <mergeCell ref="B3:E3"/>
    <mergeCell ref="G3:I3"/>
    <mergeCell ref="K3:M3"/>
    <mergeCell ref="B4:E4"/>
    <mergeCell ref="G4:I4"/>
    <mergeCell ref="K4:M4"/>
    <mergeCell ref="B5:E5"/>
    <mergeCell ref="G5:I5"/>
    <mergeCell ref="K5:M5"/>
    <mergeCell ref="B6:E6"/>
    <mergeCell ref="G6:I6"/>
    <mergeCell ref="K6:M6"/>
    <mergeCell ref="A7:B7"/>
    <mergeCell ref="C8:F8"/>
    <mergeCell ref="G8:J8"/>
    <mergeCell ref="B20:M20"/>
    <mergeCell ref="B21:M21"/>
    <mergeCell ref="B22:M22"/>
    <mergeCell ref="A24:B24"/>
    <mergeCell ref="A28:B28"/>
    <mergeCell ref="C29:F29"/>
    <mergeCell ref="G29:J29"/>
    <mergeCell ref="C30:F30"/>
    <mergeCell ref="G30:J30"/>
    <mergeCell ref="C31:F31"/>
    <mergeCell ref="G31:J31"/>
    <mergeCell ref="A33:B33"/>
    <mergeCell ref="C34:F34"/>
    <mergeCell ref="G34:H34"/>
    <mergeCell ref="I34:J34"/>
    <mergeCell ref="L34:M34"/>
    <mergeCell ref="C35:F35"/>
    <mergeCell ref="G35:H35"/>
    <mergeCell ref="I35:J35"/>
    <mergeCell ref="L35:M35"/>
    <mergeCell ref="C36:F36"/>
    <mergeCell ref="G36:H36"/>
    <mergeCell ref="I36:J36"/>
    <mergeCell ref="L36:M36"/>
    <mergeCell ref="C37:F37"/>
    <mergeCell ref="G37:H37"/>
    <mergeCell ref="I37:J37"/>
    <mergeCell ref="L37:M37"/>
    <mergeCell ref="C38:F38"/>
    <mergeCell ref="G38:H38"/>
    <mergeCell ref="I38:J38"/>
    <mergeCell ref="L38:M38"/>
    <mergeCell ref="C39:F39"/>
    <mergeCell ref="G39:H39"/>
    <mergeCell ref="I39:J39"/>
    <mergeCell ref="L39:M39"/>
    <mergeCell ref="C40:F40"/>
    <mergeCell ref="G40:H40"/>
    <mergeCell ref="I40:J40"/>
    <mergeCell ref="L40:M40"/>
    <mergeCell ref="C41:F41"/>
    <mergeCell ref="G41:H41"/>
    <mergeCell ref="I41:J41"/>
    <mergeCell ref="L41:M41"/>
    <mergeCell ref="C42:F42"/>
    <mergeCell ref="G42:H42"/>
    <mergeCell ref="I42:J42"/>
    <mergeCell ref="L42:M42"/>
    <mergeCell ref="C43:F43"/>
    <mergeCell ref="G43:H43"/>
    <mergeCell ref="I43:J43"/>
    <mergeCell ref="L43:M43"/>
    <mergeCell ref="C44:F44"/>
    <mergeCell ref="G44:H44"/>
    <mergeCell ref="I44:J44"/>
    <mergeCell ref="L44:M44"/>
    <mergeCell ref="C45:F45"/>
    <mergeCell ref="G45:H45"/>
    <mergeCell ref="I45:J45"/>
    <mergeCell ref="L45:M45"/>
    <mergeCell ref="C46:F46"/>
    <mergeCell ref="G46:H46"/>
    <mergeCell ref="I46:J46"/>
    <mergeCell ref="L46:M46"/>
    <mergeCell ref="C47:F47"/>
    <mergeCell ref="G47:H47"/>
    <mergeCell ref="I47:J47"/>
    <mergeCell ref="L47:M47"/>
    <mergeCell ref="C48:F48"/>
    <mergeCell ref="G48:H48"/>
    <mergeCell ref="I48:J48"/>
    <mergeCell ref="L48:M48"/>
    <mergeCell ref="C49:F49"/>
    <mergeCell ref="G49:H49"/>
    <mergeCell ref="I49:J49"/>
    <mergeCell ref="L49:M49"/>
    <mergeCell ref="C50:F50"/>
    <mergeCell ref="G50:H50"/>
    <mergeCell ref="I50:J50"/>
    <mergeCell ref="L50:M50"/>
    <mergeCell ref="A53:B53"/>
    <mergeCell ref="B54:E54"/>
    <mergeCell ref="F54:H54"/>
    <mergeCell ref="I54:J54"/>
    <mergeCell ref="L54:M54"/>
    <mergeCell ref="B55:E55"/>
    <mergeCell ref="F55:H55"/>
    <mergeCell ref="I55:J55"/>
    <mergeCell ref="L55:M55"/>
    <mergeCell ref="B56:E56"/>
    <mergeCell ref="F56:H56"/>
    <mergeCell ref="I56:J56"/>
    <mergeCell ref="L56:M56"/>
    <mergeCell ref="B57:E57"/>
    <mergeCell ref="F57:H57"/>
    <mergeCell ref="I57:J57"/>
    <mergeCell ref="L57:M57"/>
    <mergeCell ref="B58:E58"/>
    <mergeCell ref="F58:H58"/>
    <mergeCell ref="I58:J58"/>
    <mergeCell ref="L58:M58"/>
    <mergeCell ref="B59:E59"/>
    <mergeCell ref="F59:H59"/>
    <mergeCell ref="I59:J59"/>
    <mergeCell ref="L59:M59"/>
    <mergeCell ref="B60:E60"/>
    <mergeCell ref="F60:H60"/>
    <mergeCell ref="I60:J60"/>
    <mergeCell ref="L60:M60"/>
    <mergeCell ref="B61:E61"/>
    <mergeCell ref="F61:H61"/>
    <mergeCell ref="I61:J61"/>
    <mergeCell ref="L61:M61"/>
    <mergeCell ref="B62:E62"/>
    <mergeCell ref="F62:H62"/>
    <mergeCell ref="I62:J62"/>
    <mergeCell ref="L62:M62"/>
    <mergeCell ref="B63:E63"/>
    <mergeCell ref="F63:H63"/>
    <mergeCell ref="I63:J63"/>
    <mergeCell ref="L63:M63"/>
    <mergeCell ref="A65:B65"/>
    <mergeCell ref="B66:H66"/>
    <mergeCell ref="I66:J66"/>
    <mergeCell ref="K66:M66"/>
    <mergeCell ref="B67:H67"/>
    <mergeCell ref="I67:J67"/>
    <mergeCell ref="K67:M67"/>
    <mergeCell ref="B68:H68"/>
    <mergeCell ref="I68:J68"/>
    <mergeCell ref="K68:M68"/>
    <mergeCell ref="B69:H69"/>
    <mergeCell ref="I69:J69"/>
    <mergeCell ref="K69:M69"/>
    <mergeCell ref="B70:H70"/>
    <mergeCell ref="I70:J70"/>
    <mergeCell ref="K70:M70"/>
    <mergeCell ref="B71:H71"/>
    <mergeCell ref="I71:J71"/>
    <mergeCell ref="K71:M71"/>
    <mergeCell ref="A8:A9"/>
    <mergeCell ref="B8:B9"/>
    <mergeCell ref="K8:K9"/>
    <mergeCell ref="L8:L9"/>
    <mergeCell ref="M8:M9"/>
    <mergeCell ref="E25:M26"/>
  </mergeCells>
  <dataValidations count="11">
    <dataValidation type="list" allowBlank="1" showInputMessage="1" showErrorMessage="1" sqref="G3 H3:I3">
      <formula1>"产品研发型,定制开发型,升级维护型,其他类型"</formula1>
    </dataValidation>
    <dataValidation allowBlank="1" showInputMessage="1" showErrorMessage="1" sqref="K3:M3"/>
    <dataValidation type="list" allowBlank="1" showInputMessage="1" showErrorMessage="1" sqref="F65477:F65482 F65484:F65485 F65490:F65495 F65497:F65498">
      <formula1>"Open,Close"</formula1>
    </dataValidation>
    <dataValidation type="list" allowBlank="1" showInputMessage="1" showErrorMessage="1" sqref="L7">
      <formula1>"未立项,售前立项,售中立项,已结项"</formula1>
    </dataValidation>
    <dataValidation type="list" allowBlank="1" showInputMessage="1" showErrorMessage="1" sqref="L30 L31 L32:L33">
      <formula1>"未处理,处理中,已关闭"</formula1>
    </dataValidation>
    <dataValidation type="list" allowBlank="1" showInputMessage="1" showErrorMessage="1" sqref="I67:J71">
      <formula1>"已提出,处理中,已完成,已关闭"</formula1>
    </dataValidation>
    <dataValidation type="list" allowBlank="1" showInputMessage="1" showErrorMessage="1" sqref="B30 B31:B32">
      <formula1>"问题,风险"</formula1>
    </dataValidation>
    <dataValidation type="list" allowBlank="1" showInputMessage="1" showErrorMessage="1" sqref="B50 B35:B45 B46:B47 B48:B49">
      <formula1>"计划,临时"</formula1>
    </dataValidation>
    <dataValidation type="list" allowBlank="1" showInputMessage="1" showErrorMessage="1" sqref="G65462">
      <formula1>"进行中,已关闭,待定,被终止,暂停"</formula1>
    </dataValidation>
    <dataValidation type="list" allowBlank="1" showInputMessage="1" showErrorMessage="1" sqref="E65461">
      <formula1>"项目计划, 需求开发,设计,实现,测试,发布,结项"</formula1>
    </dataValidation>
    <dataValidation type="list" allowBlank="1" showInputMessage="1" showErrorMessage="1" sqref="F65502:F65504">
      <formula1>"打开,关闭"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2020年6月</vt:lpstr>
      <vt:lpstr>2020年7月</vt:lpstr>
      <vt:lpstr>2020年8月</vt:lpstr>
      <vt:lpstr>2020年9月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dddddd</dc:creator>
  <cp:lastModifiedBy>Administrator</cp:lastModifiedBy>
  <dcterms:created xsi:type="dcterms:W3CDTF">2020-05-19T12:04:00Z</dcterms:created>
  <dcterms:modified xsi:type="dcterms:W3CDTF">2020-10-27T07:59:00Z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