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cepig/Documents/"/>
    </mc:Choice>
  </mc:AlternateContent>
  <bookViews>
    <workbookView xWindow="80" yWindow="460" windowWidth="38320" windowHeight="23540" tabRatio="550" firstSheet="1" activeTab="3"/>
  </bookViews>
  <sheets>
    <sheet name="当前月份" sheetId="1" state="hidden" r:id="rId1"/>
    <sheet name="工作表1" sheetId="3" r:id="rId2"/>
    <sheet name="工作表2" sheetId="4" r:id="rId3"/>
    <sheet name="工作表3" sheetId="5" r:id="rId4"/>
    <sheet name="图表数据" sheetId="2" state="hidden" r:id="rId5"/>
  </sheets>
  <definedNames>
    <definedName name="_xlnm.Print_Titles" localSheetId="0">当前月份!$16:$17</definedName>
    <definedName name="TotalMonthlyExpenses">当前月份!$F$9</definedName>
    <definedName name="TotalMonthlyIncome">当前月份!$F$6</definedName>
    <definedName name="TotalMonthlySavings">当前月份!$F$12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5" l="1"/>
  <c r="B2" i="5"/>
  <c r="C30" i="3"/>
  <c r="C29" i="3"/>
  <c r="B30" i="3"/>
  <c r="B29" i="3"/>
  <c r="C26" i="3"/>
  <c r="C25" i="3"/>
  <c r="C21" i="3"/>
  <c r="B21" i="3"/>
  <c r="B26" i="3"/>
  <c r="B25" i="3"/>
  <c r="B22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6" i="3"/>
  <c r="D17" i="3"/>
  <c r="D1" i="3"/>
  <c r="F6" i="1"/>
  <c r="F12" i="1"/>
  <c r="F9" i="1"/>
  <c r="B6" i="2"/>
  <c r="B5" i="2"/>
  <c r="B4" i="2"/>
  <c r="F15" i="1"/>
</calcChain>
</file>

<file path=xl/comments1.xml><?xml version="1.0" encoding="utf-8"?>
<comments xmlns="http://schemas.openxmlformats.org/spreadsheetml/2006/main">
  <authors>
    <author>Microsoft Office 用户</author>
  </authors>
  <commentList>
    <comment ref="F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<sst xmlns="http://schemas.openxmlformats.org/spreadsheetml/2006/main" count="141" uniqueCount="85">
  <si>
    <t xml:space="preserve"> </t>
  </si>
  <si>
    <t>个人预算</t>
  </si>
  <si>
    <t>收入花费百分比</t>
  </si>
  <si>
    <t>汇总</t>
    <phoneticPr fontId="8" type="noConversion"/>
  </si>
  <si>
    <t>每月总收入</t>
    <phoneticPr fontId="8" type="noConversion"/>
  </si>
  <si>
    <t>每月总支出</t>
    <phoneticPr fontId="8" type="noConversion"/>
  </si>
  <si>
    <t>每月总存款</t>
    <phoneticPr fontId="8" type="noConversion"/>
  </si>
  <si>
    <t>现金余额</t>
    <phoneticPr fontId="8" type="noConversion"/>
  </si>
  <si>
    <t>项目</t>
  </si>
  <si>
    <t>金额</t>
  </si>
  <si>
    <t>到期日</t>
  </si>
  <si>
    <t>日期</t>
  </si>
  <si>
    <t>每月收入</t>
    <phoneticPr fontId="8" type="noConversion"/>
  </si>
  <si>
    <t>每月支出</t>
    <phoneticPr fontId="8" type="noConversion"/>
  </si>
  <si>
    <t>收入来源 1</t>
  </si>
  <si>
    <t>收入来源 2</t>
  </si>
  <si>
    <t>其他</t>
  </si>
  <si>
    <t>租金/抵押贷款</t>
  </si>
  <si>
    <t>电费</t>
  </si>
  <si>
    <t>加油费</t>
  </si>
  <si>
    <t>移动电话</t>
  </si>
  <si>
    <t>日用杂货</t>
  </si>
  <si>
    <t>车贷</t>
  </si>
  <si>
    <t>汽车开支</t>
  </si>
  <si>
    <t>学生贷款</t>
  </si>
  <si>
    <t>信用卡</t>
  </si>
  <si>
    <t>车险</t>
  </si>
  <si>
    <t>个人护理</t>
  </si>
  <si>
    <t>娱乐</t>
  </si>
  <si>
    <t>杂项</t>
  </si>
  <si>
    <t>[日期]</t>
  </si>
  <si>
    <t>图表数据</t>
    <phoneticPr fontId="8" type="noConversion"/>
  </si>
  <si>
    <t>每月存款</t>
    <phoneticPr fontId="8" type="noConversion"/>
  </si>
  <si>
    <t>批准建设用地面积</t>
    <rPh sb="0" eb="1">
      <t>pi zhun</t>
    </rPh>
    <rPh sb="2" eb="3">
      <t>jian she</t>
    </rPh>
    <rPh sb="4" eb="5">
      <t>yong di</t>
    </rPh>
    <rPh sb="6" eb="7">
      <t>mian ji</t>
    </rPh>
    <phoneticPr fontId="9" type="noConversion"/>
  </si>
  <si>
    <t>其中：新增建设用地面积</t>
    <rPh sb="0" eb="1">
      <t>qi zhong</t>
    </rPh>
    <rPh sb="3" eb="4">
      <t>xin zeng</t>
    </rPh>
    <rPh sb="5" eb="6">
      <t>jian she</t>
    </rPh>
    <rPh sb="7" eb="8">
      <t>yong di</t>
    </rPh>
    <rPh sb="9" eb="10">
      <t>mian ji</t>
    </rPh>
    <phoneticPr fontId="9" type="noConversion"/>
  </si>
  <si>
    <t>农用地</t>
    <rPh sb="0" eb="1">
      <t>nong yong di</t>
    </rPh>
    <phoneticPr fontId="9" type="noConversion"/>
  </si>
  <si>
    <t>耕地</t>
    <rPh sb="0" eb="1">
      <t>geng di</t>
    </rPh>
    <phoneticPr fontId="9" type="noConversion"/>
  </si>
  <si>
    <t>未利用地</t>
    <rPh sb="0" eb="1">
      <t>wei li yong di</t>
    </rPh>
    <phoneticPr fontId="9" type="noConversion"/>
  </si>
  <si>
    <t>其中：国务院批准</t>
    <rPh sb="0" eb="1">
      <t>qi zhong</t>
    </rPh>
    <rPh sb="3" eb="4">
      <t>guo wu yuan</t>
    </rPh>
    <rPh sb="6" eb="7">
      <t>pi zhun</t>
    </rPh>
    <phoneticPr fontId="9" type="noConversion"/>
  </si>
  <si>
    <t>当前受理当年批准</t>
    <rPh sb="0" eb="1">
      <t>dang qian</t>
    </rPh>
    <rPh sb="2" eb="3">
      <t>shou li</t>
    </rPh>
    <rPh sb="4" eb="5">
      <t>dang nian</t>
    </rPh>
    <rPh sb="6" eb="7">
      <t>pi zhun</t>
    </rPh>
    <phoneticPr fontId="9" type="noConversion"/>
  </si>
  <si>
    <t>省政府批准</t>
    <rPh sb="0" eb="1">
      <t>sheng zheng fu</t>
    </rPh>
    <rPh sb="3" eb="4">
      <t>pi zhun</t>
    </rPh>
    <phoneticPr fontId="9" type="noConversion"/>
  </si>
  <si>
    <t>当年受理当年批准</t>
    <rPh sb="0" eb="1">
      <t>dang nian</t>
    </rPh>
    <rPh sb="2" eb="3">
      <t>shou li</t>
    </rPh>
    <rPh sb="4" eb="5">
      <t>dang nian</t>
    </rPh>
    <rPh sb="6" eb="7">
      <t>pi zhun</t>
    </rPh>
    <phoneticPr fontId="9" type="noConversion"/>
  </si>
  <si>
    <t>历年受理当年批准</t>
    <rPh sb="0" eb="1">
      <t>li nian</t>
    </rPh>
    <rPh sb="2" eb="3">
      <t>shou li</t>
    </rPh>
    <rPh sb="4" eb="5">
      <t>dang nian</t>
    </rPh>
    <rPh sb="6" eb="7">
      <t>pi zhun</t>
    </rPh>
    <phoneticPr fontId="9" type="noConversion"/>
  </si>
  <si>
    <t>其中：城市分批次建设用地</t>
    <rPh sb="0" eb="1">
      <t>qi zhong</t>
    </rPh>
    <rPh sb="3" eb="4">
      <t>cheng shi</t>
    </rPh>
    <rPh sb="5" eb="6">
      <t>fen pi ci</t>
    </rPh>
    <rPh sb="8" eb="9">
      <t>jian she</t>
    </rPh>
    <rPh sb="10" eb="11">
      <t>yong di</t>
    </rPh>
    <phoneticPr fontId="9" type="noConversion"/>
  </si>
  <si>
    <t>单独选址建设用地</t>
    <rPh sb="0" eb="1">
      <t>dan du</t>
    </rPh>
    <rPh sb="2" eb="3">
      <t>xuan zhi</t>
    </rPh>
    <rPh sb="4" eb="5">
      <t>jian she yong di</t>
    </rPh>
    <phoneticPr fontId="9" type="noConversion"/>
  </si>
  <si>
    <t>交通运输用地</t>
    <rPh sb="0" eb="1">
      <t>jiao tong yun shu</t>
    </rPh>
    <rPh sb="4" eb="5">
      <t>yong di</t>
    </rPh>
    <phoneticPr fontId="9" type="noConversion"/>
  </si>
  <si>
    <t>水利设施用地</t>
    <rPh sb="0" eb="1">
      <t>shui li</t>
    </rPh>
    <rPh sb="2" eb="3">
      <t>she shi</t>
    </rPh>
    <rPh sb="4" eb="5">
      <t>yong di</t>
    </rPh>
    <phoneticPr fontId="9" type="noConversion"/>
  </si>
  <si>
    <t>能源用地</t>
    <rPh sb="0" eb="1">
      <t>neng yuan</t>
    </rPh>
    <rPh sb="2" eb="3">
      <t>yong di</t>
    </rPh>
    <phoneticPr fontId="9" type="noConversion"/>
  </si>
  <si>
    <t>其他用地</t>
    <rPh sb="0" eb="1">
      <t>qi ta</t>
    </rPh>
    <rPh sb="2" eb="3">
      <t>yong di</t>
    </rPh>
    <phoneticPr fontId="9" type="noConversion"/>
  </si>
  <si>
    <t>总量</t>
    <rPh sb="0" eb="1">
      <t>zong liang</t>
    </rPh>
    <phoneticPr fontId="9" type="noConversion"/>
  </si>
  <si>
    <t>杭州</t>
    <rPh sb="0" eb="1">
      <t>hang zhou</t>
    </rPh>
    <phoneticPr fontId="9" type="noConversion"/>
  </si>
  <si>
    <t>宁波</t>
    <rPh sb="0" eb="1">
      <t>ning bo</t>
    </rPh>
    <phoneticPr fontId="9" type="noConversion"/>
  </si>
  <si>
    <t>温州</t>
    <rPh sb="0" eb="1">
      <t>wen zhou</t>
    </rPh>
    <phoneticPr fontId="9" type="noConversion"/>
  </si>
  <si>
    <t>湖州</t>
    <rPh sb="0" eb="1">
      <t>hu zhou</t>
    </rPh>
    <phoneticPr fontId="9" type="noConversion"/>
  </si>
  <si>
    <t>绍兴</t>
    <rPh sb="0" eb="1">
      <t>shao xing</t>
    </rPh>
    <phoneticPr fontId="9" type="noConversion"/>
  </si>
  <si>
    <t>金华</t>
    <rPh sb="0" eb="1">
      <t>jin hua</t>
    </rPh>
    <phoneticPr fontId="9" type="noConversion"/>
  </si>
  <si>
    <t>衢州</t>
    <rPh sb="0" eb="1">
      <t>qu zhou</t>
    </rPh>
    <phoneticPr fontId="9" type="noConversion"/>
  </si>
  <si>
    <t>舟山</t>
    <rPh sb="0" eb="1">
      <t>zhou shan</t>
    </rPh>
    <phoneticPr fontId="9" type="noConversion"/>
  </si>
  <si>
    <t>台州</t>
    <rPh sb="0" eb="1">
      <t>tai zhou</t>
    </rPh>
    <phoneticPr fontId="9" type="noConversion"/>
  </si>
  <si>
    <t>丽水</t>
    <rPh sb="0" eb="1">
      <t>li shui</t>
    </rPh>
    <phoneticPr fontId="9" type="noConversion"/>
  </si>
  <si>
    <t>708 汤赛</t>
    <rPh sb="4" eb="5">
      <t>tang sai</t>
    </rPh>
    <phoneticPr fontId="9" type="noConversion"/>
  </si>
  <si>
    <t>建设用地批准情况</t>
    <rPh sb="0" eb="1">
      <t>jian she</t>
    </rPh>
    <rPh sb="2" eb="3">
      <t>yong di</t>
    </rPh>
    <rPh sb="4" eb="5">
      <t>pi zhun</t>
    </rPh>
    <rPh sb="6" eb="7">
      <t>qing kuang</t>
    </rPh>
    <phoneticPr fontId="9" type="noConversion"/>
  </si>
  <si>
    <t>时间</t>
    <rPh sb="0" eb="1">
      <t>shi jian</t>
    </rPh>
    <phoneticPr fontId="9" type="noConversion"/>
  </si>
  <si>
    <t>2015年第一季度</t>
    <rPh sb="4" eb="5">
      <t>nian</t>
    </rPh>
    <rPh sb="5" eb="6">
      <t>di yi ji du</t>
    </rPh>
    <phoneticPr fontId="9" type="noConversion"/>
  </si>
  <si>
    <t>区域</t>
    <rPh sb="0" eb="1">
      <t>qu yu</t>
    </rPh>
    <phoneticPr fontId="9" type="noConversion"/>
  </si>
  <si>
    <t>全省</t>
    <rPh sb="0" eb="1">
      <t>quan sheng</t>
    </rPh>
    <phoneticPr fontId="9" type="noConversion"/>
  </si>
  <si>
    <t>分类</t>
    <rPh sb="0" eb="1">
      <t>fen lei</t>
    </rPh>
    <phoneticPr fontId="9" type="noConversion"/>
  </si>
  <si>
    <t>全部</t>
    <rPh sb="0" eb="1">
      <t>quan bu</t>
    </rPh>
    <phoneticPr fontId="9" type="noConversion"/>
  </si>
  <si>
    <t>同比</t>
    <rPh sb="0" eb="1">
      <t>tong bi</t>
    </rPh>
    <phoneticPr fontId="9" type="noConversion"/>
  </si>
  <si>
    <t>新增建设用地</t>
    <rPh sb="0" eb="1">
      <t>xin zeng</t>
    </rPh>
    <rPh sb="2" eb="3">
      <t>jian she</t>
    </rPh>
    <rPh sb="4" eb="5">
      <t>yong di</t>
    </rPh>
    <phoneticPr fontId="9" type="noConversion"/>
  </si>
  <si>
    <t>其他</t>
    <rPh sb="0" eb="1">
      <t>qi ta</t>
    </rPh>
    <phoneticPr fontId="9" type="noConversion"/>
  </si>
  <si>
    <t>国务院批准</t>
    <rPh sb="0" eb="1">
      <t>guo wu yuan</t>
    </rPh>
    <rPh sb="3" eb="4">
      <t>pi zhun</t>
    </rPh>
    <phoneticPr fontId="9" type="noConversion"/>
  </si>
  <si>
    <t>面积</t>
    <rPh sb="0" eb="1">
      <t>mian ji</t>
    </rPh>
    <phoneticPr fontId="9" type="noConversion"/>
  </si>
  <si>
    <t>类型</t>
    <rPh sb="0" eb="1">
      <t>lei xing</t>
    </rPh>
    <phoneticPr fontId="9" type="noConversion"/>
  </si>
  <si>
    <t>同比</t>
    <rPh sb="0" eb="1">
      <t>tong bu</t>
    </rPh>
    <rPh sb="1" eb="2">
      <t>bi</t>
    </rPh>
    <phoneticPr fontId="9" type="noConversion"/>
  </si>
  <si>
    <t>城市分批次建设用地</t>
    <rPh sb="0" eb="1">
      <t>cheng shi</t>
    </rPh>
    <rPh sb="2" eb="3">
      <t>fen pi ci</t>
    </rPh>
    <rPh sb="5" eb="6">
      <t>jian she</t>
    </rPh>
    <rPh sb="7" eb="8">
      <t>yong di</t>
    </rPh>
    <phoneticPr fontId="9" type="noConversion"/>
  </si>
  <si>
    <t>单独选址建设用地</t>
    <rPh sb="0" eb="1">
      <t>dan du</t>
    </rPh>
    <rPh sb="2" eb="3">
      <t>xuan zhi</t>
    </rPh>
    <rPh sb="4" eb="5">
      <t>jian she</t>
    </rPh>
    <rPh sb="6" eb="7">
      <t>yogn di</t>
    </rPh>
    <phoneticPr fontId="9" type="noConversion"/>
  </si>
  <si>
    <t>2014年第一季度</t>
    <rPh sb="4" eb="5">
      <t>nian</t>
    </rPh>
    <rPh sb="5" eb="6">
      <t>di yi ji du</t>
    </rPh>
    <phoneticPr fontId="9" type="noConversion"/>
  </si>
  <si>
    <t>2014年第二季度</t>
    <rPh sb="4" eb="5">
      <t>nian</t>
    </rPh>
    <rPh sb="5" eb="6">
      <t>di yi ji du</t>
    </rPh>
    <rPh sb="6" eb="7">
      <t>er</t>
    </rPh>
    <phoneticPr fontId="9" type="noConversion"/>
  </si>
  <si>
    <t>2014年第三季度</t>
    <rPh sb="4" eb="5">
      <t>nian</t>
    </rPh>
    <rPh sb="5" eb="6">
      <t>di yi ji du</t>
    </rPh>
    <rPh sb="6" eb="7">
      <t>san</t>
    </rPh>
    <phoneticPr fontId="9" type="noConversion"/>
  </si>
  <si>
    <t>2014年第四季度</t>
    <rPh sb="4" eb="5">
      <t>nian</t>
    </rPh>
    <rPh sb="5" eb="6">
      <t>di yi ji du</t>
    </rPh>
    <rPh sb="6" eb="7">
      <t>si</t>
    </rPh>
    <phoneticPr fontId="9" type="noConversion"/>
  </si>
  <si>
    <t>分类数据</t>
    <rPh sb="0" eb="1">
      <t>fen lei</t>
    </rPh>
    <rPh sb="2" eb="3">
      <t>shu jju</t>
    </rPh>
    <phoneticPr fontId="9" type="noConversion"/>
  </si>
  <si>
    <t>历史数据</t>
    <rPh sb="0" eb="1">
      <t>li shi</t>
    </rPh>
    <rPh sb="2" eb="3">
      <t>shu ju</t>
    </rPh>
    <phoneticPr fontId="9" type="noConversion"/>
  </si>
  <si>
    <t>各区域数据</t>
    <rPh sb="0" eb="1">
      <t>ge di qu</t>
    </rPh>
    <rPh sb="1" eb="2">
      <t>qu yu</t>
    </rPh>
    <rPh sb="3" eb="4">
      <t>shu ju</t>
    </rPh>
    <phoneticPr fontId="9" type="noConversion"/>
  </si>
  <si>
    <t>全区域</t>
    <rPh sb="0" eb="1">
      <t>quan</t>
    </rPh>
    <rPh sb="1" eb="2">
      <t>qu yu</t>
    </rPh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</si>
</sst>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¥&quot;#,##0"/>
    <numFmt numFmtId="177" formatCode="&quot;¥&quot;#,##0.00"/>
    <numFmt numFmtId="179" formatCode="#.##%"/>
  </numFmts>
  <fonts count="20" x14ac:knownFonts="1">
    <font>
      <sz val="10"/>
      <color theme="3" tint="0.24994659260841701"/>
      <name val="Microsoft YaHei UI"/>
      <family val="2"/>
      <scheme val="minor"/>
    </font>
    <font>
      <b/>
      <sz val="10"/>
      <color theme="3" tint="9.9948118533890809E-2"/>
      <name val="Microsoft YaHei UI"/>
      <family val="2"/>
      <scheme val="major"/>
    </font>
    <font>
      <sz val="10"/>
      <color theme="2" tint="-9.9978637043366805E-2"/>
      <name val="Microsoft YaHei UI"/>
      <family val="2"/>
      <scheme val="minor"/>
    </font>
    <font>
      <sz val="24"/>
      <color theme="3" tint="0.24994659260841701"/>
      <name val="Microsoft YaHei UI"/>
      <family val="2"/>
      <scheme val="minor"/>
    </font>
    <font>
      <sz val="10"/>
      <color theme="4"/>
      <name val="Microsoft YaHei UI"/>
      <family val="2"/>
      <scheme val="major"/>
    </font>
    <font>
      <sz val="20"/>
      <color theme="0"/>
      <name val="Microsoft YaHei UI"/>
      <family val="2"/>
      <scheme val="major"/>
    </font>
    <font>
      <sz val="13"/>
      <color theme="3" tint="0.24994659260841701"/>
      <name val="Microsoft YaHei UI"/>
      <family val="2"/>
      <scheme val="major"/>
    </font>
    <font>
      <sz val="10"/>
      <name val="Microsoft YaHei UI"/>
      <family val="2"/>
      <scheme val="minor"/>
    </font>
    <font>
      <sz val="9"/>
      <name val="宋体"/>
      <family val="3"/>
      <charset val="134"/>
      <scheme val="minor"/>
    </font>
    <font>
      <sz val="9"/>
      <name val="Microsoft YaHei UI"/>
      <family val="2"/>
      <scheme val="minor"/>
    </font>
    <font>
      <sz val="36"/>
      <color theme="3" tint="0.24994659260841701"/>
      <name val=" (正文)"/>
      <family val="3"/>
      <charset val="134"/>
    </font>
    <font>
      <sz val="16"/>
      <color theme="3" tint="0.24994659260841701"/>
      <name val="Microsoft YaHei UI"/>
      <family val="2"/>
      <scheme val="minor"/>
    </font>
    <font>
      <sz val="20"/>
      <color theme="4"/>
      <name val="Microsoft YaHei UI"/>
      <family val="2"/>
      <scheme val="major"/>
    </font>
    <font>
      <sz val="18"/>
      <color theme="3" tint="0.24994659260841701"/>
      <name val="Microsoft YaHei UI"/>
      <family val="2"/>
      <scheme val="minor"/>
    </font>
    <font>
      <sz val="16"/>
      <color theme="4"/>
      <name val="Microsoft YaHei UI"/>
      <family val="2"/>
    </font>
    <font>
      <sz val="16"/>
      <color theme="3" tint="0.24994659260841701"/>
      <name val="Microsoft YaHei UI"/>
      <charset val="136"/>
    </font>
    <font>
      <u/>
      <sz val="10"/>
      <color theme="10"/>
      <name val="Microsoft YaHei UI"/>
      <family val="2"/>
      <scheme val="minor"/>
    </font>
    <font>
      <u/>
      <sz val="10"/>
      <color theme="11"/>
      <name val="Microsoft YaHei UI"/>
      <family val="2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9.9948118533890809E-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2" tint="-0.24994659260841701"/>
      </bottom>
      <diagonal/>
    </border>
  </borders>
  <cellStyleXfs count="16">
    <xf numFmtId="0" fontId="0" fillId="4" borderId="0"/>
    <xf numFmtId="0" fontId="5" fillId="3" borderId="0" applyNumberFormat="0" applyBorder="0" applyProtection="0">
      <alignment horizontal="left" vertical="center"/>
    </xf>
    <xf numFmtId="0" fontId="6" fillId="4" borderId="0" applyNumberFormat="0" applyProtection="0">
      <alignment horizontal="left"/>
    </xf>
    <xf numFmtId="0" fontId="4" fillId="4" borderId="1" applyNumberFormat="0" applyAlignment="0" applyProtection="0"/>
    <xf numFmtId="176" fontId="3" fillId="4" borderId="0" applyAlignment="0" applyProtection="0"/>
    <xf numFmtId="0" fontId="1" fillId="0" borderId="0" applyNumberFormat="0" applyFill="0" applyBorder="0" applyAlignment="0" applyProtection="0"/>
    <xf numFmtId="0" fontId="16" fillId="4" borderId="0" applyNumberFormat="0" applyFill="0" applyBorder="0" applyAlignment="0" applyProtection="0"/>
    <xf numFmtId="0" fontId="17" fillId="4" borderId="0" applyNumberFormat="0" applyFill="0" applyBorder="0" applyAlignment="0" applyProtection="0"/>
    <xf numFmtId="0" fontId="16" fillId="4" borderId="0" applyNumberFormat="0" applyFill="0" applyBorder="0" applyAlignment="0" applyProtection="0"/>
    <xf numFmtId="0" fontId="17" fillId="4" borderId="0" applyNumberFormat="0" applyFill="0" applyBorder="0" applyAlignment="0" applyProtection="0"/>
    <xf numFmtId="0" fontId="16" fillId="4" borderId="0" applyNumberFormat="0" applyFill="0" applyBorder="0" applyAlignment="0" applyProtection="0"/>
    <xf numFmtId="0" fontId="17" fillId="4" borderId="0" applyNumberFormat="0" applyFill="0" applyBorder="0" applyAlignment="0" applyProtection="0"/>
    <xf numFmtId="0" fontId="16" fillId="4" borderId="0" applyNumberFormat="0" applyFill="0" applyBorder="0" applyAlignment="0" applyProtection="0"/>
    <xf numFmtId="0" fontId="17" fillId="4" borderId="0" applyNumberFormat="0" applyFill="0" applyBorder="0" applyAlignment="0" applyProtection="0"/>
    <xf numFmtId="0" fontId="16" fillId="4" borderId="0" applyNumberFormat="0" applyFill="0" applyBorder="0" applyAlignment="0" applyProtection="0"/>
    <xf numFmtId="0" fontId="17" fillId="4" borderId="0" applyNumberFormat="0" applyFill="0" applyBorder="0" applyAlignment="0" applyProtection="0"/>
  </cellStyleXfs>
  <cellXfs count="30">
    <xf numFmtId="0" fontId="0" fillId="4" borderId="0" xfId="0"/>
    <xf numFmtId="0" fontId="2" fillId="4" borderId="0" xfId="0" applyFont="1" applyAlignment="1">
      <alignment horizontal="left" vertical="center"/>
    </xf>
    <xf numFmtId="177" fontId="2" fillId="4" borderId="0" xfId="0" applyNumberFormat="1" applyFont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4" borderId="0" xfId="0" applyFont="1" applyAlignment="1">
      <alignment horizontal="left" vertical="center"/>
    </xf>
    <xf numFmtId="0" fontId="0" fillId="4" borderId="0" xfId="0" applyFont="1"/>
    <xf numFmtId="9" fontId="0" fillId="4" borderId="0" xfId="0" applyNumberFormat="1" applyFont="1" applyAlignment="1">
      <alignment vertical="center"/>
    </xf>
    <xf numFmtId="177" fontId="0" fillId="4" borderId="0" xfId="0" applyNumberFormat="1" applyFont="1" applyAlignment="1">
      <alignment horizontal="left" vertical="center"/>
    </xf>
    <xf numFmtId="14" fontId="0" fillId="4" borderId="0" xfId="0" applyNumberFormat="1" applyFont="1" applyAlignment="1">
      <alignment horizontal="left" vertical="center"/>
    </xf>
    <xf numFmtId="0" fontId="0" fillId="4" borderId="0" xfId="0" applyFont="1" applyAlignment="1">
      <alignment horizontal="left"/>
    </xf>
    <xf numFmtId="177" fontId="0" fillId="4" borderId="0" xfId="0" applyNumberFormat="1" applyFont="1" applyAlignment="1">
      <alignment horizontal="left"/>
    </xf>
    <xf numFmtId="14" fontId="0" fillId="4" borderId="0" xfId="0" applyNumberFormat="1" applyFont="1" applyAlignment="1">
      <alignment horizontal="left"/>
    </xf>
    <xf numFmtId="0" fontId="6" fillId="4" borderId="0" xfId="2">
      <alignment horizontal="left"/>
    </xf>
    <xf numFmtId="0" fontId="5" fillId="3" borderId="0" xfId="1" applyBorder="1">
      <alignment horizontal="left" vertical="center"/>
    </xf>
    <xf numFmtId="0" fontId="4" fillId="4" borderId="1" xfId="3" applyAlignment="1">
      <alignment horizontal="left" vertical="center"/>
    </xf>
    <xf numFmtId="9" fontId="7" fillId="4" borderId="0" xfId="0" applyNumberFormat="1" applyFont="1" applyAlignment="1">
      <alignment horizontal="left" vertical="center"/>
    </xf>
    <xf numFmtId="0" fontId="4" fillId="4" borderId="1" xfId="3" applyAlignment="1"/>
    <xf numFmtId="176" fontId="3" fillId="4" borderId="0" xfId="4" applyAlignment="1">
      <alignment horizontal="left" vertical="top"/>
    </xf>
    <xf numFmtId="0" fontId="0" fillId="4" borderId="0" xfId="0" applyAlignment="1">
      <alignment horizontal="center" vertical="center"/>
    </xf>
    <xf numFmtId="0" fontId="10" fillId="4" borderId="0" xfId="0" applyFont="1" applyAlignment="1">
      <alignment horizontal="center" vertical="center"/>
    </xf>
    <xf numFmtId="0" fontId="12" fillId="4" borderId="1" xfId="3" applyFont="1" applyAlignment="1">
      <alignment horizontal="center" vertical="center"/>
    </xf>
    <xf numFmtId="176" fontId="13" fillId="4" borderId="0" xfId="4" applyFont="1" applyAlignment="1">
      <alignment horizontal="center" vertical="center"/>
    </xf>
    <xf numFmtId="0" fontId="14" fillId="4" borderId="1" xfId="3" applyFont="1"/>
    <xf numFmtId="0" fontId="15" fillId="4" borderId="0" xfId="0" applyFont="1"/>
    <xf numFmtId="0" fontId="11" fillId="4" borderId="0" xfId="0" applyFont="1"/>
    <xf numFmtId="0" fontId="5" fillId="3" borderId="0" xfId="1" applyAlignment="1">
      <alignment horizontal="center" vertical="center"/>
    </xf>
    <xf numFmtId="0" fontId="15" fillId="4" borderId="0" xfId="0" applyFont="1" applyAlignment="1">
      <alignment horizontal="left" vertical="center"/>
    </xf>
    <xf numFmtId="0" fontId="15" fillId="4" borderId="0" xfId="0" applyFont="1" applyAlignment="1">
      <alignment horizontal="left"/>
    </xf>
    <xf numFmtId="3" fontId="13" fillId="4" borderId="0" xfId="4" applyNumberFormat="1" applyFont="1" applyAlignment="1">
      <alignment horizontal="center" vertical="center"/>
    </xf>
    <xf numFmtId="179" fontId="13" fillId="4" borderId="0" xfId="4" applyNumberFormat="1" applyFont="1" applyAlignment="1">
      <alignment horizontal="center" vertical="center"/>
    </xf>
  </cellXfs>
  <cellStyles count="16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常规" xfId="0" builtinId="0" customBuilti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</cellStyles>
  <dxfs count="14">
    <dxf>
      <font>
        <color rgb="FFFF0000"/>
      </font>
    </dxf>
    <dxf>
      <font>
        <name val="Microsoft YaHei UI"/>
        <scheme val="minor"/>
      </font>
      <numFmt numFmtId="177" formatCode="&quot;¥&quot;#,##0.00"/>
      <alignment horizontal="left" vertical="center" textRotation="0" wrapText="0" indent="0" justifyLastLine="0" shrinkToFit="0" readingOrder="0"/>
    </dxf>
    <dxf>
      <font>
        <name val="Microsoft YaHei UI"/>
        <scheme val="minor"/>
      </font>
      <numFmt numFmtId="19" formatCode="yyyy/m/d"/>
      <alignment horizontal="left" vertical="center" textRotation="0" wrapText="0" indent="0" justifyLastLine="0" shrinkToFit="0" readingOrder="0"/>
    </dxf>
    <dxf>
      <font>
        <name val="Microsoft YaHei UI"/>
        <scheme val="minor"/>
      </font>
      <alignment horizontal="left" vertical="center" textRotation="0" wrapText="0" indent="0" justifyLastLine="0" shrinkToFit="0" readingOrder="0"/>
    </dxf>
    <dxf>
      <font>
        <name val="Microsoft YaHei UI"/>
        <scheme val="minor"/>
      </font>
      <numFmt numFmtId="177" formatCode="&quot;¥&quot;#,##0.00"/>
      <alignment horizontal="left" vertical="center" textRotation="0" wrapText="0" indent="0" justifyLastLine="0" shrinkToFit="0" readingOrder="0"/>
    </dxf>
    <dxf>
      <font>
        <name val="Microsoft YaHei UI"/>
        <scheme val="minor"/>
      </font>
      <numFmt numFmtId="19" formatCode="yyyy/m/d"/>
      <alignment horizontal="left" vertical="center" textRotation="0" wrapText="0" indent="0" justifyLastLine="0" shrinkToFit="0" readingOrder="0"/>
    </dxf>
    <dxf>
      <font>
        <name val="Microsoft YaHei UI"/>
        <scheme val="minor"/>
      </font>
      <alignment horizontal="left" vertical="center" textRotation="0" wrapText="0" indent="0" justifyLastLine="0" shrinkToFit="0" readingOrder="0"/>
    </dxf>
    <dxf>
      <font>
        <name val="Microsoft YaHei UI"/>
        <scheme val="minor"/>
      </font>
      <alignment horizontal="left" vertical="center" textRotation="0" wrapText="0" indent="0" justifyLastLine="0" shrinkToFit="0" readingOrder="0"/>
    </dxf>
    <dxf>
      <font>
        <name val="Microsoft YaHei UI"/>
        <scheme val="minor"/>
      </font>
      <numFmt numFmtId="177" formatCode="&quot;¥&quot;#,##0.00"/>
      <alignment horizontal="left" vertical="center" textRotation="0" wrapText="0" indent="0" justifyLastLine="0" shrinkToFit="0" readingOrder="0"/>
    </dxf>
    <dxf>
      <font>
        <name val="Microsoft YaHei UI"/>
        <scheme val="minor"/>
      </font>
      <alignment horizontal="left" vertical="center" textRotation="0" wrapText="0" indent="0" justifyLastLine="0" shrinkToFit="0" readingOrder="0"/>
    </dxf>
    <dxf>
      <font>
        <name val="Microsoft YaHei U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color theme="3" tint="0.24994659260841701"/>
      </font>
      <fill>
        <patternFill>
          <bgColor theme="2" tint="-9.9948118533890809E-2"/>
        </patternFill>
      </fill>
      <border>
        <top style="double">
          <color theme="3" tint="9.9948118533890809E-2"/>
        </top>
      </border>
    </dxf>
    <dxf>
      <font>
        <b val="0"/>
        <i val="0"/>
        <color theme="4"/>
      </font>
      <fill>
        <patternFill patternType="solid">
          <fgColor theme="1"/>
          <bgColor theme="2" tint="-9.9948118533890809E-2"/>
        </patternFill>
      </fill>
      <border diagonalUp="0" diagonalDown="0">
        <left/>
        <right/>
        <top/>
        <bottom style="thin">
          <color theme="2" tint="-0.24994659260841701"/>
        </bottom>
        <vertical/>
        <horizontal/>
      </border>
    </dxf>
    <dxf>
      <font>
        <b val="0"/>
        <i val="0"/>
        <color theme="3" tint="0.24994659260841701"/>
      </font>
      <fill>
        <patternFill>
          <bgColor theme="2" tint="-9.9948118533890809E-2"/>
        </patternFill>
      </fill>
      <border diagonalUp="0" diagonalDown="0">
        <left/>
        <right/>
        <top/>
        <bottom/>
        <vertical/>
        <horizontal style="thin">
          <color theme="2" tint="-0.24994659260841701"/>
        </horizontal>
      </border>
    </dxf>
  </dxfs>
  <tableStyles count="1" defaultTableStyle="TableStyleMedium2" defaultPivotStyle="PivotStyleLight16">
    <tableStyle name="Personal budget table" pivot="0" count="3">
      <tableStyleElement type="wholeTable" dxfId="13"/>
      <tableStyleElement type="headerRow" dxfId="12"/>
      <tableStyleElement type="total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612204154778"/>
          <c:y val="0.199337172941314"/>
          <c:w val="0.774793860992885"/>
          <c:h val="0.640911706052892"/>
        </c:manualLayout>
      </c:layout>
      <c:doughnutChart>
        <c:varyColors val="1"/>
        <c:ser>
          <c:idx val="0"/>
          <c:order val="0"/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EA9-4669-9A55-9B918C2F1273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EA9-4669-9A55-9B918C2F1273}"/>
              </c:ext>
            </c:extLst>
          </c:dPt>
          <c:dLbls>
            <c:dLbl>
              <c:idx val="0"/>
              <c:delete val="1"/>
              <c:extLst>
                <c:ext xmlns:c16="http://schemas.microsoft.com/office/drawing/2014/chart" uri="{C3380CC4-5D6E-409C-BE32-E72D297353CC}">
                  <c16:uniqueId val="{00000001-DEA9-4669-9A55-9B918C2F1273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0.012404568818206"/>
                  <c:y val="-0.10199328611124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DEA9-4669-9A55-9B918C2F1273}"/>
                </c:ext>
                <c:ext xmlns:c15="http://schemas.microsoft.com/office/drawing/2012/chart" uri="{CE6537A1-D6FC-4f65-9D91-7224C49458BB}">
                  <c15:layout>
                    <c:manualLayout>
                      <c:w val="0.987595431181794"/>
                      <c:h val="0.99988896314624"/>
                    </c:manualLayout>
                  </c15:layout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noAutofit/>
              </a:bodyPr>
              <a:lstStyle/>
              <a:p>
                <a:pPr>
                  <a:defRPr sz="5300" b="0" i="0" u="none" strike="noStrike" kern="1200" baseline="0">
                    <a:solidFill>
                      <a:schemeClr val="tx2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val>
            <c:numRef>
              <c:f>图表数据!$B$4:$B$5</c:f>
              <c:numCache>
                <c:formatCode>0%</c:formatCode>
                <c:ptCount val="2"/>
                <c:pt idx="0">
                  <c:v>0.377066666666667</c:v>
                </c:pt>
                <c:pt idx="1">
                  <c:v>0.622933333333333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22-4DD0-9B19-D5F075987E9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3499558850431"/>
          <c:y val="0.0415681518329561"/>
          <c:w val="0.673710227433615"/>
          <c:h val="0.785215544405914"/>
        </c:manualLayout>
      </c:layout>
      <c:barChart>
        <c:barDir val="col"/>
        <c:grouping val="clustered"/>
        <c:varyColors val="0"/>
        <c:ser>
          <c:idx val="0"/>
          <c:order val="0"/>
          <c:tx>
            <c:v>收入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 </c:v>
              </c:pt>
            </c:strLit>
          </c:cat>
          <c:val>
            <c:numRef>
              <c:f>当前月份!$F$6</c:f>
              <c:numCache>
                <c:formatCode>"¥"#,##0</c:formatCode>
                <c:ptCount val="1"/>
                <c:pt idx="0">
                  <c:v>37500.0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D9-4A8D-AD80-74C09DFD73FF}"/>
            </c:ext>
          </c:extLst>
        </c:ser>
        <c:ser>
          <c:idx val="1"/>
          <c:order val="1"/>
          <c:tx>
            <c:v>支出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 </c:v>
              </c:pt>
            </c:strLit>
          </c:cat>
          <c:val>
            <c:numRef>
              <c:f>当前月份!$F$9</c:f>
              <c:numCache>
                <c:formatCode>"¥"#,##0</c:formatCode>
                <c:ptCount val="1"/>
                <c:pt idx="0">
                  <c:v>23360.0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D9-4A8D-AD80-74C09DFD7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axId val="-2112197568"/>
        <c:axId val="-2112194128"/>
      </c:barChart>
      <c:catAx>
        <c:axId val="-211219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12194128"/>
        <c:crosses val="autoZero"/>
        <c:auto val="1"/>
        <c:lblAlgn val="ctr"/>
        <c:lblOffset val="100"/>
        <c:noMultiLvlLbl val="0"/>
      </c:catAx>
      <c:valAx>
        <c:axId val="-2112194128"/>
        <c:scaling>
          <c:orientation val="minMax"/>
        </c:scaling>
        <c:delete val="0"/>
        <c:axPos val="l"/>
        <c:numFmt formatCode="&quot;¥&quot;#,##0" sourceLinked="0"/>
        <c:majorTickMark val="out"/>
        <c:minorTickMark val="none"/>
        <c:tickLblPos val="nextTo"/>
        <c:spPr>
          <a:noFill/>
          <a:ln>
            <a:solidFill>
              <a:schemeClr val="bg2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2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1219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2818404139749"/>
          <c:y val="0.891693391883826"/>
          <c:w val="0.772588412201499"/>
          <c:h val="0.06654289369582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2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2">
        <a:lumMod val="9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新增建设用地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工作表1!$A$21:$A$22</c:f>
              <c:strCache>
                <c:ptCount val="2"/>
                <c:pt idx="0">
                  <c:v>新增建设用地</c:v>
                </c:pt>
                <c:pt idx="1">
                  <c:v>其他</c:v>
                </c:pt>
              </c:strCache>
            </c:strRef>
          </c:cat>
          <c:val>
            <c:numRef>
              <c:f>工作表1!$B$21:$B$22</c:f>
              <c:numCache>
                <c:formatCode>General</c:formatCode>
                <c:ptCount val="2"/>
                <c:pt idx="0">
                  <c:v>4365.95</c:v>
                </c:pt>
                <c:pt idx="1">
                  <c:v>980.7200000000002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批准机构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工作表1!$A$25:$A$26</c:f>
              <c:strCache>
                <c:ptCount val="2"/>
                <c:pt idx="0">
                  <c:v>国务院批准</c:v>
                </c:pt>
                <c:pt idx="1">
                  <c:v>省政府批准</c:v>
                </c:pt>
              </c:strCache>
            </c:strRef>
          </c:cat>
          <c:val>
            <c:numRef>
              <c:f>工作表1!$B$25:$B$26</c:f>
              <c:numCache>
                <c:formatCode>General</c:formatCode>
                <c:ptCount val="2"/>
                <c:pt idx="0">
                  <c:v>0.0</c:v>
                </c:pt>
                <c:pt idx="1">
                  <c:v>5346.67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批准机构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工作表1!$A$29:$A$30</c:f>
              <c:strCache>
                <c:ptCount val="2"/>
                <c:pt idx="0">
                  <c:v>城市分批次建设用地</c:v>
                </c:pt>
                <c:pt idx="1">
                  <c:v>单独选址建设用地</c:v>
                </c:pt>
              </c:strCache>
            </c:strRef>
          </c:cat>
          <c:val>
            <c:numRef>
              <c:f>工作表1!$B$29:$B$30</c:f>
              <c:numCache>
                <c:formatCode>General</c:formatCode>
                <c:ptCount val="2"/>
                <c:pt idx="0">
                  <c:v>4778.57</c:v>
                </c:pt>
                <c:pt idx="1">
                  <c:v>568.1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历史</a:t>
            </a:r>
            <a:r>
              <a:rPr lang="zh-CN" altLang="en-US"/>
              <a:t>数据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50800" cap="flat" cmpd="sng" algn="ctr">
              <a:solidFill>
                <a:schemeClr val="accent1"/>
              </a:solidFill>
              <a:miter lim="800000"/>
            </a:ln>
            <a:effectLst>
              <a:outerShdw blurRad="50800" dist="635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工作表1!$A$33:$A$37</c:f>
              <c:strCache>
                <c:ptCount val="5"/>
                <c:pt idx="0">
                  <c:v>2014年第一季度</c:v>
                </c:pt>
                <c:pt idx="1">
                  <c:v>2014年第二季度</c:v>
                </c:pt>
                <c:pt idx="2">
                  <c:v>2014年第三季度</c:v>
                </c:pt>
                <c:pt idx="3">
                  <c:v>2014年第四季度</c:v>
                </c:pt>
                <c:pt idx="4">
                  <c:v>2015年第一季度</c:v>
                </c:pt>
              </c:strCache>
            </c:strRef>
          </c:cat>
          <c:val>
            <c:numRef>
              <c:f>工作表1!$B$33:$B$37</c:f>
              <c:numCache>
                <c:formatCode>General</c:formatCode>
                <c:ptCount val="5"/>
                <c:pt idx="0">
                  <c:v>5346.67</c:v>
                </c:pt>
                <c:pt idx="1">
                  <c:v>6310.0</c:v>
                </c:pt>
                <c:pt idx="2">
                  <c:v>7100.0</c:v>
                </c:pt>
                <c:pt idx="3">
                  <c:v>8225.646153846153</c:v>
                </c:pt>
                <c:pt idx="4">
                  <c:v>5346.67</c:v>
                </c:pt>
              </c:numCache>
            </c:numRef>
          </c:val>
          <c:smooth val="1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-2069919008"/>
        <c:axId val="-2063672000"/>
      </c:lineChart>
      <c:catAx>
        <c:axId val="-206991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63672000"/>
        <c:crosses val="autoZero"/>
        <c:auto val="1"/>
        <c:lblAlgn val="ctr"/>
        <c:lblOffset val="100"/>
        <c:noMultiLvlLbl val="0"/>
      </c:catAx>
      <c:valAx>
        <c:axId val="-2063672000"/>
        <c:scaling>
          <c:orientation val="minMax"/>
          <c:min val="40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69919008"/>
        <c:crosses val="autoZero"/>
        <c:crossBetween val="between"/>
        <c:majorUnit val="2000.0"/>
      </c:valAx>
      <c:spPr>
        <a:noFill/>
        <a:ln>
          <a:noFill/>
          <a:prstDash val="solid"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各区域数据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工作表3!$I$87:$I$96</c:f>
              <c:strCache>
                <c:ptCount val="10"/>
                <c:pt idx="0">
                  <c:v>杭州</c:v>
                </c:pt>
                <c:pt idx="1">
                  <c:v>宁波</c:v>
                </c:pt>
                <c:pt idx="2">
                  <c:v>温州</c:v>
                </c:pt>
                <c:pt idx="3">
                  <c:v>湖州</c:v>
                </c:pt>
                <c:pt idx="4">
                  <c:v>绍兴</c:v>
                </c:pt>
                <c:pt idx="5">
                  <c:v>金华</c:v>
                </c:pt>
                <c:pt idx="6">
                  <c:v>衢州</c:v>
                </c:pt>
                <c:pt idx="7">
                  <c:v>舟山</c:v>
                </c:pt>
                <c:pt idx="8">
                  <c:v>台州</c:v>
                </c:pt>
                <c:pt idx="9">
                  <c:v>丽水</c:v>
                </c:pt>
              </c:strCache>
            </c:strRef>
          </c:cat>
          <c:val>
            <c:numRef>
              <c:f>工作表3!$J$87:$J$96</c:f>
              <c:numCache>
                <c:formatCode>General</c:formatCode>
                <c:ptCount val="10"/>
                <c:pt idx="0">
                  <c:v>781.3099999999999</c:v>
                </c:pt>
                <c:pt idx="1">
                  <c:v>1259.89</c:v>
                </c:pt>
                <c:pt idx="2">
                  <c:v>600.45</c:v>
                </c:pt>
                <c:pt idx="3">
                  <c:v>186.62</c:v>
                </c:pt>
                <c:pt idx="4">
                  <c:v>574.39</c:v>
                </c:pt>
                <c:pt idx="5">
                  <c:v>325.22</c:v>
                </c:pt>
                <c:pt idx="6">
                  <c:v>153.66</c:v>
                </c:pt>
                <c:pt idx="7">
                  <c:v>24.78</c:v>
                </c:pt>
                <c:pt idx="8">
                  <c:v>553.99</c:v>
                </c:pt>
                <c:pt idx="9">
                  <c:v>468.19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997416512"/>
        <c:axId val="-2033738224"/>
      </c:barChart>
      <c:catAx>
        <c:axId val="-199741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33738224"/>
        <c:crosses val="autoZero"/>
        <c:auto val="1"/>
        <c:lblAlgn val="ctr"/>
        <c:lblOffset val="100"/>
        <c:noMultiLvlLbl val="0"/>
      </c:catAx>
      <c:valAx>
        <c:axId val="-203373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99741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5" Type="http://schemas.openxmlformats.org/officeDocument/2006/relationships/chart" Target="../charts/chart7.xml"/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129887</xdr:rowOff>
    </xdr:from>
    <xdr:to>
      <xdr:col>4</xdr:col>
      <xdr:colOff>890284</xdr:colOff>
      <xdr:row>16</xdr:row>
      <xdr:rowOff>59921</xdr:rowOff>
    </xdr:to>
    <xdr:graphicFrame macro="">
      <xdr:nvGraphicFramePr>
        <xdr:cNvPr id="4" name="chtIncomePct" descr="显示收入百分比的圆环图。" title="收入百分比图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301040</xdr:colOff>
      <xdr:row>3</xdr:row>
      <xdr:rowOff>106456</xdr:rowOff>
    </xdr:from>
    <xdr:to>
      <xdr:col>10</xdr:col>
      <xdr:colOff>155865</xdr:colOff>
      <xdr:row>14</xdr:row>
      <xdr:rowOff>536864</xdr:rowOff>
    </xdr:to>
    <xdr:graphicFrame macro="">
      <xdr:nvGraphicFramePr>
        <xdr:cNvPr id="2" name="chtIncomeExpenses" descr="显示收入和支出的柱形图。" title="收入对 支出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1727200</xdr:colOff>
      <xdr:row>7</xdr:row>
      <xdr:rowOff>114300</xdr:rowOff>
    </xdr:from>
    <xdr:to>
      <xdr:col>3</xdr:col>
      <xdr:colOff>304800</xdr:colOff>
      <xdr:row>22</xdr:row>
      <xdr:rowOff>114300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1701800</xdr:colOff>
      <xdr:row>23</xdr:row>
      <xdr:rowOff>114300</xdr:rowOff>
    </xdr:from>
    <xdr:to>
      <xdr:col>3</xdr:col>
      <xdr:colOff>215900</xdr:colOff>
      <xdr:row>39</xdr:row>
      <xdr:rowOff>114300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1689100</xdr:colOff>
      <xdr:row>39</xdr:row>
      <xdr:rowOff>139700</xdr:rowOff>
    </xdr:from>
    <xdr:to>
      <xdr:col>3</xdr:col>
      <xdr:colOff>203200</xdr:colOff>
      <xdr:row>57</xdr:row>
      <xdr:rowOff>0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1136650</xdr:colOff>
      <xdr:row>61</xdr:row>
      <xdr:rowOff>63500</xdr:rowOff>
    </xdr:from>
    <xdr:to>
      <xdr:col>7</xdr:col>
      <xdr:colOff>596900</xdr:colOff>
      <xdr:row>78</xdr:row>
      <xdr:rowOff>88900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1123950</xdr:colOff>
      <xdr:row>84</xdr:row>
      <xdr:rowOff>127000</xdr:rowOff>
    </xdr:from>
    <xdr:to>
      <xdr:col>5</xdr:col>
      <xdr:colOff>1358900</xdr:colOff>
      <xdr:row>97</xdr:row>
      <xdr:rowOff>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MonthlyIncome" displayName="MonthlyIncome" ref="B17:C20" totalsRowShown="0" dataDxfId="10">
  <autoFilter ref="B17:C20"/>
  <tableColumns count="2">
    <tableColumn id="1" name="项目" dataDxfId="9"/>
    <tableColumn id="2" name="金额" dataDxfId="8"/>
  </tableColumns>
  <tableStyleInfo name="Personal budget table" showFirstColumn="0" showLastColumn="0" showRowStripes="1" showColumnStripes="0"/>
  <extLst>
    <ext xmlns:x14="http://schemas.microsoft.com/office/spreadsheetml/2009/9/main" uri="{504A1905-F514-4f6f-8877-14C23A59335A}">
      <x14:table altText="每月收入" altTextSummary="输入每月收入来源及其金额。"/>
    </ext>
  </extLst>
</table>
</file>

<file path=xl/tables/table2.xml><?xml version="1.0" encoding="utf-8"?>
<table xmlns="http://schemas.openxmlformats.org/spreadsheetml/2006/main" id="2" name="MonthlyExpenses" displayName="MonthlyExpenses" ref="E17:G30" totalsRowShown="0" dataDxfId="7">
  <autoFilter ref="E17:G30"/>
  <tableColumns count="3">
    <tableColumn id="1" name="项目" dataDxfId="6"/>
    <tableColumn id="2" name="到期日" dataDxfId="5"/>
    <tableColumn id="3" name="金额" dataDxfId="4"/>
  </tableColumns>
  <tableStyleInfo name="Personal budget table" showFirstColumn="0" showLastColumn="0" showRowStripes="1" showColumnStripes="0"/>
  <extLst>
    <ext xmlns:x14="http://schemas.microsoft.com/office/spreadsheetml/2009/9/main" uri="{504A1905-F514-4f6f-8877-14C23A59335A}">
      <x14:table altText="每月支出" altTextSummary="输入每月支出项目、其到期日及每月金额。"/>
    </ext>
  </extLst>
</table>
</file>

<file path=xl/tables/table3.xml><?xml version="1.0" encoding="utf-8"?>
<table xmlns="http://schemas.openxmlformats.org/spreadsheetml/2006/main" id="3" name="Savings" displayName="Savings" ref="I17:J20" totalsRowShown="0" dataDxfId="3">
  <autoFilter ref="I17:J20"/>
  <tableColumns count="2">
    <tableColumn id="1" name="日期" dataDxfId="2"/>
    <tableColumn id="2" name="金额" dataDxfId="1"/>
  </tableColumns>
  <tableStyleInfo name="Personal budget table" showFirstColumn="0" showLastColumn="0" showRowStripes="1" showColumnStripes="0"/>
  <extLst>
    <ext xmlns:x14="http://schemas.microsoft.com/office/spreadsheetml/2009/9/main" uri="{504A1905-F514-4f6f-8877-14C23A59335A}">
      <x14:table altText="存款" altTextSummary="输入每月存款和存款日期。"/>
    </ext>
  </extLst>
</table>
</file>

<file path=xl/theme/theme1.xml><?xml version="1.0" encoding="utf-8"?>
<a:theme xmlns:a="http://schemas.openxmlformats.org/drawingml/2006/main" name="Personal budget2">
  <a:themeElements>
    <a:clrScheme name="Personal budget">
      <a:dk1>
        <a:sysClr val="windowText" lastClr="000000"/>
      </a:dk1>
      <a:lt1>
        <a:sysClr val="window" lastClr="FFFFFF"/>
      </a:lt1>
      <a:dk2>
        <a:srgbClr val="2A2A29"/>
      </a:dk2>
      <a:lt2>
        <a:srgbClr val="EEEEEB"/>
      </a:lt2>
      <a:accent1>
        <a:srgbClr val="0592FE"/>
      </a:accent1>
      <a:accent2>
        <a:srgbClr val="69BBFE"/>
      </a:accent2>
      <a:accent3>
        <a:srgbClr val="2EB470"/>
      </a:accent3>
      <a:accent4>
        <a:srgbClr val="F35754"/>
      </a:accent4>
      <a:accent5>
        <a:srgbClr val="B35297"/>
      </a:accent5>
      <a:accent6>
        <a:srgbClr val="FB911F"/>
      </a:accent6>
      <a:hlink>
        <a:srgbClr val="B35297"/>
      </a:hlink>
      <a:folHlink>
        <a:srgbClr val="0591FE"/>
      </a:folHlink>
    </a:clrScheme>
    <a:fontScheme name="Personal budget">
      <a:majorFont>
        <a:latin typeface="Tahoma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3" tint="0.249977111117893"/>
    <pageSetUpPr fitToPage="1"/>
  </sheetPr>
  <dimension ref="A1:K30"/>
  <sheetViews>
    <sheetView showGridLines="0" zoomScale="125" zoomScaleNormal="125" zoomScalePageLayoutView="125" workbookViewId="0">
      <selection activeCell="F17" sqref="F17"/>
    </sheetView>
  </sheetViews>
  <sheetFormatPr baseColWidth="10" defaultColWidth="9.1640625" defaultRowHeight="27.75" customHeight="1" x14ac:dyDescent="0.25"/>
  <cols>
    <col min="1" max="1" width="4.6640625" style="9" customWidth="1"/>
    <col min="2" max="2" width="17" style="9" customWidth="1"/>
    <col min="3" max="3" width="14" style="10" customWidth="1"/>
    <col min="4" max="4" width="5.1640625" style="9" customWidth="1"/>
    <col min="5" max="5" width="19.33203125" style="9" customWidth="1"/>
    <col min="6" max="6" width="15.83203125" style="11" customWidth="1"/>
    <col min="7" max="7" width="15.33203125" style="10" customWidth="1"/>
    <col min="8" max="8" width="5.33203125" style="9" customWidth="1"/>
    <col min="9" max="9" width="16.5" style="11" customWidth="1"/>
    <col min="10" max="10" width="15.6640625" style="10" customWidth="1"/>
    <col min="11" max="11" width="4.6640625" style="9" customWidth="1"/>
    <col min="12" max="16384" width="9.1640625" style="9"/>
  </cols>
  <sheetData>
    <row r="1" spans="1:11" s="3" customFormat="1" ht="5.25" customHeight="1" x14ac:dyDescent="0.25"/>
    <row r="2" spans="1:11" s="13" customFormat="1" ht="40.5" customHeight="1" x14ac:dyDescent="0.25">
      <c r="B2" s="13" t="s">
        <v>1</v>
      </c>
      <c r="K2" s="13" t="s">
        <v>0</v>
      </c>
    </row>
    <row r="3" spans="1:11" s="4" customFormat="1" ht="33" customHeight="1" x14ac:dyDescent="0.25">
      <c r="B3" s="12" t="s">
        <v>2</v>
      </c>
      <c r="F3" s="12" t="s">
        <v>3</v>
      </c>
    </row>
    <row r="4" spans="1:11" s="4" customFormat="1" ht="18.75" customHeight="1" x14ac:dyDescent="0.25">
      <c r="E4" s="1"/>
      <c r="F4" s="16" t="s">
        <v>4</v>
      </c>
      <c r="G4" s="16"/>
    </row>
    <row r="5" spans="1:11" s="4" customFormat="1" ht="3.75" customHeight="1" x14ac:dyDescent="0.25">
      <c r="E5" s="1"/>
      <c r="F5" s="5"/>
      <c r="G5" s="5"/>
    </row>
    <row r="6" spans="1:11" s="4" customFormat="1" ht="46.5" customHeight="1" x14ac:dyDescent="0.25">
      <c r="E6" s="1"/>
      <c r="F6" s="17">
        <f>SUM(MonthlyIncome[金额])</f>
        <v>37500</v>
      </c>
      <c r="G6" s="17"/>
      <c r="I6" s="1"/>
      <c r="J6" s="2"/>
    </row>
    <row r="7" spans="1:11" s="4" customFormat="1" ht="18.75" customHeight="1" x14ac:dyDescent="0.25">
      <c r="F7" s="16" t="s">
        <v>5</v>
      </c>
      <c r="G7" s="16"/>
      <c r="I7" s="1"/>
      <c r="J7" s="2"/>
    </row>
    <row r="8" spans="1:11" s="4" customFormat="1" ht="3.75" customHeight="1" x14ac:dyDescent="0.25">
      <c r="F8" s="5"/>
      <c r="G8" s="5"/>
      <c r="I8" s="1"/>
      <c r="J8" s="2"/>
    </row>
    <row r="9" spans="1:11" s="4" customFormat="1" ht="46.5" customHeight="1" x14ac:dyDescent="0.25">
      <c r="E9" s="6"/>
      <c r="F9" s="17">
        <f>SUM(MonthlyExpenses[金额])</f>
        <v>23360</v>
      </c>
      <c r="G9" s="17"/>
    </row>
    <row r="10" spans="1:11" s="4" customFormat="1" ht="18.75" customHeight="1" x14ac:dyDescent="0.25">
      <c r="A10" s="6"/>
      <c r="E10" s="6"/>
      <c r="F10" s="16" t="s">
        <v>6</v>
      </c>
      <c r="G10" s="16"/>
    </row>
    <row r="11" spans="1:11" s="4" customFormat="1" ht="3.75" customHeight="1" x14ac:dyDescent="0.25">
      <c r="A11" s="6"/>
      <c r="E11" s="6"/>
      <c r="F11" s="5"/>
      <c r="G11" s="5"/>
    </row>
    <row r="12" spans="1:11" s="4" customFormat="1" ht="46.5" customHeight="1" x14ac:dyDescent="0.25">
      <c r="A12" s="6"/>
      <c r="E12" s="6"/>
      <c r="F12" s="17">
        <f>SUM(Savings[金额])</f>
        <v>5500</v>
      </c>
      <c r="G12" s="17"/>
    </row>
    <row r="13" spans="1:11" s="4" customFormat="1" ht="18.75" customHeight="1" x14ac:dyDescent="0.25">
      <c r="A13" s="6"/>
      <c r="E13" s="6"/>
      <c r="F13" s="16" t="s">
        <v>7</v>
      </c>
      <c r="G13" s="16"/>
    </row>
    <row r="14" spans="1:11" s="4" customFormat="1" ht="3.75" customHeight="1" x14ac:dyDescent="0.25">
      <c r="A14" s="6"/>
      <c r="E14" s="6"/>
      <c r="F14" s="5"/>
      <c r="G14" s="5"/>
    </row>
    <row r="15" spans="1:11" s="4" customFormat="1" ht="46.5" customHeight="1" x14ac:dyDescent="0.25">
      <c r="A15" s="6"/>
      <c r="E15" s="6"/>
      <c r="F15" s="17">
        <f>TotalMonthlyIncome-TotalMonthlyExpenses-TotalMonthlySavings</f>
        <v>8640</v>
      </c>
      <c r="G15" s="17"/>
    </row>
    <row r="16" spans="1:11" s="4" customFormat="1" ht="31.5" customHeight="1" x14ac:dyDescent="0.25">
      <c r="B16" s="12" t="s">
        <v>12</v>
      </c>
      <c r="C16" s="12"/>
      <c r="D16"/>
      <c r="E16" s="12" t="s">
        <v>13</v>
      </c>
      <c r="F16" s="12"/>
      <c r="G16" s="12"/>
      <c r="H16"/>
      <c r="I16" s="12" t="s">
        <v>32</v>
      </c>
      <c r="J16" s="12"/>
    </row>
    <row r="17" spans="1:11" s="4" customFormat="1" ht="18.75" customHeight="1" x14ac:dyDescent="0.25">
      <c r="B17" s="14" t="s">
        <v>8</v>
      </c>
      <c r="C17" s="14" t="s">
        <v>9</v>
      </c>
      <c r="E17" s="14" t="s">
        <v>8</v>
      </c>
      <c r="F17" s="14" t="s">
        <v>10</v>
      </c>
      <c r="G17" s="14" t="s">
        <v>9</v>
      </c>
      <c r="I17" s="14" t="s">
        <v>11</v>
      </c>
      <c r="J17" s="14" t="s">
        <v>9</v>
      </c>
    </row>
    <row r="18" spans="1:11" ht="28" customHeight="1" x14ac:dyDescent="0.25">
      <c r="A18" s="4"/>
      <c r="B18" s="4" t="s">
        <v>14</v>
      </c>
      <c r="C18" s="7">
        <v>25000</v>
      </c>
      <c r="D18" s="4"/>
      <c r="E18" s="4" t="s">
        <v>17</v>
      </c>
      <c r="F18" s="8" t="s">
        <v>30</v>
      </c>
      <c r="G18" s="7">
        <v>8000</v>
      </c>
      <c r="H18" s="4"/>
      <c r="I18" s="8" t="s">
        <v>30</v>
      </c>
      <c r="J18" s="7">
        <v>2000</v>
      </c>
      <c r="K18" s="4"/>
    </row>
    <row r="19" spans="1:11" ht="28" customHeight="1" x14ac:dyDescent="0.25">
      <c r="A19" s="4"/>
      <c r="B19" s="4" t="s">
        <v>15</v>
      </c>
      <c r="C19" s="7">
        <v>10000</v>
      </c>
      <c r="D19" s="4"/>
      <c r="E19" s="4" t="s">
        <v>18</v>
      </c>
      <c r="F19" s="8" t="s">
        <v>30</v>
      </c>
      <c r="G19" s="7">
        <v>1200</v>
      </c>
      <c r="H19" s="4"/>
      <c r="I19" s="8" t="s">
        <v>30</v>
      </c>
      <c r="J19" s="7">
        <v>2500</v>
      </c>
      <c r="K19" s="4"/>
    </row>
    <row r="20" spans="1:11" ht="28" customHeight="1" x14ac:dyDescent="0.25">
      <c r="A20" s="4"/>
      <c r="B20" s="4" t="s">
        <v>16</v>
      </c>
      <c r="C20" s="7">
        <v>2500</v>
      </c>
      <c r="D20" s="4"/>
      <c r="E20" s="4" t="s">
        <v>19</v>
      </c>
      <c r="F20" s="8" t="s">
        <v>30</v>
      </c>
      <c r="G20" s="7">
        <v>500</v>
      </c>
      <c r="H20" s="4"/>
      <c r="I20" s="8" t="s">
        <v>30</v>
      </c>
      <c r="J20" s="7">
        <v>1000</v>
      </c>
      <c r="K20" s="4"/>
    </row>
    <row r="21" spans="1:11" ht="28" customHeight="1" x14ac:dyDescent="0.25">
      <c r="A21" s="4"/>
      <c r="B21" s="4"/>
      <c r="C21" s="7"/>
      <c r="D21" s="4"/>
      <c r="E21" s="4" t="s">
        <v>20</v>
      </c>
      <c r="F21" s="8" t="s">
        <v>30</v>
      </c>
      <c r="G21" s="7">
        <v>450</v>
      </c>
      <c r="H21" s="4"/>
      <c r="K21" s="4"/>
    </row>
    <row r="22" spans="1:11" ht="28" customHeight="1" x14ac:dyDescent="0.25">
      <c r="A22" s="4"/>
      <c r="B22" s="4"/>
      <c r="C22" s="7"/>
      <c r="D22" s="4"/>
      <c r="E22" s="4" t="s">
        <v>21</v>
      </c>
      <c r="F22" s="8" t="s">
        <v>30</v>
      </c>
      <c r="G22" s="7">
        <v>5000</v>
      </c>
      <c r="H22" s="4"/>
      <c r="K22" s="4"/>
    </row>
    <row r="23" spans="1:11" ht="28" customHeight="1" x14ac:dyDescent="0.25">
      <c r="A23" s="4"/>
      <c r="B23" s="4"/>
      <c r="C23" s="7"/>
      <c r="D23" s="4"/>
      <c r="E23" s="4" t="s">
        <v>22</v>
      </c>
      <c r="F23" s="8" t="s">
        <v>30</v>
      </c>
      <c r="G23" s="7">
        <v>2730</v>
      </c>
      <c r="H23" s="4"/>
      <c r="K23" s="4"/>
    </row>
    <row r="24" spans="1:11" ht="28" customHeight="1" x14ac:dyDescent="0.25">
      <c r="A24" s="4"/>
      <c r="B24" s="4"/>
      <c r="C24" s="7"/>
      <c r="D24" s="4"/>
      <c r="E24" s="4" t="s">
        <v>23</v>
      </c>
      <c r="F24" s="8" t="s">
        <v>30</v>
      </c>
      <c r="G24" s="7">
        <v>1200</v>
      </c>
      <c r="H24" s="4"/>
      <c r="K24" s="4"/>
    </row>
    <row r="25" spans="1:11" ht="28" customHeight="1" x14ac:dyDescent="0.25">
      <c r="A25" s="4"/>
      <c r="B25" s="4"/>
      <c r="C25" s="7"/>
      <c r="D25" s="4"/>
      <c r="E25" s="4" t="s">
        <v>24</v>
      </c>
      <c r="F25" s="8" t="s">
        <v>30</v>
      </c>
      <c r="G25" s="7">
        <v>500</v>
      </c>
      <c r="H25" s="4"/>
      <c r="K25" s="4"/>
    </row>
    <row r="26" spans="1:11" ht="28" customHeight="1" x14ac:dyDescent="0.25">
      <c r="A26" s="4"/>
      <c r="B26" s="4"/>
      <c r="C26" s="7"/>
      <c r="D26" s="4"/>
      <c r="E26" s="4" t="s">
        <v>25</v>
      </c>
      <c r="F26" s="8" t="s">
        <v>30</v>
      </c>
      <c r="G26" s="7">
        <v>1000</v>
      </c>
      <c r="H26" s="4"/>
      <c r="K26" s="4"/>
    </row>
    <row r="27" spans="1:11" ht="28" customHeight="1" x14ac:dyDescent="0.25">
      <c r="A27" s="4"/>
      <c r="B27" s="4"/>
      <c r="C27" s="7"/>
      <c r="D27" s="4"/>
      <c r="E27" s="4" t="s">
        <v>26</v>
      </c>
      <c r="F27" s="8" t="s">
        <v>30</v>
      </c>
      <c r="G27" s="7">
        <v>780</v>
      </c>
      <c r="H27" s="4"/>
      <c r="K27" s="4"/>
    </row>
    <row r="28" spans="1:11" ht="28" customHeight="1" x14ac:dyDescent="0.25">
      <c r="A28" s="4"/>
      <c r="B28" s="4"/>
      <c r="C28" s="7"/>
      <c r="D28" s="4"/>
      <c r="E28" s="4" t="s">
        <v>27</v>
      </c>
      <c r="F28" s="8" t="s">
        <v>30</v>
      </c>
      <c r="G28" s="7">
        <v>500</v>
      </c>
      <c r="H28" s="4"/>
      <c r="K28" s="4"/>
    </row>
    <row r="29" spans="1:11" ht="28" customHeight="1" x14ac:dyDescent="0.25">
      <c r="A29" s="4"/>
      <c r="B29" s="4"/>
      <c r="C29" s="7"/>
      <c r="D29" s="4"/>
      <c r="E29" s="4" t="s">
        <v>28</v>
      </c>
      <c r="F29" s="8" t="s">
        <v>30</v>
      </c>
      <c r="G29" s="7">
        <v>1000</v>
      </c>
      <c r="H29" s="4"/>
      <c r="K29" s="4"/>
    </row>
    <row r="30" spans="1:11" ht="28" customHeight="1" x14ac:dyDescent="0.25">
      <c r="A30" s="4"/>
      <c r="B30" s="4"/>
      <c r="C30" s="7"/>
      <c r="D30" s="4"/>
      <c r="E30" s="4" t="s">
        <v>29</v>
      </c>
      <c r="F30" s="8" t="s">
        <v>30</v>
      </c>
      <c r="G30" s="7">
        <v>500</v>
      </c>
      <c r="H30" s="4"/>
      <c r="K30" s="4"/>
    </row>
  </sheetData>
  <mergeCells count="8">
    <mergeCell ref="F13:G13"/>
    <mergeCell ref="F15:G15"/>
    <mergeCell ref="F4:G4"/>
    <mergeCell ref="F6:G6"/>
    <mergeCell ref="F7:G7"/>
    <mergeCell ref="F9:G9"/>
    <mergeCell ref="F10:G10"/>
    <mergeCell ref="F12:G12"/>
  </mergeCells>
  <phoneticPr fontId="8" type="noConversion"/>
  <printOptions horizontalCentered="1"/>
  <pageMargins left="0.4" right="0.4" top="0.4" bottom="0.4" header="0.25" footer="0.25"/>
  <pageSetup paperSize="9" scale="69" fitToHeight="0" orientation="portrait" r:id="rId1"/>
  <headerFooter differentFirst="1">
    <oddFooter>&amp;CPage &amp;P of &amp;N</oddFooter>
  </headerFooter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5A286DA-8583-446B-B1AC-FC4211EE1663}">
            <xm:f>图表数据!$B$6</xm:f>
            <x14:dxf>
              <font>
                <color rgb="FFFF0000"/>
              </font>
            </x14:dxf>
          </x14:cfRule>
          <xm:sqref>F15:G15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C40" sqref="C40"/>
    </sheetView>
  </sheetViews>
  <sheetFormatPr baseColWidth="10" defaultRowHeight="16" x14ac:dyDescent="0.25"/>
  <cols>
    <col min="1" max="1" width="41.6640625" customWidth="1"/>
  </cols>
  <sheetData>
    <row r="1" spans="1:4" x14ac:dyDescent="0.25">
      <c r="A1" t="s">
        <v>33</v>
      </c>
      <c r="B1">
        <v>5346.67</v>
      </c>
      <c r="C1">
        <v>-35</v>
      </c>
      <c r="D1">
        <f>B1/(1+C1/100)</f>
        <v>8225.6461538461535</v>
      </c>
    </row>
    <row r="2" spans="1:4" x14ac:dyDescent="0.25">
      <c r="A2" t="s">
        <v>34</v>
      </c>
      <c r="B2">
        <v>4365.95</v>
      </c>
      <c r="C2">
        <v>-47.7</v>
      </c>
      <c r="D2">
        <f t="shared" ref="D2:D17" si="0">B2/(1+C2/100)</f>
        <v>8347.8967495219895</v>
      </c>
    </row>
    <row r="3" spans="1:4" x14ac:dyDescent="0.25">
      <c r="A3" t="s">
        <v>35</v>
      </c>
      <c r="B3">
        <v>4426.67</v>
      </c>
      <c r="C3">
        <v>-32.5</v>
      </c>
      <c r="D3">
        <f t="shared" si="0"/>
        <v>6558.0296296296292</v>
      </c>
    </row>
    <row r="4" spans="1:4" x14ac:dyDescent="0.25">
      <c r="A4" t="s">
        <v>36</v>
      </c>
      <c r="B4">
        <v>3140</v>
      </c>
      <c r="C4">
        <v>-20.100000000000001</v>
      </c>
      <c r="D4">
        <f t="shared" si="0"/>
        <v>3929.9123904881103</v>
      </c>
    </row>
    <row r="5" spans="1:4" x14ac:dyDescent="0.25">
      <c r="A5" t="s">
        <v>37</v>
      </c>
      <c r="B5">
        <v>233.99</v>
      </c>
      <c r="C5">
        <v>-63.1</v>
      </c>
      <c r="D5">
        <f t="shared" si="0"/>
        <v>634.11924119241201</v>
      </c>
    </row>
    <row r="6" spans="1:4" x14ac:dyDescent="0.25">
      <c r="A6" t="s">
        <v>38</v>
      </c>
      <c r="B6">
        <v>0</v>
      </c>
      <c r="C6">
        <v>0</v>
      </c>
      <c r="D6">
        <f t="shared" si="0"/>
        <v>0</v>
      </c>
    </row>
    <row r="7" spans="1:4" x14ac:dyDescent="0.25">
      <c r="A7" t="s">
        <v>39</v>
      </c>
      <c r="B7">
        <v>0</v>
      </c>
      <c r="C7">
        <v>0</v>
      </c>
      <c r="D7">
        <f t="shared" si="0"/>
        <v>0</v>
      </c>
    </row>
    <row r="8" spans="1:4" x14ac:dyDescent="0.25">
      <c r="A8" t="s">
        <v>42</v>
      </c>
      <c r="B8">
        <v>0</v>
      </c>
      <c r="C8">
        <v>0</v>
      </c>
      <c r="D8">
        <f t="shared" si="0"/>
        <v>0</v>
      </c>
    </row>
    <row r="9" spans="1:4" x14ac:dyDescent="0.25">
      <c r="A9" t="s">
        <v>40</v>
      </c>
      <c r="B9">
        <v>5346.67</v>
      </c>
      <c r="C9">
        <v>-35</v>
      </c>
      <c r="D9">
        <f t="shared" si="0"/>
        <v>8225.6461538461535</v>
      </c>
    </row>
    <row r="10" spans="1:4" x14ac:dyDescent="0.25">
      <c r="A10" t="s">
        <v>41</v>
      </c>
      <c r="B10">
        <v>444.15</v>
      </c>
      <c r="C10">
        <v>-90.6</v>
      </c>
      <c r="D10">
        <f t="shared" si="0"/>
        <v>4724.9999999999955</v>
      </c>
    </row>
    <row r="11" spans="1:4" x14ac:dyDescent="0.25">
      <c r="A11" t="s">
        <v>42</v>
      </c>
      <c r="B11">
        <v>4902.5200000000004</v>
      </c>
      <c r="C11">
        <v>2</v>
      </c>
      <c r="D11">
        <f t="shared" si="0"/>
        <v>4806.3921568627457</v>
      </c>
    </row>
    <row r="12" spans="1:4" x14ac:dyDescent="0.25">
      <c r="A12" t="s">
        <v>43</v>
      </c>
      <c r="B12">
        <v>4778.57</v>
      </c>
      <c r="C12">
        <v>-26.5</v>
      </c>
      <c r="D12">
        <f t="shared" si="0"/>
        <v>6501.4557823129253</v>
      </c>
    </row>
    <row r="13" spans="1:4" x14ac:dyDescent="0.25">
      <c r="A13" t="s">
        <v>44</v>
      </c>
      <c r="B13">
        <v>568.1</v>
      </c>
      <c r="C13">
        <v>-41.5</v>
      </c>
      <c r="D13">
        <f t="shared" si="0"/>
        <v>971.1111111111112</v>
      </c>
    </row>
    <row r="14" spans="1:4" x14ac:dyDescent="0.25">
      <c r="A14" t="s">
        <v>45</v>
      </c>
      <c r="B14">
        <v>173.74</v>
      </c>
      <c r="C14">
        <v>-78.2</v>
      </c>
      <c r="D14">
        <f t="shared" si="0"/>
        <v>796.97247706422036</v>
      </c>
    </row>
    <row r="15" spans="1:4" x14ac:dyDescent="0.25">
      <c r="A15" t="s">
        <v>46</v>
      </c>
      <c r="B15">
        <v>0</v>
      </c>
      <c r="C15">
        <v>-100</v>
      </c>
      <c r="D15">
        <v>1</v>
      </c>
    </row>
    <row r="16" spans="1:4" x14ac:dyDescent="0.25">
      <c r="A16" t="s">
        <v>47</v>
      </c>
      <c r="B16">
        <v>1.18</v>
      </c>
      <c r="C16">
        <v>-88.1</v>
      </c>
      <c r="D16">
        <f t="shared" si="0"/>
        <v>9.9159663865546133</v>
      </c>
    </row>
    <row r="17" spans="1:4" x14ac:dyDescent="0.25">
      <c r="A17" t="s">
        <v>48</v>
      </c>
      <c r="B17">
        <v>393.18</v>
      </c>
      <c r="C17">
        <v>1768.7</v>
      </c>
      <c r="D17">
        <f t="shared" si="0"/>
        <v>21.040295392518864</v>
      </c>
    </row>
    <row r="20" spans="1:4" x14ac:dyDescent="0.25">
      <c r="A20" t="s">
        <v>66</v>
      </c>
      <c r="B20" t="s">
        <v>72</v>
      </c>
      <c r="C20" t="s">
        <v>74</v>
      </c>
    </row>
    <row r="21" spans="1:4" x14ac:dyDescent="0.25">
      <c r="A21" t="s">
        <v>69</v>
      </c>
      <c r="B21">
        <f>B2</f>
        <v>4365.95</v>
      </c>
      <c r="C21">
        <f>C2</f>
        <v>-47.7</v>
      </c>
    </row>
    <row r="22" spans="1:4" x14ac:dyDescent="0.25">
      <c r="A22" t="s">
        <v>70</v>
      </c>
      <c r="B22">
        <f>B1-B2</f>
        <v>980.72000000000025</v>
      </c>
      <c r="C22">
        <v>0</v>
      </c>
    </row>
    <row r="24" spans="1:4" x14ac:dyDescent="0.25">
      <c r="A24" t="s">
        <v>66</v>
      </c>
    </row>
    <row r="25" spans="1:4" x14ac:dyDescent="0.25">
      <c r="A25" t="s">
        <v>71</v>
      </c>
      <c r="B25">
        <f>B6</f>
        <v>0</v>
      </c>
      <c r="C25">
        <f>C6</f>
        <v>0</v>
      </c>
    </row>
    <row r="26" spans="1:4" x14ac:dyDescent="0.25">
      <c r="A26" t="s">
        <v>40</v>
      </c>
      <c r="B26">
        <f>B9</f>
        <v>5346.67</v>
      </c>
      <c r="C26">
        <f>C9</f>
        <v>-35</v>
      </c>
    </row>
    <row r="28" spans="1:4" x14ac:dyDescent="0.25">
      <c r="A28" t="s">
        <v>66</v>
      </c>
    </row>
    <row r="29" spans="1:4" x14ac:dyDescent="0.25">
      <c r="A29" t="s">
        <v>75</v>
      </c>
      <c r="B29">
        <f>B12</f>
        <v>4778.57</v>
      </c>
      <c r="C29">
        <f>C12</f>
        <v>-26.5</v>
      </c>
    </row>
    <row r="30" spans="1:4" x14ac:dyDescent="0.25">
      <c r="A30" t="s">
        <v>76</v>
      </c>
      <c r="B30">
        <f>B13</f>
        <v>568.1</v>
      </c>
      <c r="C30">
        <f>C13</f>
        <v>-41.5</v>
      </c>
    </row>
    <row r="32" spans="1:4" x14ac:dyDescent="0.25">
      <c r="A32" t="s">
        <v>62</v>
      </c>
      <c r="B32" t="s">
        <v>72</v>
      </c>
    </row>
    <row r="33" spans="1:2" x14ac:dyDescent="0.25">
      <c r="A33" t="s">
        <v>77</v>
      </c>
      <c r="B33">
        <v>5346.67</v>
      </c>
    </row>
    <row r="34" spans="1:2" x14ac:dyDescent="0.25">
      <c r="A34" t="s">
        <v>78</v>
      </c>
      <c r="B34">
        <v>6310</v>
      </c>
    </row>
    <row r="35" spans="1:2" x14ac:dyDescent="0.25">
      <c r="A35" t="s">
        <v>79</v>
      </c>
      <c r="B35">
        <v>7100</v>
      </c>
    </row>
    <row r="36" spans="1:2" x14ac:dyDescent="0.25">
      <c r="A36" t="s">
        <v>80</v>
      </c>
      <c r="B36">
        <v>8225.6461538461535</v>
      </c>
    </row>
    <row r="37" spans="1:2" x14ac:dyDescent="0.25">
      <c r="A37" t="s">
        <v>63</v>
      </c>
      <c r="B37">
        <v>5346.67</v>
      </c>
    </row>
  </sheetData>
  <phoneticPr fontId="9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1"/>
    </sheetView>
  </sheetViews>
  <sheetFormatPr baseColWidth="10" defaultRowHeight="16" x14ac:dyDescent="0.25"/>
  <sheetData>
    <row r="1" spans="1:3" x14ac:dyDescent="0.25">
      <c r="A1" t="s">
        <v>49</v>
      </c>
      <c r="B1">
        <v>5436.67</v>
      </c>
      <c r="C1">
        <v>-35</v>
      </c>
    </row>
    <row r="2" spans="1:3" x14ac:dyDescent="0.25">
      <c r="A2" t="s">
        <v>50</v>
      </c>
      <c r="B2">
        <v>781.31</v>
      </c>
      <c r="C2">
        <v>-14</v>
      </c>
    </row>
    <row r="3" spans="1:3" x14ac:dyDescent="0.25">
      <c r="A3" t="s">
        <v>51</v>
      </c>
      <c r="B3">
        <v>1259.8900000000001</v>
      </c>
      <c r="C3">
        <v>-35.799999999999997</v>
      </c>
    </row>
    <row r="4" spans="1:3" x14ac:dyDescent="0.25">
      <c r="A4" t="s">
        <v>52</v>
      </c>
      <c r="B4">
        <v>600.45000000000005</v>
      </c>
      <c r="C4">
        <v>-25.7</v>
      </c>
    </row>
    <row r="5" spans="1:3" x14ac:dyDescent="0.25">
      <c r="A5" t="s">
        <v>53</v>
      </c>
      <c r="B5">
        <v>186.62</v>
      </c>
      <c r="C5">
        <v>-55.7</v>
      </c>
    </row>
    <row r="6" spans="1:3" x14ac:dyDescent="0.25">
      <c r="A6" t="s">
        <v>54</v>
      </c>
      <c r="B6">
        <v>574.39</v>
      </c>
      <c r="C6">
        <v>-13.3</v>
      </c>
    </row>
    <row r="7" spans="1:3" x14ac:dyDescent="0.25">
      <c r="A7" t="s">
        <v>55</v>
      </c>
      <c r="B7">
        <v>325.22000000000003</v>
      </c>
      <c r="C7">
        <v>-81.099999999999994</v>
      </c>
    </row>
    <row r="8" spans="1:3" x14ac:dyDescent="0.25">
      <c r="A8" t="s">
        <v>56</v>
      </c>
      <c r="B8">
        <v>153.66</v>
      </c>
      <c r="C8">
        <v>-80.900000000000006</v>
      </c>
    </row>
    <row r="9" spans="1:3" x14ac:dyDescent="0.25">
      <c r="A9" t="s">
        <v>57</v>
      </c>
      <c r="B9">
        <v>24.78</v>
      </c>
      <c r="C9">
        <v>75.7</v>
      </c>
    </row>
    <row r="10" spans="1:3" x14ac:dyDescent="0.25">
      <c r="A10" t="s">
        <v>58</v>
      </c>
      <c r="B10">
        <v>553.99</v>
      </c>
      <c r="C10">
        <v>-14.7</v>
      </c>
    </row>
    <row r="11" spans="1:3" x14ac:dyDescent="0.25">
      <c r="A11" t="s">
        <v>59</v>
      </c>
      <c r="B11">
        <v>468.19</v>
      </c>
      <c r="C11">
        <v>-24.7</v>
      </c>
    </row>
    <row r="15" spans="1:3" x14ac:dyDescent="0.25">
      <c r="B15" t="s">
        <v>60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6"/>
  <sheetViews>
    <sheetView tabSelected="1" topLeftCell="A61" workbookViewId="0">
      <selection activeCell="H5" sqref="H5"/>
    </sheetView>
  </sheetViews>
  <sheetFormatPr baseColWidth="10" defaultRowHeight="16" x14ac:dyDescent="0.25"/>
  <cols>
    <col min="1" max="1" width="29.1640625" customWidth="1"/>
    <col min="2" max="2" width="15.6640625" customWidth="1"/>
    <col min="3" max="3" width="11.1640625" customWidth="1"/>
    <col min="4" max="4" width="12.83203125" customWidth="1"/>
    <col min="5" max="5" width="11.33203125" customWidth="1"/>
    <col min="6" max="6" width="25.83203125" customWidth="1"/>
    <col min="9" max="9" width="19.1640625" customWidth="1"/>
    <col min="10" max="10" width="18.83203125" customWidth="1"/>
    <col min="11" max="11" width="15.5" customWidth="1"/>
  </cols>
  <sheetData>
    <row r="1" spans="1:12" ht="54" customHeight="1" x14ac:dyDescent="0.25">
      <c r="A1" s="19" t="s">
        <v>61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3" customHeight="1" x14ac:dyDescent="0.25">
      <c r="A2" s="20" t="s">
        <v>33</v>
      </c>
      <c r="B2" s="28">
        <f>工作表1!B1</f>
        <v>5346.67</v>
      </c>
      <c r="C2" s="20" t="s">
        <v>68</v>
      </c>
      <c r="D2" s="29">
        <f>工作表1!C1</f>
        <v>-35</v>
      </c>
      <c r="E2" s="20" t="s">
        <v>62</v>
      </c>
      <c r="F2" s="21" t="s">
        <v>63</v>
      </c>
      <c r="G2" s="20" t="s">
        <v>64</v>
      </c>
      <c r="H2" s="21" t="s">
        <v>65</v>
      </c>
      <c r="I2" s="20" t="s">
        <v>66</v>
      </c>
      <c r="J2" s="21" t="s">
        <v>67</v>
      </c>
      <c r="K2" s="20" t="s">
        <v>73</v>
      </c>
      <c r="L2" s="21" t="s">
        <v>72</v>
      </c>
    </row>
    <row r="5" spans="1:12" ht="28" x14ac:dyDescent="0.25">
      <c r="A5" s="25" t="s">
        <v>81</v>
      </c>
      <c r="B5" s="25"/>
    </row>
    <row r="12" spans="1:12" ht="23" x14ac:dyDescent="0.3">
      <c r="F12" s="22" t="s">
        <v>66</v>
      </c>
      <c r="G12" s="22" t="s">
        <v>72</v>
      </c>
      <c r="H12" s="22" t="s">
        <v>74</v>
      </c>
    </row>
    <row r="13" spans="1:12" ht="23" x14ac:dyDescent="0.3">
      <c r="F13" s="23" t="s">
        <v>69</v>
      </c>
      <c r="G13" s="23">
        <v>4365.95</v>
      </c>
      <c r="H13" s="23">
        <v>-47.7</v>
      </c>
    </row>
    <row r="14" spans="1:12" ht="23" x14ac:dyDescent="0.3">
      <c r="F14" s="23" t="s">
        <v>70</v>
      </c>
      <c r="G14" s="23">
        <v>980.72000000000025</v>
      </c>
      <c r="H14" s="23">
        <v>0</v>
      </c>
    </row>
    <row r="30" spans="6:8" ht="23" x14ac:dyDescent="0.3">
      <c r="F30" s="22" t="s">
        <v>66</v>
      </c>
      <c r="G30" s="22" t="s">
        <v>72</v>
      </c>
      <c r="H30" s="22" t="s">
        <v>74</v>
      </c>
    </row>
    <row r="31" spans="6:8" ht="23" x14ac:dyDescent="0.3">
      <c r="F31" s="23" t="s">
        <v>71</v>
      </c>
      <c r="G31" s="23">
        <v>0</v>
      </c>
      <c r="H31" s="23">
        <v>0</v>
      </c>
    </row>
    <row r="32" spans="6:8" ht="23" x14ac:dyDescent="0.3">
      <c r="F32" s="23" t="s">
        <v>40</v>
      </c>
      <c r="G32" s="24">
        <v>5346.67</v>
      </c>
      <c r="H32" s="24">
        <v>-35</v>
      </c>
    </row>
    <row r="47" spans="6:8" ht="23" x14ac:dyDescent="0.3">
      <c r="F47" s="22" t="s">
        <v>66</v>
      </c>
      <c r="G47" s="22" t="s">
        <v>72</v>
      </c>
      <c r="H47" s="22" t="s">
        <v>74</v>
      </c>
    </row>
    <row r="48" spans="6:8" ht="23" x14ac:dyDescent="0.3">
      <c r="F48" s="23" t="s">
        <v>71</v>
      </c>
      <c r="G48" s="23">
        <v>4778.57</v>
      </c>
      <c r="H48" s="23">
        <v>-26.5</v>
      </c>
    </row>
    <row r="49" spans="1:8" ht="23" x14ac:dyDescent="0.3">
      <c r="F49" s="23" t="s">
        <v>40</v>
      </c>
      <c r="G49" s="24">
        <v>568.1</v>
      </c>
      <c r="H49" s="24">
        <v>-41.5</v>
      </c>
    </row>
    <row r="60" spans="1:8" ht="28" x14ac:dyDescent="0.25">
      <c r="A60" s="25" t="s">
        <v>82</v>
      </c>
      <c r="B60" s="25"/>
    </row>
    <row r="83" spans="1:11" ht="28" x14ac:dyDescent="0.25">
      <c r="A83" s="25" t="s">
        <v>83</v>
      </c>
      <c r="B83" s="25"/>
    </row>
    <row r="85" spans="1:11" ht="23" x14ac:dyDescent="0.3">
      <c r="I85" s="22" t="s">
        <v>64</v>
      </c>
      <c r="J85" s="22" t="s">
        <v>72</v>
      </c>
      <c r="K85" s="22" t="s">
        <v>68</v>
      </c>
    </row>
    <row r="86" spans="1:11" ht="23" x14ac:dyDescent="0.3">
      <c r="I86" s="23" t="s">
        <v>84</v>
      </c>
      <c r="J86" s="26">
        <v>5436.67</v>
      </c>
      <c r="K86" s="27">
        <v>-35</v>
      </c>
    </row>
    <row r="87" spans="1:11" ht="23" x14ac:dyDescent="0.3">
      <c r="I87" s="23" t="s">
        <v>50</v>
      </c>
      <c r="J87" s="26">
        <v>781.31</v>
      </c>
      <c r="K87" s="27">
        <v>-14</v>
      </c>
    </row>
    <row r="88" spans="1:11" ht="23" x14ac:dyDescent="0.3">
      <c r="I88" s="23" t="s">
        <v>51</v>
      </c>
      <c r="J88" s="26">
        <v>1259.8900000000001</v>
      </c>
      <c r="K88" s="27">
        <v>-35.799999999999997</v>
      </c>
    </row>
    <row r="89" spans="1:11" ht="23" x14ac:dyDescent="0.3">
      <c r="I89" s="23" t="s">
        <v>52</v>
      </c>
      <c r="J89" s="26">
        <v>600.45000000000005</v>
      </c>
      <c r="K89" s="27">
        <v>-25.7</v>
      </c>
    </row>
    <row r="90" spans="1:11" ht="23" x14ac:dyDescent="0.3">
      <c r="I90" s="23" t="s">
        <v>53</v>
      </c>
      <c r="J90" s="26">
        <v>186.62</v>
      </c>
      <c r="K90" s="27">
        <v>-55.7</v>
      </c>
    </row>
    <row r="91" spans="1:11" ht="23" x14ac:dyDescent="0.3">
      <c r="I91" s="23" t="s">
        <v>54</v>
      </c>
      <c r="J91" s="26">
        <v>574.39</v>
      </c>
      <c r="K91" s="27">
        <v>-13.3</v>
      </c>
    </row>
    <row r="92" spans="1:11" ht="23" x14ac:dyDescent="0.3">
      <c r="I92" s="23" t="s">
        <v>55</v>
      </c>
      <c r="J92" s="26">
        <v>325.22000000000003</v>
      </c>
      <c r="K92" s="27">
        <v>-81.099999999999994</v>
      </c>
    </row>
    <row r="93" spans="1:11" ht="23" x14ac:dyDescent="0.3">
      <c r="I93" s="23" t="s">
        <v>56</v>
      </c>
      <c r="J93" s="26">
        <v>153.66</v>
      </c>
      <c r="K93" s="27">
        <v>-80.900000000000006</v>
      </c>
    </row>
    <row r="94" spans="1:11" ht="23" x14ac:dyDescent="0.3">
      <c r="I94" s="23" t="s">
        <v>57</v>
      </c>
      <c r="J94" s="26">
        <v>24.78</v>
      </c>
      <c r="K94" s="27">
        <v>75.7</v>
      </c>
    </row>
    <row r="95" spans="1:11" ht="23" x14ac:dyDescent="0.3">
      <c r="I95" s="23" t="s">
        <v>58</v>
      </c>
      <c r="J95" s="26">
        <v>553.99</v>
      </c>
      <c r="K95" s="27">
        <v>-14.7</v>
      </c>
    </row>
    <row r="96" spans="1:11" ht="23" x14ac:dyDescent="0.3">
      <c r="I96" s="23" t="s">
        <v>59</v>
      </c>
      <c r="J96" s="26">
        <v>468.19</v>
      </c>
      <c r="K96" s="27">
        <v>-24.7</v>
      </c>
    </row>
  </sheetData>
  <mergeCells count="4">
    <mergeCell ref="A1:L1"/>
    <mergeCell ref="A5:B5"/>
    <mergeCell ref="A60:B60"/>
    <mergeCell ref="A83:B83"/>
  </mergeCells>
  <phoneticPr fontId="9" type="noConversion"/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 tint="0.249977111117893"/>
  </sheetPr>
  <dimension ref="B2:B6"/>
  <sheetViews>
    <sheetView workbookViewId="0">
      <selection activeCell="B7" sqref="B7"/>
    </sheetView>
  </sheetViews>
  <sheetFormatPr baseColWidth="10" defaultColWidth="8.83203125" defaultRowHeight="16" x14ac:dyDescent="0.25"/>
  <cols>
    <col min="1" max="1" width="1.6640625" customWidth="1"/>
  </cols>
  <sheetData>
    <row r="2" spans="2:2" x14ac:dyDescent="0.25">
      <c r="B2" t="s">
        <v>31</v>
      </c>
    </row>
    <row r="4" spans="2:2" x14ac:dyDescent="0.25">
      <c r="B4" s="15">
        <f>MIN(1-B5,1)</f>
        <v>0.37706666666666666</v>
      </c>
    </row>
    <row r="5" spans="2:2" x14ac:dyDescent="0.25">
      <c r="B5" s="15">
        <f>MIN(TotalMonthlyExpenses/TotalMonthlyIncome,1)</f>
        <v>0.62293333333333334</v>
      </c>
    </row>
    <row r="6" spans="2:2" x14ac:dyDescent="0.25">
      <c r="B6" t="b">
        <f>(TotalMonthlyExpenses/TotalMonthlyIncome)&gt;1</f>
        <v>0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当前月份</vt:lpstr>
      <vt:lpstr>工作表1</vt:lpstr>
      <vt:lpstr>工作表2</vt:lpstr>
      <vt:lpstr>工作表3</vt:lpstr>
      <vt:lpstr>图表数据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2014-09-09T12:15:28Z</dcterms:created>
  <dcterms:modified xsi:type="dcterms:W3CDTF">2016-04-25T12:42:31Z</dcterms:modified>
</cp:coreProperties>
</file>