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证券\"/>
    </mc:Choice>
  </mc:AlternateContent>
  <bookViews>
    <workbookView xWindow="0" yWindow="0" windowWidth="20490" windowHeight="669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E3" i="2"/>
  <c r="D3" i="2"/>
  <c r="J2" i="3"/>
  <c r="K2" i="3"/>
  <c r="L2" i="3"/>
  <c r="M2" i="3"/>
  <c r="N2" i="3"/>
  <c r="O2" i="3"/>
  <c r="P2" i="3"/>
  <c r="R9" i="1"/>
  <c r="P24" i="3" s="1"/>
  <c r="G2" i="1"/>
  <c r="G3" i="1" s="1"/>
  <c r="E2" i="1"/>
  <c r="H2" i="1" s="1"/>
  <c r="I2" i="1" s="1"/>
  <c r="J2" i="1" s="1"/>
  <c r="D2" i="1"/>
  <c r="L24" i="3" l="1"/>
  <c r="O24" i="3"/>
  <c r="K24" i="3"/>
  <c r="N24" i="3"/>
  <c r="J24" i="3"/>
  <c r="M24" i="3"/>
  <c r="P2" i="1"/>
  <c r="F2" i="1"/>
  <c r="G4" i="1"/>
  <c r="C4" i="1"/>
  <c r="C3" i="1"/>
  <c r="D3" i="1" s="1"/>
  <c r="E3" i="1" s="1"/>
  <c r="P3" i="1" s="1"/>
  <c r="L2" i="1"/>
  <c r="M2" i="1" s="1"/>
  <c r="F3" i="1" l="1"/>
  <c r="K2" i="1"/>
  <c r="H3" i="1"/>
  <c r="I3" i="1" s="1"/>
  <c r="G5" i="1"/>
  <c r="C5" i="1"/>
  <c r="G6" i="1" l="1"/>
  <c r="C6" i="1"/>
  <c r="J3" i="1"/>
  <c r="D4" i="1"/>
  <c r="E4" i="1" s="1"/>
  <c r="P4" i="1" s="1"/>
  <c r="L3" i="1" l="1"/>
  <c r="M3" i="1" s="1"/>
  <c r="K3" i="1"/>
  <c r="C7" i="1"/>
  <c r="G7" i="1"/>
  <c r="H4" i="1"/>
  <c r="I4" i="1" s="1"/>
  <c r="F4" i="1"/>
  <c r="N3" i="1" l="1"/>
  <c r="O3" i="1"/>
  <c r="J4" i="1"/>
  <c r="D5" i="1"/>
  <c r="E5" i="1" s="1"/>
  <c r="G8" i="1"/>
  <c r="C8" i="1"/>
  <c r="K3" i="3" l="1"/>
  <c r="O3" i="3"/>
  <c r="L3" i="3"/>
  <c r="P3" i="3"/>
  <c r="J3" i="3"/>
  <c r="N3" i="3"/>
  <c r="M3" i="3"/>
  <c r="F5" i="1"/>
  <c r="P5" i="1"/>
  <c r="H5" i="1"/>
  <c r="I5" i="1" s="1"/>
  <c r="G9" i="1"/>
  <c r="C9" i="1"/>
  <c r="L4" i="1"/>
  <c r="M4" i="1" s="1"/>
  <c r="K4" i="1"/>
  <c r="O4" i="1" l="1"/>
  <c r="N4" i="1"/>
  <c r="J5" i="1"/>
  <c r="D6" i="1"/>
  <c r="E6" i="1" s="1"/>
  <c r="P6" i="1" s="1"/>
  <c r="G10" i="1"/>
  <c r="C10" i="1"/>
  <c r="J4" i="3" l="1"/>
  <c r="N4" i="3"/>
  <c r="M4" i="3"/>
  <c r="K4" i="3"/>
  <c r="O4" i="3"/>
  <c r="L4" i="3"/>
  <c r="P4" i="3"/>
  <c r="H6" i="1"/>
  <c r="I6" i="1" s="1"/>
  <c r="F6" i="1"/>
  <c r="K5" i="1"/>
  <c r="L5" i="1"/>
  <c r="M5" i="1" s="1"/>
  <c r="C11" i="1"/>
  <c r="G11" i="1"/>
  <c r="N5" i="1" l="1"/>
  <c r="O5" i="1"/>
  <c r="G12" i="1"/>
  <c r="C12" i="1"/>
  <c r="J6" i="1"/>
  <c r="D7" i="1"/>
  <c r="E7" i="1" s="1"/>
  <c r="P7" i="1" s="1"/>
  <c r="M5" i="3" l="1"/>
  <c r="P5" i="3"/>
  <c r="J5" i="3"/>
  <c r="N5" i="3"/>
  <c r="L5" i="3"/>
  <c r="K5" i="3"/>
  <c r="O5" i="3"/>
  <c r="H7" i="1"/>
  <c r="I7" i="1" s="1"/>
  <c r="L6" i="1"/>
  <c r="M6" i="1" s="1"/>
  <c r="K6" i="1"/>
  <c r="G13" i="1"/>
  <c r="C13" i="1"/>
  <c r="F7" i="1"/>
  <c r="N6" i="1" l="1"/>
  <c r="O6" i="1"/>
  <c r="G14" i="1"/>
  <c r="C14" i="1"/>
  <c r="J7" i="1"/>
  <c r="D8" i="1"/>
  <c r="E8" i="1" s="1"/>
  <c r="L6" i="3" l="1"/>
  <c r="P6" i="3"/>
  <c r="K6" i="3"/>
  <c r="O6" i="3"/>
  <c r="M6" i="3"/>
  <c r="J6" i="3"/>
  <c r="N6" i="3"/>
  <c r="F8" i="1"/>
  <c r="P8" i="1"/>
  <c r="L7" i="1"/>
  <c r="M7" i="1" s="1"/>
  <c r="K7" i="1"/>
  <c r="H8" i="1"/>
  <c r="I8" i="1" s="1"/>
  <c r="G15" i="1"/>
  <c r="C15" i="1"/>
  <c r="N7" i="1" l="1"/>
  <c r="O7" i="1"/>
  <c r="J8" i="1"/>
  <c r="D9" i="1"/>
  <c r="E9" i="1" s="1"/>
  <c r="P9" i="1" s="1"/>
  <c r="G16" i="1"/>
  <c r="C16" i="1"/>
  <c r="K7" i="3" l="1"/>
  <c r="O7" i="3"/>
  <c r="J7" i="3"/>
  <c r="L7" i="3"/>
  <c r="P7" i="3"/>
  <c r="N7" i="3"/>
  <c r="M7" i="3"/>
  <c r="G17" i="1"/>
  <c r="C17" i="1"/>
  <c r="K8" i="1"/>
  <c r="L8" i="1"/>
  <c r="M8" i="1" s="1"/>
  <c r="H9" i="1"/>
  <c r="I9" i="1" s="1"/>
  <c r="F9" i="1"/>
  <c r="O8" i="1" l="1"/>
  <c r="N8" i="1"/>
  <c r="J9" i="1"/>
  <c r="D10" i="1"/>
  <c r="E10" i="1" s="1"/>
  <c r="P10" i="1" s="1"/>
  <c r="G18" i="1"/>
  <c r="C18" i="1"/>
  <c r="J8" i="3" l="1"/>
  <c r="N8" i="3"/>
  <c r="M8" i="3"/>
  <c r="K8" i="3"/>
  <c r="O8" i="3"/>
  <c r="L8" i="3"/>
  <c r="P8" i="3"/>
  <c r="G19" i="1"/>
  <c r="C19" i="1"/>
  <c r="H10" i="1"/>
  <c r="I10" i="1" s="1"/>
  <c r="F10" i="1"/>
  <c r="L9" i="1"/>
  <c r="M9" i="1" s="1"/>
  <c r="K9" i="1"/>
  <c r="N9" i="1" l="1"/>
  <c r="O9" i="1"/>
  <c r="J10" i="1"/>
  <c r="D11" i="1"/>
  <c r="E11" i="1" s="1"/>
  <c r="C20" i="1"/>
  <c r="G20" i="1"/>
  <c r="M9" i="3" l="1"/>
  <c r="J9" i="3"/>
  <c r="N9" i="3"/>
  <c r="K9" i="3"/>
  <c r="O9" i="3"/>
  <c r="L9" i="3"/>
  <c r="P9" i="3"/>
  <c r="F11" i="1"/>
  <c r="P11" i="1"/>
  <c r="G21" i="1"/>
  <c r="C21" i="1"/>
  <c r="H11" i="1"/>
  <c r="I11" i="1" s="1"/>
  <c r="L10" i="1"/>
  <c r="M10" i="1" s="1"/>
  <c r="K10" i="1"/>
  <c r="N10" i="1" l="1"/>
  <c r="O10" i="1"/>
  <c r="J11" i="1"/>
  <c r="D12" i="1"/>
  <c r="E12" i="1" s="1"/>
  <c r="P12" i="1" s="1"/>
  <c r="L10" i="3" l="1"/>
  <c r="P10" i="3"/>
  <c r="M10" i="3"/>
  <c r="J10" i="3"/>
  <c r="N10" i="3"/>
  <c r="K10" i="3"/>
  <c r="O10" i="3"/>
  <c r="H12" i="1"/>
  <c r="I12" i="1" s="1"/>
  <c r="F12" i="1"/>
  <c r="L11" i="1"/>
  <c r="M11" i="1" s="1"/>
  <c r="K11" i="1"/>
  <c r="N11" i="1" l="1"/>
  <c r="O11" i="1"/>
  <c r="J12" i="1"/>
  <c r="D13" i="1"/>
  <c r="E13" i="1" s="1"/>
  <c r="K11" i="3" l="1"/>
  <c r="O11" i="3"/>
  <c r="L11" i="3"/>
  <c r="P11" i="3"/>
  <c r="M11" i="3"/>
  <c r="J11" i="3"/>
  <c r="N11" i="3"/>
  <c r="F13" i="1"/>
  <c r="P13" i="1"/>
  <c r="L12" i="1"/>
  <c r="M12" i="1" s="1"/>
  <c r="K12" i="1"/>
  <c r="H13" i="1"/>
  <c r="I13" i="1" s="1"/>
  <c r="O12" i="1" l="1"/>
  <c r="N12" i="1"/>
  <c r="J13" i="1"/>
  <c r="D14" i="1"/>
  <c r="E14" i="1" s="1"/>
  <c r="P14" i="1" s="1"/>
  <c r="J12" i="3" l="1"/>
  <c r="N12" i="3"/>
  <c r="K12" i="3"/>
  <c r="O12" i="3"/>
  <c r="L12" i="3"/>
  <c r="P12" i="3"/>
  <c r="M12" i="3"/>
  <c r="L13" i="1"/>
  <c r="M13" i="1" s="1"/>
  <c r="K13" i="1"/>
  <c r="H14" i="1"/>
  <c r="I14" i="1" s="1"/>
  <c r="F14" i="1"/>
  <c r="N13" i="1" l="1"/>
  <c r="O13" i="1"/>
  <c r="J14" i="1"/>
  <c r="D15" i="1"/>
  <c r="E15" i="1" s="1"/>
  <c r="M13" i="3" l="1"/>
  <c r="J13" i="3"/>
  <c r="N13" i="3"/>
  <c r="K13" i="3"/>
  <c r="O13" i="3"/>
  <c r="P13" i="3"/>
  <c r="L13" i="3"/>
  <c r="F15" i="1"/>
  <c r="P15" i="1"/>
  <c r="H15" i="1"/>
  <c r="I15" i="1" s="1"/>
  <c r="L14" i="1"/>
  <c r="M14" i="1" s="1"/>
  <c r="K14" i="1"/>
  <c r="N14" i="1" l="1"/>
  <c r="O14" i="1"/>
  <c r="J15" i="1"/>
  <c r="D16" i="1"/>
  <c r="E16" i="1" s="1"/>
  <c r="P16" i="1" s="1"/>
  <c r="L14" i="3" l="1"/>
  <c r="P14" i="3"/>
  <c r="M14" i="3"/>
  <c r="J14" i="3"/>
  <c r="N14" i="3"/>
  <c r="K14" i="3"/>
  <c r="O14" i="3"/>
  <c r="H16" i="1"/>
  <c r="I16" i="1" s="1"/>
  <c r="F16" i="1"/>
  <c r="K15" i="1"/>
  <c r="L15" i="1"/>
  <c r="M15" i="1" s="1"/>
  <c r="N15" i="1" l="1"/>
  <c r="O15" i="1"/>
  <c r="J16" i="1"/>
  <c r="D17" i="1"/>
  <c r="E17" i="1" s="1"/>
  <c r="K15" i="3" l="1"/>
  <c r="O15" i="3"/>
  <c r="L15" i="3"/>
  <c r="P15" i="3"/>
  <c r="M15" i="3"/>
  <c r="J15" i="3"/>
  <c r="N15" i="3"/>
  <c r="F17" i="1"/>
  <c r="P17" i="1"/>
  <c r="H17" i="1"/>
  <c r="I17" i="1" s="1"/>
  <c r="L16" i="1"/>
  <c r="M16" i="1" s="1"/>
  <c r="K16" i="1"/>
  <c r="O16" i="1" l="1"/>
  <c r="N16" i="1"/>
  <c r="J17" i="1"/>
  <c r="D18" i="1"/>
  <c r="E18" i="1" s="1"/>
  <c r="P18" i="1" s="1"/>
  <c r="J16" i="3" l="1"/>
  <c r="N16" i="3"/>
  <c r="K16" i="3"/>
  <c r="O16" i="3"/>
  <c r="L16" i="3"/>
  <c r="P16" i="3"/>
  <c r="M16" i="3"/>
  <c r="K17" i="1"/>
  <c r="L17" i="1"/>
  <c r="M17" i="1" s="1"/>
  <c r="H18" i="1"/>
  <c r="I18" i="1" s="1"/>
  <c r="F18" i="1"/>
  <c r="N17" i="1" l="1"/>
  <c r="O17" i="1"/>
  <c r="J18" i="1"/>
  <c r="D19" i="1"/>
  <c r="E19" i="1" s="1"/>
  <c r="M17" i="3" l="1"/>
  <c r="J17" i="3"/>
  <c r="N17" i="3"/>
  <c r="K17" i="3"/>
  <c r="O17" i="3"/>
  <c r="L17" i="3"/>
  <c r="P17" i="3"/>
  <c r="F19" i="1"/>
  <c r="P19" i="1"/>
  <c r="H19" i="1"/>
  <c r="I19" i="1" s="1"/>
  <c r="L18" i="1"/>
  <c r="M18" i="1" s="1"/>
  <c r="K18" i="1"/>
  <c r="N18" i="1" l="1"/>
  <c r="O18" i="1"/>
  <c r="J19" i="1"/>
  <c r="D20" i="1"/>
  <c r="E20" i="1" s="1"/>
  <c r="P20" i="1" s="1"/>
  <c r="L18" i="3" l="1"/>
  <c r="P18" i="3"/>
  <c r="M18" i="3"/>
  <c r="J18" i="3"/>
  <c r="N18" i="3"/>
  <c r="O18" i="3"/>
  <c r="K18" i="3"/>
  <c r="H20" i="1"/>
  <c r="I20" i="1" s="1"/>
  <c r="F20" i="1"/>
  <c r="K19" i="1"/>
  <c r="L19" i="1"/>
  <c r="M19" i="1" s="1"/>
  <c r="N19" i="1" l="1"/>
  <c r="O19" i="1"/>
  <c r="J20" i="1"/>
  <c r="D21" i="1"/>
  <c r="E21" i="1" s="1"/>
  <c r="H21" i="1" s="1"/>
  <c r="I21" i="1" s="1"/>
  <c r="J21" i="1" s="1"/>
  <c r="P21" i="1" s="1"/>
  <c r="R7" i="1" s="1"/>
  <c r="P22" i="3" s="1"/>
  <c r="K19" i="3" l="1"/>
  <c r="O19" i="3"/>
  <c r="L19" i="3"/>
  <c r="P19" i="3"/>
  <c r="M19" i="3"/>
  <c r="J19" i="3"/>
  <c r="N19" i="3"/>
  <c r="K22" i="3"/>
  <c r="O22" i="3"/>
  <c r="L22" i="3"/>
  <c r="M22" i="3"/>
  <c r="J22" i="3"/>
  <c r="N22" i="3"/>
  <c r="L20" i="1"/>
  <c r="M20" i="1" s="1"/>
  <c r="K20" i="1"/>
  <c r="F21" i="1"/>
  <c r="R8" i="1" s="1"/>
  <c r="P23" i="3" s="1"/>
  <c r="J23" i="3" l="1"/>
  <c r="N23" i="3"/>
  <c r="K23" i="3"/>
  <c r="O23" i="3"/>
  <c r="L23" i="3"/>
  <c r="M23" i="3"/>
  <c r="O20" i="1"/>
  <c r="N20" i="1"/>
  <c r="K21" i="1"/>
  <c r="R10" i="1" s="1"/>
  <c r="P25" i="3" s="1"/>
  <c r="L21" i="1"/>
  <c r="M21" i="1" s="1"/>
  <c r="J20" i="3" l="1"/>
  <c r="N20" i="3"/>
  <c r="K20" i="3"/>
  <c r="O20" i="3"/>
  <c r="L20" i="3"/>
  <c r="P20" i="3"/>
  <c r="M20" i="3"/>
  <c r="L25" i="3"/>
  <c r="M25" i="3"/>
  <c r="J25" i="3"/>
  <c r="N25" i="3"/>
  <c r="K25" i="3"/>
  <c r="O25" i="3"/>
  <c r="R11" i="1"/>
  <c r="P26" i="3" s="1"/>
  <c r="N21" i="1"/>
  <c r="R13" i="1" s="1"/>
  <c r="P28" i="3" s="1"/>
  <c r="O21" i="1"/>
  <c r="R12" i="1" s="1"/>
  <c r="L27" i="3" l="1"/>
  <c r="P27" i="3"/>
  <c r="M27" i="3"/>
  <c r="J27" i="3"/>
  <c r="N27" i="3"/>
  <c r="K27" i="3"/>
  <c r="O27" i="3"/>
  <c r="M21" i="3"/>
  <c r="J21" i="3"/>
  <c r="N21" i="3"/>
  <c r="K21" i="3"/>
  <c r="O21" i="3"/>
  <c r="P21" i="3"/>
  <c r="L21" i="3"/>
  <c r="K26" i="3"/>
  <c r="O26" i="3"/>
  <c r="L26" i="3"/>
  <c r="M26" i="3"/>
  <c r="J26" i="3"/>
  <c r="N26" i="3"/>
  <c r="M28" i="3"/>
  <c r="J28" i="3"/>
  <c r="N28" i="3"/>
  <c r="K28" i="3"/>
  <c r="O28" i="3"/>
  <c r="L28" i="3"/>
</calcChain>
</file>

<file path=xl/sharedStrings.xml><?xml version="1.0" encoding="utf-8"?>
<sst xmlns="http://schemas.openxmlformats.org/spreadsheetml/2006/main" count="47" uniqueCount="36">
  <si>
    <t>应投入金额</t>
    <phoneticPr fontId="2" type="noConversion"/>
  </si>
  <si>
    <t>实际投入金额</t>
    <phoneticPr fontId="2" type="noConversion"/>
  </si>
  <si>
    <t>实际累计投入金额</t>
    <phoneticPr fontId="2" type="noConversion"/>
  </si>
  <si>
    <t>累计理论投入</t>
    <phoneticPr fontId="2" type="noConversion"/>
  </si>
  <si>
    <t>定投份额</t>
    <phoneticPr fontId="2" type="noConversion"/>
  </si>
  <si>
    <t>累计份额</t>
    <phoneticPr fontId="2" type="noConversion"/>
  </si>
  <si>
    <t>累计价值</t>
    <phoneticPr fontId="2" type="noConversion"/>
  </si>
  <si>
    <t>累计盈利</t>
    <phoneticPr fontId="2" type="noConversion"/>
  </si>
  <si>
    <t>收益率</t>
    <phoneticPr fontId="2" type="noConversion"/>
  </si>
  <si>
    <t>净值</t>
    <phoneticPr fontId="2" type="noConversion"/>
  </si>
  <si>
    <t>最大回撤</t>
    <phoneticPr fontId="2" type="noConversion"/>
  </si>
  <si>
    <t>现金流</t>
    <phoneticPr fontId="2" type="noConversion"/>
  </si>
  <si>
    <t>项目</t>
    <phoneticPr fontId="2" type="noConversion"/>
  </si>
  <si>
    <t>数据</t>
    <phoneticPr fontId="2" type="noConversion"/>
  </si>
  <si>
    <t>定投上限</t>
    <phoneticPr fontId="2" type="noConversion"/>
  </si>
  <si>
    <t>定投下限</t>
    <phoneticPr fontId="2" type="noConversion"/>
  </si>
  <si>
    <t>年化收益率</t>
    <phoneticPr fontId="2" type="noConversion"/>
  </si>
  <si>
    <t>累计投入</t>
    <phoneticPr fontId="2" type="noConversion"/>
  </si>
  <si>
    <t>月份</t>
    <phoneticPr fontId="2" type="noConversion"/>
  </si>
  <si>
    <t>收盘</t>
    <phoneticPr fontId="2" type="noConversion"/>
  </si>
  <si>
    <t>应到金额</t>
    <phoneticPr fontId="2" type="noConversion"/>
  </si>
  <si>
    <t>定投金额</t>
    <phoneticPr fontId="2" type="noConversion"/>
  </si>
  <si>
    <t>月增长率</t>
    <phoneticPr fontId="2" type="noConversion"/>
  </si>
  <si>
    <t>累计次数</t>
    <phoneticPr fontId="2" type="noConversion"/>
  </si>
  <si>
    <t>总收益率</t>
    <phoneticPr fontId="2" type="noConversion"/>
  </si>
  <si>
    <t>夏普比例</t>
    <phoneticPr fontId="4" type="noConversion"/>
  </si>
  <si>
    <t>月收益率</t>
    <phoneticPr fontId="2" type="noConversion"/>
  </si>
  <si>
    <t>上证指数</t>
    <phoneticPr fontId="2" type="noConversion"/>
  </si>
  <si>
    <t>上证50</t>
    <phoneticPr fontId="2" type="noConversion"/>
  </si>
  <si>
    <t>沪深300</t>
    <phoneticPr fontId="2" type="noConversion"/>
  </si>
  <si>
    <t>中证500</t>
    <phoneticPr fontId="2" type="noConversion"/>
  </si>
  <si>
    <t>中证1000</t>
    <phoneticPr fontId="2" type="noConversion"/>
  </si>
  <si>
    <t>创业板指数</t>
    <phoneticPr fontId="2" type="noConversion"/>
  </si>
  <si>
    <t>长信量化</t>
    <phoneticPr fontId="2" type="noConversion"/>
  </si>
  <si>
    <t>交银优势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</si>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</sst>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_);[Red]\(0.000\)"/>
    <numFmt numFmtId="177" formatCode="0_ "/>
    <numFmt numFmtId="178" formatCode="0.00_ "/>
    <numFmt numFmtId="179" formatCode="0.00_);[Red]\(0.00\)"/>
    <numFmt numFmtId="180" formatCode="0.0000_);[Red]\(0.0000\)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9" fontId="0" fillId="0" borderId="0" xfId="1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1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8" fontId="0" fillId="0" borderId="0" xfId="1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0" fontId="0" fillId="0" borderId="1" xfId="1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4" fontId="0" fillId="2" borderId="0" xfId="0" applyNumberFormat="1" applyFill="1">
      <alignment vertical="center"/>
    </xf>
    <xf numFmtId="14" fontId="3" fillId="2" borderId="0" xfId="0" applyNumberFormat="1" applyFont="1" applyFill="1">
      <alignment vertical="center"/>
    </xf>
    <xf numFmtId="10" fontId="0" fillId="2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RowHeight="13.5" x14ac:dyDescent="0.15"/>
  <cols>
    <col min="1" max="1" width="12.125" style="8" customWidth="1"/>
    <col min="2" max="2" width="11.125" style="11" customWidth="1"/>
    <col min="3" max="3" width="7.125" style="10" customWidth="1"/>
    <col min="4" max="4" width="8.125" style="10" customWidth="1"/>
    <col min="5" max="5" width="8" style="10" customWidth="1"/>
    <col min="6" max="6" width="7.875" style="10" customWidth="1"/>
    <col min="7" max="7" width="8" style="12" customWidth="1"/>
    <col min="8" max="11" width="7.5" style="10" customWidth="1"/>
    <col min="12" max="12" width="8.25" customWidth="1"/>
    <col min="13" max="13" width="8.25" style="18" customWidth="1"/>
    <col min="14" max="14" width="9" style="17"/>
    <col min="15" max="15" width="8.5" style="11" customWidth="1"/>
    <col min="16" max="16" width="9.375" style="10" customWidth="1"/>
    <col min="17" max="17" width="10.125" customWidth="1"/>
    <col min="18" max="18" width="11.625" style="11" bestFit="1" customWidth="1"/>
  </cols>
  <sheetData>
    <row r="1" spans="1:19" s="6" customFormat="1" ht="40.5" x14ac:dyDescent="0.15">
      <c r="A1" s="1" t="s">
        <v>18</v>
      </c>
      <c r="B1" s="4" t="s">
        <v>19</v>
      </c>
      <c r="C1" s="3" t="s">
        <v>20</v>
      </c>
      <c r="D1" s="3" t="s">
        <v>0</v>
      </c>
      <c r="E1" s="3" t="s">
        <v>1</v>
      </c>
      <c r="F1" s="3" t="s">
        <v>2</v>
      </c>
      <c r="G1" s="5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6" t="s">
        <v>8</v>
      </c>
      <c r="M1" s="2" t="s">
        <v>9</v>
      </c>
      <c r="N1" s="7" t="s">
        <v>26</v>
      </c>
      <c r="O1" s="4" t="s">
        <v>10</v>
      </c>
      <c r="P1" s="3" t="s">
        <v>11</v>
      </c>
      <c r="Q1" s="6" t="s">
        <v>12</v>
      </c>
      <c r="R1" s="4" t="s">
        <v>13</v>
      </c>
    </row>
    <row r="2" spans="1:19" x14ac:dyDescent="0.15">
      <c r="A2" s="29">
        <v>42153</v>
      </c>
      <c r="B2" s="20">
        <v>1.6859999999999999</v>
      </c>
      <c r="C2" s="10">
        <v>0</v>
      </c>
      <c r="D2" s="10">
        <f>R2</f>
        <v>1000</v>
      </c>
      <c r="E2" s="10">
        <f t="shared" ref="E2:E21" si="0">IF(D2&gt;R$4,R$4,IF(D2&lt;R$5,R$5,D2))</f>
        <v>1000</v>
      </c>
      <c r="F2" s="10">
        <f>E2</f>
        <v>1000</v>
      </c>
      <c r="G2" s="12">
        <f>R2</f>
        <v>1000</v>
      </c>
      <c r="H2" s="10">
        <f>E2/B2</f>
        <v>593.11981020166081</v>
      </c>
      <c r="I2" s="10">
        <f>H2</f>
        <v>593.11981020166081</v>
      </c>
      <c r="J2" s="10">
        <f t="shared" ref="J2:J21" si="1">I2*B2</f>
        <v>1000.0000000000001</v>
      </c>
      <c r="K2" s="10">
        <f>J2-F2</f>
        <v>0</v>
      </c>
      <c r="L2" s="13">
        <f>J2/G2-1</f>
        <v>0</v>
      </c>
      <c r="M2" s="22">
        <f>1+L2</f>
        <v>1</v>
      </c>
      <c r="N2" s="14"/>
      <c r="P2" s="10">
        <f>IF(ROW()&lt;R$9,E2,1000)</f>
        <v>1000</v>
      </c>
      <c r="Q2" t="s">
        <v>21</v>
      </c>
      <c r="R2" s="20">
        <v>1000</v>
      </c>
    </row>
    <row r="3" spans="1:19" x14ac:dyDescent="0.15">
      <c r="A3" s="29">
        <v>42185</v>
      </c>
      <c r="B3" s="20">
        <v>1.5609999999999999</v>
      </c>
      <c r="C3" s="10">
        <f t="shared" ref="C3:C21" si="2">G2*(1+R$3)</f>
        <v>1000</v>
      </c>
      <c r="D3" s="10">
        <f t="shared" ref="D3:D21" si="3">C3-I2*B3+R$2</f>
        <v>1074.1399762752076</v>
      </c>
      <c r="E3" s="10">
        <f t="shared" si="0"/>
        <v>1000</v>
      </c>
      <c r="F3" s="10">
        <f>F2+E3</f>
        <v>2000</v>
      </c>
      <c r="G3" s="12">
        <f t="shared" ref="G3:G21" si="4">G2+R$2</f>
        <v>2000</v>
      </c>
      <c r="H3" s="10">
        <f t="shared" ref="H3:H21" si="5">E3/B3</f>
        <v>640.61499039077512</v>
      </c>
      <c r="I3" s="10">
        <f>I2+H3</f>
        <v>1233.7348005924359</v>
      </c>
      <c r="J3" s="10">
        <f t="shared" si="1"/>
        <v>1925.8600237247924</v>
      </c>
      <c r="K3" s="10">
        <f t="shared" ref="K3:K21" si="6">J3-F3</f>
        <v>-74.139976275207573</v>
      </c>
      <c r="L3" s="13">
        <f>J3/F3-1</f>
        <v>-3.706998813760376E-2</v>
      </c>
      <c r="M3" s="22">
        <f t="shared" ref="M3:M21" si="7">1+L3</f>
        <v>0.96293001186239624</v>
      </c>
      <c r="N3" s="13">
        <f>M3/M2-1</f>
        <v>-3.706998813760376E-2</v>
      </c>
      <c r="O3" s="13">
        <f>IFERROR(1-M3/MAX(M$2:M3),"")</f>
        <v>3.706998813760376E-2</v>
      </c>
      <c r="P3" s="10">
        <f>IF(ROW()&lt;R$9,E3,1000)</f>
        <v>1000</v>
      </c>
      <c r="Q3" t="s">
        <v>22</v>
      </c>
      <c r="R3" s="31">
        <v>0</v>
      </c>
    </row>
    <row r="4" spans="1:19" x14ac:dyDescent="0.15">
      <c r="A4" s="29">
        <v>42216</v>
      </c>
      <c r="B4" s="20">
        <v>1.111</v>
      </c>
      <c r="C4" s="10">
        <f t="shared" si="2"/>
        <v>2000</v>
      </c>
      <c r="D4" s="10">
        <f t="shared" si="3"/>
        <v>1629.3206365418037</v>
      </c>
      <c r="E4" s="10">
        <f t="shared" si="0"/>
        <v>1000</v>
      </c>
      <c r="F4" s="10">
        <f t="shared" ref="F4:F21" si="8">F3+E4</f>
        <v>3000</v>
      </c>
      <c r="G4" s="12">
        <f t="shared" si="4"/>
        <v>3000</v>
      </c>
      <c r="H4" s="10">
        <f t="shared" si="5"/>
        <v>900.09000900090007</v>
      </c>
      <c r="I4" s="10">
        <f t="shared" ref="I4:I21" si="9">I3+H4</f>
        <v>2133.8248095933359</v>
      </c>
      <c r="J4" s="10">
        <f t="shared" si="1"/>
        <v>2370.6793634581963</v>
      </c>
      <c r="K4" s="10">
        <f t="shared" si="6"/>
        <v>-629.32063654180365</v>
      </c>
      <c r="L4" s="13">
        <f t="shared" ref="L4:L21" si="10">J4/F4-1</f>
        <v>-0.20977354551393457</v>
      </c>
      <c r="M4" s="22">
        <f t="shared" si="7"/>
        <v>0.79022645448606543</v>
      </c>
      <c r="N4" s="13">
        <f t="shared" ref="N4:N22" si="11">M4/M3-1</f>
        <v>-0.17935213904311287</v>
      </c>
      <c r="O4" s="13">
        <f>IFERROR(1-M4/MAX(M$2:M4),"")</f>
        <v>0.20977354551393457</v>
      </c>
      <c r="P4" s="10">
        <f>IF(ROW()&lt;R$9,E4,1000)</f>
        <v>1000</v>
      </c>
      <c r="Q4" t="s">
        <v>14</v>
      </c>
      <c r="R4" s="20">
        <v>1000</v>
      </c>
    </row>
    <row r="5" spans="1:19" x14ac:dyDescent="0.15">
      <c r="A5" s="29">
        <v>42247</v>
      </c>
      <c r="B5" s="20">
        <v>0.96599999999999997</v>
      </c>
      <c r="C5" s="10">
        <f t="shared" si="2"/>
        <v>3000</v>
      </c>
      <c r="D5" s="10">
        <f t="shared" si="3"/>
        <v>1938.7252339328375</v>
      </c>
      <c r="E5" s="10">
        <f t="shared" si="0"/>
        <v>1000</v>
      </c>
      <c r="F5" s="10">
        <f t="shared" si="8"/>
        <v>4000</v>
      </c>
      <c r="G5" s="12">
        <f t="shared" si="4"/>
        <v>4000</v>
      </c>
      <c r="H5" s="10">
        <f t="shared" si="5"/>
        <v>1035.1966873706006</v>
      </c>
      <c r="I5" s="10">
        <f t="shared" si="9"/>
        <v>3169.0214969639364</v>
      </c>
      <c r="J5" s="10">
        <f t="shared" si="1"/>
        <v>3061.2747660671625</v>
      </c>
      <c r="K5" s="10">
        <f t="shared" si="6"/>
        <v>-938.72523393283745</v>
      </c>
      <c r="L5" s="13">
        <f t="shared" si="10"/>
        <v>-0.23468130848320934</v>
      </c>
      <c r="M5" s="22">
        <f t="shared" si="7"/>
        <v>0.76531869151679066</v>
      </c>
      <c r="N5" s="13">
        <f t="shared" si="11"/>
        <v>-3.1519778701250778E-2</v>
      </c>
      <c r="O5" s="13">
        <f>IFERROR(1-M5/MAX(M$2:M5),"")</f>
        <v>0.23468130848320934</v>
      </c>
      <c r="P5" s="10">
        <f>IF(ROW()&lt;R$9,E5,1000)</f>
        <v>1000</v>
      </c>
      <c r="Q5" t="s">
        <v>15</v>
      </c>
      <c r="R5" s="20">
        <v>1000</v>
      </c>
    </row>
    <row r="6" spans="1:19" x14ac:dyDescent="0.15">
      <c r="A6" s="29">
        <v>42277</v>
      </c>
      <c r="B6" s="20">
        <v>0.94899999999999995</v>
      </c>
      <c r="C6" s="10">
        <f t="shared" si="2"/>
        <v>4000</v>
      </c>
      <c r="D6" s="10">
        <f t="shared" si="3"/>
        <v>1992.5985993812246</v>
      </c>
      <c r="E6" s="10">
        <f t="shared" si="0"/>
        <v>1000</v>
      </c>
      <c r="F6" s="10">
        <f t="shared" si="8"/>
        <v>5000</v>
      </c>
      <c r="G6" s="12">
        <f t="shared" si="4"/>
        <v>5000</v>
      </c>
      <c r="H6" s="10">
        <f t="shared" si="5"/>
        <v>1053.7407797681772</v>
      </c>
      <c r="I6" s="10">
        <f t="shared" si="9"/>
        <v>4222.7622767321136</v>
      </c>
      <c r="J6" s="10">
        <f t="shared" si="1"/>
        <v>4007.4014006187758</v>
      </c>
      <c r="K6" s="10">
        <f t="shared" si="6"/>
        <v>-992.59859938122418</v>
      </c>
      <c r="L6" s="13">
        <f t="shared" si="10"/>
        <v>-0.19851971987624484</v>
      </c>
      <c r="M6" s="22">
        <f t="shared" si="7"/>
        <v>0.80148028012375516</v>
      </c>
      <c r="N6" s="13">
        <f t="shared" si="11"/>
        <v>4.7250366426168977E-2</v>
      </c>
      <c r="O6" s="13">
        <f>IFERROR(1-M6/MAX(M$2:M6),"")</f>
        <v>0.19851971987624484</v>
      </c>
      <c r="P6" s="10">
        <f>IF(ROW()&lt;R$9,E6,1000)</f>
        <v>1000</v>
      </c>
    </row>
    <row r="7" spans="1:19" x14ac:dyDescent="0.15">
      <c r="A7" s="29">
        <v>42307</v>
      </c>
      <c r="B7" s="20">
        <v>1.284</v>
      </c>
      <c r="C7" s="10">
        <f t="shared" si="2"/>
        <v>5000</v>
      </c>
      <c r="D7" s="10">
        <f t="shared" si="3"/>
        <v>577.97323667596629</v>
      </c>
      <c r="E7" s="10">
        <f t="shared" si="0"/>
        <v>1000</v>
      </c>
      <c r="F7" s="10">
        <f t="shared" si="8"/>
        <v>6000</v>
      </c>
      <c r="G7" s="12">
        <f t="shared" si="4"/>
        <v>6000</v>
      </c>
      <c r="H7" s="10">
        <f t="shared" si="5"/>
        <v>778.816199376947</v>
      </c>
      <c r="I7" s="10">
        <f t="shared" si="9"/>
        <v>5001.5784761090608</v>
      </c>
      <c r="J7" s="10">
        <f t="shared" si="1"/>
        <v>6422.0267633240346</v>
      </c>
      <c r="K7" s="10">
        <f t="shared" si="6"/>
        <v>422.02676332403462</v>
      </c>
      <c r="L7" s="13">
        <f t="shared" si="10"/>
        <v>7.0337793887339073E-2</v>
      </c>
      <c r="M7" s="22">
        <f t="shared" si="7"/>
        <v>1.0703377938873391</v>
      </c>
      <c r="N7" s="13">
        <f t="shared" si="11"/>
        <v>0.33545119004309143</v>
      </c>
      <c r="O7" s="13">
        <f>IFERROR(1-M7/MAX(M$2:M7),"")</f>
        <v>0</v>
      </c>
      <c r="P7" s="10">
        <f>IF(ROW()&lt;R$9,E7,1000)</f>
        <v>1000</v>
      </c>
      <c r="Q7" t="s">
        <v>16</v>
      </c>
      <c r="R7" s="13">
        <f ca="1">XIRR(OFFSET(P2,0,0,R9,1),OFFSET(A2,0,0,R9,1))</f>
        <v>0.45838738083839414</v>
      </c>
      <c r="S7" s="21"/>
    </row>
    <row r="8" spans="1:19" x14ac:dyDescent="0.15">
      <c r="A8" s="29">
        <v>42338</v>
      </c>
      <c r="B8" s="20">
        <v>1.5569999999999999</v>
      </c>
      <c r="C8" s="10">
        <f t="shared" si="2"/>
        <v>6000</v>
      </c>
      <c r="D8" s="10">
        <f t="shared" si="3"/>
        <v>-787.45768730180771</v>
      </c>
      <c r="E8" s="10">
        <f t="shared" si="0"/>
        <v>1000</v>
      </c>
      <c r="F8" s="10">
        <f t="shared" si="8"/>
        <v>7000</v>
      </c>
      <c r="G8" s="12">
        <f t="shared" si="4"/>
        <v>7000</v>
      </c>
      <c r="H8" s="10">
        <f t="shared" si="5"/>
        <v>642.26075786769434</v>
      </c>
      <c r="I8" s="10">
        <f t="shared" si="9"/>
        <v>5643.8392339767552</v>
      </c>
      <c r="J8" s="10">
        <f t="shared" si="1"/>
        <v>8787.4576873018068</v>
      </c>
      <c r="K8" s="10">
        <f t="shared" si="6"/>
        <v>1787.4576873018068</v>
      </c>
      <c r="L8" s="13">
        <f t="shared" si="10"/>
        <v>0.25535109818597235</v>
      </c>
      <c r="M8" s="22">
        <f t="shared" si="7"/>
        <v>1.2553510981859723</v>
      </c>
      <c r="N8" s="13">
        <f t="shared" si="11"/>
        <v>0.17285506066891942</v>
      </c>
      <c r="O8" s="13">
        <f>IFERROR(1-M8/MAX(M$2:M8),"")</f>
        <v>0</v>
      </c>
      <c r="P8" s="10">
        <f>IF(ROW()&lt;R$9,E8,1000)</f>
        <v>1000</v>
      </c>
      <c r="Q8" t="s">
        <v>17</v>
      </c>
      <c r="R8" s="11">
        <f ca="1">OFFSET(F2,R9-1,0,1,1)</f>
        <v>20000</v>
      </c>
    </row>
    <row r="9" spans="1:19" x14ac:dyDescent="0.15">
      <c r="A9" s="29">
        <v>42369</v>
      </c>
      <c r="B9" s="20">
        <v>1.8160000000000001</v>
      </c>
      <c r="C9" s="10">
        <f t="shared" si="2"/>
        <v>7000</v>
      </c>
      <c r="D9" s="10">
        <f t="shared" si="3"/>
        <v>-2249.2120489017871</v>
      </c>
      <c r="E9" s="10">
        <f t="shared" si="0"/>
        <v>1000</v>
      </c>
      <c r="F9" s="10">
        <f t="shared" si="8"/>
        <v>8000</v>
      </c>
      <c r="G9" s="12">
        <f t="shared" si="4"/>
        <v>8000</v>
      </c>
      <c r="H9" s="10">
        <f t="shared" si="5"/>
        <v>550.66079295154179</v>
      </c>
      <c r="I9" s="10">
        <f t="shared" si="9"/>
        <v>6194.5000269282973</v>
      </c>
      <c r="J9" s="10">
        <f t="shared" si="1"/>
        <v>11249.212048901789</v>
      </c>
      <c r="K9" s="10">
        <f t="shared" si="6"/>
        <v>3249.2120489017889</v>
      </c>
      <c r="L9" s="13">
        <f t="shared" si="10"/>
        <v>0.40615150611272366</v>
      </c>
      <c r="M9" s="22">
        <f t="shared" si="7"/>
        <v>1.4061515061127237</v>
      </c>
      <c r="N9" s="13">
        <f t="shared" si="11"/>
        <v>0.12012608117734014</v>
      </c>
      <c r="O9" s="13">
        <f>IFERROR(1-M9/MAX(M$2:M9),"")</f>
        <v>0</v>
      </c>
      <c r="P9" s="10">
        <f>IF(ROW()&lt;R$9,E9,1000)</f>
        <v>1000</v>
      </c>
      <c r="Q9" t="s">
        <v>23</v>
      </c>
      <c r="R9" s="11">
        <f>COUNTIF(B:B,"&gt;0")</f>
        <v>20</v>
      </c>
    </row>
    <row r="10" spans="1:19" x14ac:dyDescent="0.15">
      <c r="A10" s="29">
        <v>42398</v>
      </c>
      <c r="B10" s="20">
        <v>1.258</v>
      </c>
      <c r="C10" s="10">
        <f t="shared" si="2"/>
        <v>8000</v>
      </c>
      <c r="D10" s="10">
        <f t="shared" si="3"/>
        <v>1207.3189661242022</v>
      </c>
      <c r="E10" s="10">
        <f t="shared" si="0"/>
        <v>1000</v>
      </c>
      <c r="F10" s="10">
        <f t="shared" si="8"/>
        <v>9000</v>
      </c>
      <c r="G10" s="12">
        <f t="shared" si="4"/>
        <v>9000</v>
      </c>
      <c r="H10" s="10">
        <f t="shared" si="5"/>
        <v>794.91255961844195</v>
      </c>
      <c r="I10" s="10">
        <f t="shared" si="9"/>
        <v>6989.4125865467395</v>
      </c>
      <c r="J10" s="10">
        <f t="shared" si="1"/>
        <v>8792.6810338757987</v>
      </c>
      <c r="K10" s="10">
        <f t="shared" si="6"/>
        <v>-207.31896612420132</v>
      </c>
      <c r="L10" s="13">
        <f t="shared" si="10"/>
        <v>-2.3035440680466812E-2</v>
      </c>
      <c r="M10" s="22">
        <f t="shared" si="7"/>
        <v>0.97696455931953319</v>
      </c>
      <c r="N10" s="13">
        <f t="shared" si="11"/>
        <v>-0.30522098431602773</v>
      </c>
      <c r="O10" s="13">
        <f>IFERROR(1-M10/MAX(M$2:M10),"")</f>
        <v>0.30522098431602773</v>
      </c>
      <c r="P10" s="10">
        <f>IF(ROW()&lt;R$9,E10,1000)</f>
        <v>1000</v>
      </c>
      <c r="Q10" t="s">
        <v>7</v>
      </c>
      <c r="R10" s="11">
        <f ca="1">OFFSET(K2,R9-1,0,1,1)</f>
        <v>6754.9345122518025</v>
      </c>
    </row>
    <row r="11" spans="1:19" x14ac:dyDescent="0.15">
      <c r="A11" s="29">
        <v>42429</v>
      </c>
      <c r="B11" s="20">
        <v>1.2490000000000001</v>
      </c>
      <c r="C11" s="10">
        <f t="shared" si="2"/>
        <v>9000</v>
      </c>
      <c r="D11" s="10">
        <f t="shared" si="3"/>
        <v>1270.2236794031214</v>
      </c>
      <c r="E11" s="10">
        <f t="shared" si="0"/>
        <v>1000</v>
      </c>
      <c r="F11" s="10">
        <f t="shared" si="8"/>
        <v>10000</v>
      </c>
      <c r="G11" s="12">
        <f t="shared" si="4"/>
        <v>10000</v>
      </c>
      <c r="H11" s="10">
        <f t="shared" si="5"/>
        <v>800.64051240992785</v>
      </c>
      <c r="I11" s="10">
        <f t="shared" si="9"/>
        <v>7790.0530989566669</v>
      </c>
      <c r="J11" s="10">
        <f t="shared" si="1"/>
        <v>9729.7763205968786</v>
      </c>
      <c r="K11" s="10">
        <f t="shared" si="6"/>
        <v>-270.22367940312142</v>
      </c>
      <c r="L11" s="13">
        <f t="shared" si="10"/>
        <v>-2.7022367940312098E-2</v>
      </c>
      <c r="M11" s="22">
        <f t="shared" si="7"/>
        <v>0.9729776320596879</v>
      </c>
      <c r="N11" s="13">
        <f t="shared" si="11"/>
        <v>-4.0809333581376395E-3</v>
      </c>
      <c r="O11" s="13">
        <f>IFERROR(1-M11/MAX(M$2:M11),"")</f>
        <v>0.30805633117766651</v>
      </c>
      <c r="P11" s="10">
        <f>IF(ROW()&lt;R$9,E11,1000)</f>
        <v>1000</v>
      </c>
      <c r="Q11" t="s">
        <v>24</v>
      </c>
      <c r="R11" s="13">
        <f ca="1">R10/R8</f>
        <v>0.33774672561259012</v>
      </c>
    </row>
    <row r="12" spans="1:19" x14ac:dyDescent="0.15">
      <c r="A12" s="29">
        <v>42460</v>
      </c>
      <c r="B12" s="20">
        <v>1.5329999999999999</v>
      </c>
      <c r="C12" s="10">
        <f t="shared" si="2"/>
        <v>10000</v>
      </c>
      <c r="D12" s="10">
        <f t="shared" si="3"/>
        <v>-942.15140070056987</v>
      </c>
      <c r="E12" s="10">
        <f t="shared" si="0"/>
        <v>1000</v>
      </c>
      <c r="F12" s="10">
        <f t="shared" si="8"/>
        <v>11000</v>
      </c>
      <c r="G12" s="12">
        <f t="shared" si="4"/>
        <v>11000</v>
      </c>
      <c r="H12" s="10">
        <f t="shared" si="5"/>
        <v>652.31572080887156</v>
      </c>
      <c r="I12" s="10">
        <f t="shared" si="9"/>
        <v>8442.3688197655392</v>
      </c>
      <c r="J12" s="10">
        <f t="shared" si="1"/>
        <v>12942.151400700572</v>
      </c>
      <c r="K12" s="10">
        <f t="shared" si="6"/>
        <v>1942.1514007005717</v>
      </c>
      <c r="L12" s="13">
        <f t="shared" si="10"/>
        <v>0.17655921824550647</v>
      </c>
      <c r="M12" s="22">
        <f t="shared" si="7"/>
        <v>1.1765592182455065</v>
      </c>
      <c r="N12" s="13">
        <f t="shared" si="11"/>
        <v>0.2092356283205179</v>
      </c>
      <c r="O12" s="13">
        <f>IFERROR(1-M12/MAX(M$2:M12),"")</f>
        <v>0.16327706286922117</v>
      </c>
      <c r="P12" s="10">
        <f>IF(ROW()&lt;R$9,E12,1000)</f>
        <v>1000</v>
      </c>
      <c r="Q12" t="s">
        <v>10</v>
      </c>
      <c r="R12" s="13">
        <f>MAX(O:O)</f>
        <v>0.30805633117766651</v>
      </c>
    </row>
    <row r="13" spans="1:19" x14ac:dyDescent="0.15">
      <c r="A13" s="29">
        <v>42489</v>
      </c>
      <c r="B13" s="20">
        <v>1.593</v>
      </c>
      <c r="C13" s="10">
        <f t="shared" si="2"/>
        <v>11000</v>
      </c>
      <c r="D13" s="10">
        <f t="shared" si="3"/>
        <v>-1448.6935298865046</v>
      </c>
      <c r="E13" s="10">
        <f t="shared" si="0"/>
        <v>1000</v>
      </c>
      <c r="F13" s="10">
        <f t="shared" si="8"/>
        <v>12000</v>
      </c>
      <c r="G13" s="12">
        <f t="shared" si="4"/>
        <v>12000</v>
      </c>
      <c r="H13" s="10">
        <f t="shared" si="5"/>
        <v>627.74639045825484</v>
      </c>
      <c r="I13" s="10">
        <f t="shared" si="9"/>
        <v>9070.1152102237938</v>
      </c>
      <c r="J13" s="10">
        <f t="shared" si="1"/>
        <v>14448.693529886503</v>
      </c>
      <c r="K13" s="10">
        <f t="shared" si="6"/>
        <v>2448.6935298865028</v>
      </c>
      <c r="L13" s="13">
        <f t="shared" si="10"/>
        <v>0.20405779415720859</v>
      </c>
      <c r="M13" s="22">
        <f t="shared" si="7"/>
        <v>1.2040577941572086</v>
      </c>
      <c r="N13" s="13">
        <f t="shared" si="11"/>
        <v>2.337202878126976E-2</v>
      </c>
      <c r="O13" s="13">
        <f>IFERROR(1-M13/MAX(M$2:M13),"")</f>
        <v>0.14372115030065213</v>
      </c>
      <c r="P13" s="10">
        <f>IF(ROW()&lt;R$9,E13,1000)</f>
        <v>1000</v>
      </c>
      <c r="Q13" s="15" t="s">
        <v>25</v>
      </c>
      <c r="R13" s="11">
        <f ca="1">(R7-4%)/STDEV(N:N)/SQRT(12)</f>
        <v>0.89184806917956005</v>
      </c>
    </row>
    <row r="14" spans="1:19" x14ac:dyDescent="0.15">
      <c r="A14" s="29">
        <v>42521</v>
      </c>
      <c r="B14" s="20">
        <v>1.587</v>
      </c>
      <c r="C14" s="10">
        <f t="shared" si="2"/>
        <v>12000</v>
      </c>
      <c r="D14" s="10">
        <f t="shared" si="3"/>
        <v>-1394.2728386251601</v>
      </c>
      <c r="E14" s="10">
        <f t="shared" si="0"/>
        <v>1000</v>
      </c>
      <c r="F14" s="10">
        <f t="shared" si="8"/>
        <v>13000</v>
      </c>
      <c r="G14" s="12">
        <f t="shared" si="4"/>
        <v>13000</v>
      </c>
      <c r="H14" s="10">
        <f t="shared" si="5"/>
        <v>630.11972274732204</v>
      </c>
      <c r="I14" s="10">
        <f t="shared" si="9"/>
        <v>9700.234932971116</v>
      </c>
      <c r="J14" s="10">
        <f t="shared" si="1"/>
        <v>15394.27283862516</v>
      </c>
      <c r="K14" s="10">
        <f t="shared" si="6"/>
        <v>2394.2728386251601</v>
      </c>
      <c r="L14" s="13">
        <f t="shared" si="10"/>
        <v>0.184174833740397</v>
      </c>
      <c r="M14" s="22">
        <f t="shared" si="7"/>
        <v>1.184174833740397</v>
      </c>
      <c r="N14" s="13">
        <f t="shared" si="11"/>
        <v>-1.6513294057224903E-2</v>
      </c>
      <c r="O14" s="13">
        <f>IFERROR(1-M14/MAX(M$2:M14),"")</f>
        <v>0.15786113474071972</v>
      </c>
      <c r="P14" s="10">
        <f>IF(ROW()&lt;R$9,E14,1000)</f>
        <v>1000</v>
      </c>
    </row>
    <row r="15" spans="1:19" x14ac:dyDescent="0.15">
      <c r="A15" s="29">
        <v>42551</v>
      </c>
      <c r="B15" s="20">
        <v>1.7310000000000001</v>
      </c>
      <c r="C15" s="10">
        <f t="shared" si="2"/>
        <v>13000</v>
      </c>
      <c r="D15" s="10">
        <f t="shared" si="3"/>
        <v>-2791.1066689730033</v>
      </c>
      <c r="E15" s="10">
        <f t="shared" si="0"/>
        <v>1000</v>
      </c>
      <c r="F15" s="10">
        <f t="shared" si="8"/>
        <v>14000</v>
      </c>
      <c r="G15" s="12">
        <f t="shared" si="4"/>
        <v>14000</v>
      </c>
      <c r="H15" s="10">
        <f t="shared" si="5"/>
        <v>577.70075101097632</v>
      </c>
      <c r="I15" s="10">
        <f t="shared" si="9"/>
        <v>10277.935683982092</v>
      </c>
      <c r="J15" s="10">
        <f t="shared" si="1"/>
        <v>17791.106668973003</v>
      </c>
      <c r="K15" s="10">
        <f t="shared" si="6"/>
        <v>3791.1066689730033</v>
      </c>
      <c r="L15" s="13">
        <f t="shared" si="10"/>
        <v>0.27079333349807166</v>
      </c>
      <c r="M15" s="22">
        <f t="shared" si="7"/>
        <v>1.2707933334980717</v>
      </c>
      <c r="N15" s="13">
        <f t="shared" si="11"/>
        <v>7.3146715577527388E-2</v>
      </c>
      <c r="O15" s="13">
        <f>IFERROR(1-M15/MAX(M$2:M15),"")</f>
        <v>9.6261442686817467E-2</v>
      </c>
      <c r="P15" s="10">
        <f>IF(ROW()&lt;R$9,E15,1000)</f>
        <v>1000</v>
      </c>
      <c r="R15" s="13"/>
    </row>
    <row r="16" spans="1:19" x14ac:dyDescent="0.15">
      <c r="A16" s="29">
        <v>42580</v>
      </c>
      <c r="B16" s="20">
        <v>1.722</v>
      </c>
      <c r="C16" s="10">
        <f t="shared" si="2"/>
        <v>14000</v>
      </c>
      <c r="D16" s="10">
        <f t="shared" si="3"/>
        <v>-2698.6052478171623</v>
      </c>
      <c r="E16" s="10">
        <f t="shared" si="0"/>
        <v>1000</v>
      </c>
      <c r="F16" s="10">
        <f t="shared" si="8"/>
        <v>15000</v>
      </c>
      <c r="G16" s="12">
        <f t="shared" si="4"/>
        <v>15000</v>
      </c>
      <c r="H16" s="10">
        <f t="shared" si="5"/>
        <v>580.72009291521488</v>
      </c>
      <c r="I16" s="10">
        <f t="shared" si="9"/>
        <v>10858.655776897307</v>
      </c>
      <c r="J16" s="10">
        <f t="shared" si="1"/>
        <v>18698.605247817162</v>
      </c>
      <c r="K16" s="10">
        <f t="shared" si="6"/>
        <v>3698.6052478171623</v>
      </c>
      <c r="L16" s="13">
        <f t="shared" si="10"/>
        <v>0.24657368318781092</v>
      </c>
      <c r="M16" s="22">
        <f t="shared" si="7"/>
        <v>1.2465736831878109</v>
      </c>
      <c r="N16" s="13">
        <f t="shared" si="11"/>
        <v>-1.9058685367503547E-2</v>
      </c>
      <c r="O16" s="13">
        <f>IFERROR(1-M16/MAX(M$2:M16),"")</f>
        <v>0.11348551150513098</v>
      </c>
      <c r="P16" s="10">
        <f>IF(ROW()&lt;R$9,E16,1000)</f>
        <v>1000</v>
      </c>
    </row>
    <row r="17" spans="1:16" x14ac:dyDescent="0.15">
      <c r="A17" s="29">
        <v>42613</v>
      </c>
      <c r="B17" s="20">
        <v>1.835</v>
      </c>
      <c r="C17" s="10">
        <f t="shared" si="2"/>
        <v>15000</v>
      </c>
      <c r="D17" s="10">
        <f t="shared" si="3"/>
        <v>-3925.6333506065566</v>
      </c>
      <c r="E17" s="10">
        <f t="shared" si="0"/>
        <v>1000</v>
      </c>
      <c r="F17" s="10">
        <f t="shared" si="8"/>
        <v>16000</v>
      </c>
      <c r="G17" s="12">
        <f t="shared" si="4"/>
        <v>16000</v>
      </c>
      <c r="H17" s="10">
        <f t="shared" si="5"/>
        <v>544.95912806539513</v>
      </c>
      <c r="I17" s="10">
        <f t="shared" si="9"/>
        <v>11403.614904962702</v>
      </c>
      <c r="J17" s="10">
        <f t="shared" si="1"/>
        <v>20925.633350606557</v>
      </c>
      <c r="K17" s="10">
        <f t="shared" si="6"/>
        <v>4925.6333506065566</v>
      </c>
      <c r="L17" s="13">
        <f t="shared" si="10"/>
        <v>0.30785208441290979</v>
      </c>
      <c r="M17" s="22">
        <f t="shared" si="7"/>
        <v>1.3078520844129098</v>
      </c>
      <c r="N17" s="13">
        <f t="shared" si="11"/>
        <v>4.9157464216951885E-2</v>
      </c>
      <c r="O17" s="13">
        <f>IFERROR(1-M17/MAX(M$2:M17),"")</f>
        <v>6.9906707259134948E-2</v>
      </c>
      <c r="P17" s="10">
        <f>IF(ROW()&lt;R$9,E17,1000)</f>
        <v>1000</v>
      </c>
    </row>
    <row r="18" spans="1:16" x14ac:dyDescent="0.15">
      <c r="A18" s="30">
        <v>42643</v>
      </c>
      <c r="B18" s="20">
        <v>1.89</v>
      </c>
      <c r="C18" s="10">
        <f t="shared" si="2"/>
        <v>16000</v>
      </c>
      <c r="D18" s="10">
        <f t="shared" si="3"/>
        <v>-4552.8321703795045</v>
      </c>
      <c r="E18" s="10">
        <f t="shared" si="0"/>
        <v>1000</v>
      </c>
      <c r="F18" s="10">
        <f t="shared" si="8"/>
        <v>17000</v>
      </c>
      <c r="G18" s="12">
        <f t="shared" si="4"/>
        <v>17000</v>
      </c>
      <c r="H18" s="10">
        <f t="shared" si="5"/>
        <v>529.10052910052912</v>
      </c>
      <c r="I18" s="10">
        <f t="shared" si="9"/>
        <v>11932.715434063231</v>
      </c>
      <c r="J18" s="10">
        <f t="shared" si="1"/>
        <v>22552.832170379505</v>
      </c>
      <c r="K18" s="10">
        <f t="shared" si="6"/>
        <v>5552.8321703795045</v>
      </c>
      <c r="L18" s="13">
        <f t="shared" si="10"/>
        <v>0.32663718649291207</v>
      </c>
      <c r="M18" s="22">
        <f t="shared" si="7"/>
        <v>1.3266371864929121</v>
      </c>
      <c r="N18" s="13">
        <f t="shared" si="11"/>
        <v>1.4363323118787408E-2</v>
      </c>
      <c r="O18" s="13">
        <f>IFERROR(1-M18/MAX(M$2:M18),"")</f>
        <v>5.6547476764880922E-2</v>
      </c>
      <c r="P18" s="10">
        <f>IF(ROW()&lt;R$9,E18,1000)</f>
        <v>1000</v>
      </c>
    </row>
    <row r="19" spans="1:16" x14ac:dyDescent="0.15">
      <c r="A19" s="30">
        <v>42674</v>
      </c>
      <c r="B19" s="20">
        <v>1.966</v>
      </c>
      <c r="C19" s="10">
        <f t="shared" si="2"/>
        <v>17000</v>
      </c>
      <c r="D19" s="10">
        <f t="shared" si="3"/>
        <v>-5459.7185433683117</v>
      </c>
      <c r="E19" s="10">
        <f t="shared" si="0"/>
        <v>1000</v>
      </c>
      <c r="F19" s="10">
        <f t="shared" si="8"/>
        <v>18000</v>
      </c>
      <c r="G19" s="12">
        <f t="shared" si="4"/>
        <v>18000</v>
      </c>
      <c r="H19" s="10">
        <f t="shared" si="5"/>
        <v>508.64699898270601</v>
      </c>
      <c r="I19" s="10">
        <f t="shared" si="9"/>
        <v>12441.362433045937</v>
      </c>
      <c r="J19" s="10">
        <f t="shared" si="1"/>
        <v>24459.718543368312</v>
      </c>
      <c r="K19" s="10">
        <f t="shared" si="6"/>
        <v>6459.7185433683117</v>
      </c>
      <c r="L19" s="13">
        <f t="shared" si="10"/>
        <v>0.35887325240935075</v>
      </c>
      <c r="M19" s="22">
        <f t="shared" si="7"/>
        <v>1.3588732524093508</v>
      </c>
      <c r="N19" s="13">
        <f t="shared" si="11"/>
        <v>2.4299082103719449E-2</v>
      </c>
      <c r="O19" s="13">
        <f>IFERROR(1-M19/MAX(M$2:M19),"")</f>
        <v>3.3622446441829434E-2</v>
      </c>
      <c r="P19" s="10">
        <f>IF(ROW()&lt;R$9,E19,1000)</f>
        <v>1000</v>
      </c>
    </row>
    <row r="20" spans="1:16" x14ac:dyDescent="0.15">
      <c r="A20" s="30">
        <v>42704</v>
      </c>
      <c r="B20" s="20">
        <v>2.0230000000000001</v>
      </c>
      <c r="C20" s="10">
        <f t="shared" si="2"/>
        <v>18000</v>
      </c>
      <c r="D20" s="10">
        <f t="shared" si="3"/>
        <v>-6168.8762020519316</v>
      </c>
      <c r="E20" s="10">
        <f t="shared" si="0"/>
        <v>1000</v>
      </c>
      <c r="F20" s="10">
        <f t="shared" si="8"/>
        <v>19000</v>
      </c>
      <c r="G20" s="12">
        <f t="shared" si="4"/>
        <v>19000</v>
      </c>
      <c r="H20" s="10">
        <f t="shared" si="5"/>
        <v>494.31537320810673</v>
      </c>
      <c r="I20" s="10">
        <f t="shared" si="9"/>
        <v>12935.677806254043</v>
      </c>
      <c r="J20" s="10">
        <f t="shared" si="1"/>
        <v>26168.876202051932</v>
      </c>
      <c r="K20" s="10">
        <f t="shared" si="6"/>
        <v>7168.8762020519316</v>
      </c>
      <c r="L20" s="13">
        <f t="shared" si="10"/>
        <v>0.37730927379220702</v>
      </c>
      <c r="M20" s="22">
        <f t="shared" si="7"/>
        <v>1.377309273792207</v>
      </c>
      <c r="N20" s="13">
        <f t="shared" si="11"/>
        <v>1.3567138325939032E-2</v>
      </c>
      <c r="O20" s="13">
        <f>IFERROR(1-M20/MAX(M$2:M20),"")</f>
        <v>2.0511468497623309E-2</v>
      </c>
      <c r="P20" s="10">
        <f>IF(ROW()&lt;=R$9,E20,-J20+E20)</f>
        <v>1000</v>
      </c>
    </row>
    <row r="21" spans="1:16" x14ac:dyDescent="0.15">
      <c r="A21" s="30">
        <v>42709</v>
      </c>
      <c r="B21" s="20">
        <v>1.9910000000000001</v>
      </c>
      <c r="C21" s="10">
        <f t="shared" si="2"/>
        <v>19000</v>
      </c>
      <c r="D21" s="10">
        <f t="shared" si="3"/>
        <v>-5754.9345122518025</v>
      </c>
      <c r="E21" s="10">
        <f t="shared" si="0"/>
        <v>1000</v>
      </c>
      <c r="F21" s="10">
        <f t="shared" si="8"/>
        <v>20000</v>
      </c>
      <c r="G21" s="12">
        <f t="shared" si="4"/>
        <v>20000</v>
      </c>
      <c r="H21" s="10">
        <f t="shared" si="5"/>
        <v>502.26017076845801</v>
      </c>
      <c r="I21" s="10">
        <f t="shared" si="9"/>
        <v>13437.937977022502</v>
      </c>
      <c r="J21" s="10">
        <f t="shared" si="1"/>
        <v>26754.934512251803</v>
      </c>
      <c r="K21" s="10">
        <f t="shared" si="6"/>
        <v>6754.9345122518025</v>
      </c>
      <c r="L21" s="13">
        <f t="shared" si="10"/>
        <v>0.33774672561259012</v>
      </c>
      <c r="M21" s="22">
        <f t="shared" si="7"/>
        <v>1.3377467256125901</v>
      </c>
      <c r="N21" s="13">
        <f t="shared" si="11"/>
        <v>-2.8724520289250322E-2</v>
      </c>
      <c r="O21" s="13">
        <f>IFERROR(1-M21/MAX(M$2:M21),"")</f>
        <v>4.8646806693851352E-2</v>
      </c>
      <c r="P21" s="10">
        <f>IF(ROW()&lt;=R$9,E21,-J21+E21)</f>
        <v>-25754.934512251803</v>
      </c>
    </row>
    <row r="22" spans="1:16" x14ac:dyDescent="0.15">
      <c r="A22" s="16"/>
      <c r="L22" s="13"/>
      <c r="M22" s="22"/>
      <c r="N22" s="14"/>
      <c r="O22" s="13"/>
    </row>
    <row r="23" spans="1:16" x14ac:dyDescent="0.15">
      <c r="B23" s="2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sqref="A1:I28"/>
    </sheetView>
  </sheetViews>
  <sheetFormatPr defaultRowHeight="13.5" x14ac:dyDescent="0.15"/>
  <cols>
    <col min="1" max="1" width="15.75" customWidth="1"/>
    <col min="2" max="9" width="11" customWidth="1"/>
  </cols>
  <sheetData>
    <row r="1" spans="1:16" x14ac:dyDescent="0.15">
      <c r="A1" s="24" t="s">
        <v>35</v>
      </c>
      <c r="B1" s="24" t="s">
        <v>27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24" t="s">
        <v>34</v>
      </c>
    </row>
    <row r="2" spans="1:16" x14ac:dyDescent="0.15">
      <c r="A2" s="25">
        <v>42153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13">
        <f>Sheet1!$N2</f>
        <v>0</v>
      </c>
      <c r="K2" s="13">
        <f>Sheet1!$N2</f>
        <v>0</v>
      </c>
      <c r="L2" s="13">
        <f>Sheet1!$N2</f>
        <v>0</v>
      </c>
      <c r="M2" s="13">
        <f>Sheet1!$N2</f>
        <v>0</v>
      </c>
      <c r="N2" s="13">
        <f>Sheet1!$N2</f>
        <v>0</v>
      </c>
      <c r="O2" s="13">
        <f>Sheet1!$N2</f>
        <v>0</v>
      </c>
      <c r="P2" s="13">
        <f>Sheet1!$N2</f>
        <v>0</v>
      </c>
    </row>
    <row r="3" spans="1:16" x14ac:dyDescent="0.15">
      <c r="A3" s="25">
        <v>42185</v>
      </c>
      <c r="B3" s="26">
        <v>-3.6268306539397277E-2</v>
      </c>
      <c r="C3" s="26">
        <v>-3.8777628859683722E-2</v>
      </c>
      <c r="D3" s="26">
        <v>-3.7992451707661745E-2</v>
      </c>
      <c r="E3" s="26">
        <v>-5.3217469127627148E-2</v>
      </c>
      <c r="F3" s="26">
        <v>-6.3165482094784564E-2</v>
      </c>
      <c r="G3" s="26">
        <v>-9.6565184992830733E-2</v>
      </c>
      <c r="H3" s="26">
        <v>-3.5479716268719264E-3</v>
      </c>
      <c r="I3" s="26">
        <v>-5.6470137825420985E-2</v>
      </c>
      <c r="J3" s="13">
        <f>Sheet1!$N3</f>
        <v>-3.706998813760376E-2</v>
      </c>
      <c r="K3" s="13">
        <f>Sheet1!$N3</f>
        <v>-3.706998813760376E-2</v>
      </c>
      <c r="L3" s="13">
        <f>Sheet1!$N3</f>
        <v>-3.706998813760376E-2</v>
      </c>
      <c r="M3" s="13">
        <f>Sheet1!$N3</f>
        <v>-3.706998813760376E-2</v>
      </c>
      <c r="N3" s="13">
        <f>Sheet1!$N3</f>
        <v>-3.706998813760376E-2</v>
      </c>
      <c r="O3" s="13">
        <f>Sheet1!$N3</f>
        <v>-3.706998813760376E-2</v>
      </c>
      <c r="P3" s="13">
        <f>Sheet1!$N3</f>
        <v>-3.706998813760376E-2</v>
      </c>
    </row>
    <row r="4" spans="1:16" x14ac:dyDescent="0.15">
      <c r="A4" s="25">
        <v>42216</v>
      </c>
      <c r="B4" s="26">
        <v>-8.3076899547975036E-2</v>
      </c>
      <c r="C4" s="26">
        <v>-8.1508702207910178E-2</v>
      </c>
      <c r="D4" s="26">
        <v>-8.465223441442149E-2</v>
      </c>
      <c r="E4" s="26">
        <v>-6.9515664189481519E-2</v>
      </c>
      <c r="F4" s="26">
        <v>-0.1039195433651614</v>
      </c>
      <c r="G4" s="26">
        <v>-3.8712585317938975E-2</v>
      </c>
      <c r="H4" s="26">
        <v>-8.210836049441006E-2</v>
      </c>
      <c r="I4" s="26">
        <v>-4.4213473679872606E-2</v>
      </c>
      <c r="J4" s="13">
        <f>Sheet1!$N4</f>
        <v>-0.17935213904311287</v>
      </c>
      <c r="K4" s="13">
        <f>Sheet1!$N4</f>
        <v>-0.17935213904311287</v>
      </c>
      <c r="L4" s="13">
        <f>Sheet1!$N4</f>
        <v>-0.17935213904311287</v>
      </c>
      <c r="M4" s="13">
        <f>Sheet1!$N4</f>
        <v>-0.17935213904311287</v>
      </c>
      <c r="N4" s="13">
        <f>Sheet1!$N4</f>
        <v>-0.17935213904311287</v>
      </c>
      <c r="O4" s="13">
        <f>Sheet1!$N4</f>
        <v>-0.17935213904311287</v>
      </c>
      <c r="P4" s="13">
        <f>Sheet1!$N4</f>
        <v>-0.17935213904311287</v>
      </c>
    </row>
    <row r="5" spans="1:16" x14ac:dyDescent="0.15">
      <c r="A5" s="25">
        <v>42247</v>
      </c>
      <c r="B5" s="26">
        <v>-6.0791955469486125E-2</v>
      </c>
      <c r="C5" s="26">
        <v>-4.3255852853474441E-2</v>
      </c>
      <c r="D5" s="26">
        <v>-5.4552071966705973E-2</v>
      </c>
      <c r="E5" s="26">
        <v>-7.7428913121754706E-2</v>
      </c>
      <c r="F5" s="26">
        <v>-5.572211099221358E-2</v>
      </c>
      <c r="G5" s="26">
        <v>-0.12247018135413013</v>
      </c>
      <c r="H5" s="26">
        <v>-3.6645100225664806E-2</v>
      </c>
      <c r="I5" s="26">
        <v>-6.0901605508910661E-3</v>
      </c>
      <c r="J5" s="13">
        <f>Sheet1!$N5</f>
        <v>-3.1519778701250778E-2</v>
      </c>
      <c r="K5" s="13">
        <f>Sheet1!$N5</f>
        <v>-3.1519778701250778E-2</v>
      </c>
      <c r="L5" s="13">
        <f>Sheet1!$N5</f>
        <v>-3.1519778701250778E-2</v>
      </c>
      <c r="M5" s="13">
        <f>Sheet1!$N5</f>
        <v>-3.1519778701250778E-2</v>
      </c>
      <c r="N5" s="13">
        <f>Sheet1!$N5</f>
        <v>-3.1519778701250778E-2</v>
      </c>
      <c r="O5" s="13">
        <f>Sheet1!$N5</f>
        <v>-3.1519778701250778E-2</v>
      </c>
      <c r="P5" s="13">
        <f>Sheet1!$N5</f>
        <v>-3.1519778701250778E-2</v>
      </c>
    </row>
    <row r="6" spans="1:16" x14ac:dyDescent="0.15">
      <c r="A6" s="25">
        <v>42277</v>
      </c>
      <c r="B6" s="26">
        <v>2.7480293124004795E-3</v>
      </c>
      <c r="C6" s="26">
        <v>1.3492546906451075E-2</v>
      </c>
      <c r="D6" s="26">
        <v>1.3559617843532656E-3</v>
      </c>
      <c r="E6" s="26">
        <v>-9.5448495842849201E-3</v>
      </c>
      <c r="F6" s="26">
        <v>2.9867841157943831E-2</v>
      </c>
      <c r="G6" s="26">
        <v>9.68065464050063E-2</v>
      </c>
      <c r="H6" s="26">
        <v>3.6810439452070076E-2</v>
      </c>
      <c r="I6" s="26">
        <v>3.0330761905771553E-2</v>
      </c>
      <c r="J6" s="13">
        <f>Sheet1!$N6</f>
        <v>4.7250366426168977E-2</v>
      </c>
      <c r="K6" s="13">
        <f>Sheet1!$N6</f>
        <v>4.7250366426168977E-2</v>
      </c>
      <c r="L6" s="13">
        <f>Sheet1!$N6</f>
        <v>4.7250366426168977E-2</v>
      </c>
      <c r="M6" s="13">
        <f>Sheet1!$N6</f>
        <v>4.7250366426168977E-2</v>
      </c>
      <c r="N6" s="13">
        <f>Sheet1!$N6</f>
        <v>4.7250366426168977E-2</v>
      </c>
      <c r="O6" s="13">
        <f>Sheet1!$N6</f>
        <v>4.7250366426168977E-2</v>
      </c>
      <c r="P6" s="13">
        <f>Sheet1!$N6</f>
        <v>4.7250366426168977E-2</v>
      </c>
    </row>
    <row r="7" spans="1:16" x14ac:dyDescent="0.15">
      <c r="A7" s="25">
        <v>42307</v>
      </c>
      <c r="B7" s="26">
        <v>0.12362057527285808</v>
      </c>
      <c r="C7" s="26">
        <v>9.2806229071654922E-2</v>
      </c>
      <c r="D7" s="26">
        <v>0.11940651052555218</v>
      </c>
      <c r="E7" s="26">
        <v>0.17118166273043767</v>
      </c>
      <c r="F7" s="26">
        <v>0.19501527250406236</v>
      </c>
      <c r="G7" s="26">
        <v>0.19101928625395526</v>
      </c>
      <c r="H7" s="26">
        <v>0.20412645493597692</v>
      </c>
      <c r="I7" s="26">
        <v>0.16321869771509134</v>
      </c>
      <c r="J7" s="13">
        <f>Sheet1!$N7</f>
        <v>0.33545119004309143</v>
      </c>
      <c r="K7" s="13">
        <f>Sheet1!$N7</f>
        <v>0.33545119004309143</v>
      </c>
      <c r="L7" s="13">
        <f>Sheet1!$N7</f>
        <v>0.33545119004309143</v>
      </c>
      <c r="M7" s="13">
        <f>Sheet1!$N7</f>
        <v>0.33545119004309143</v>
      </c>
      <c r="N7" s="13">
        <f>Sheet1!$N7</f>
        <v>0.33545119004309143</v>
      </c>
      <c r="O7" s="13">
        <f>Sheet1!$N7</f>
        <v>0.33545119004309143</v>
      </c>
      <c r="P7" s="13">
        <f>Sheet1!$N7</f>
        <v>0.33545119004309143</v>
      </c>
    </row>
    <row r="8" spans="1:16" x14ac:dyDescent="0.15">
      <c r="A8" s="25">
        <v>42338</v>
      </c>
      <c r="B8" s="26">
        <v>2.5837088354146109E-2</v>
      </c>
      <c r="C8" s="26">
        <v>1.8486379617519422E-2</v>
      </c>
      <c r="D8" s="26">
        <v>1.8065809215395356E-2</v>
      </c>
      <c r="E8" s="26">
        <v>4.7796370804508603E-2</v>
      </c>
      <c r="F8" s="26">
        <v>7.9409873814618726E-2</v>
      </c>
      <c r="G8" s="26">
        <v>6.7840296438338221E-2</v>
      </c>
      <c r="H8" s="26">
        <v>0.20819610696216961</v>
      </c>
      <c r="I8" s="26">
        <v>5.456586945246511E-2</v>
      </c>
      <c r="J8" s="13">
        <f>Sheet1!$N8</f>
        <v>0.17285506066891942</v>
      </c>
      <c r="K8" s="13">
        <f>Sheet1!$N8</f>
        <v>0.17285506066891942</v>
      </c>
      <c r="L8" s="13">
        <f>Sheet1!$N8</f>
        <v>0.17285506066891942</v>
      </c>
      <c r="M8" s="13">
        <f>Sheet1!$N8</f>
        <v>0.17285506066891942</v>
      </c>
      <c r="N8" s="13">
        <f>Sheet1!$N8</f>
        <v>0.17285506066891942</v>
      </c>
      <c r="O8" s="13">
        <f>Sheet1!$N8</f>
        <v>0.17285506066891942</v>
      </c>
      <c r="P8" s="13">
        <f>Sheet1!$N8</f>
        <v>0.17285506066891942</v>
      </c>
    </row>
    <row r="9" spans="1:16" x14ac:dyDescent="0.15">
      <c r="A9" s="25">
        <v>42369</v>
      </c>
      <c r="B9" s="26">
        <v>2.9123991122559367E-2</v>
      </c>
      <c r="C9" s="26">
        <v>3.7839815671771637E-2</v>
      </c>
      <c r="D9" s="26">
        <v>4.6950915063405541E-2</v>
      </c>
      <c r="E9" s="26">
        <v>2.6255302117482504E-2</v>
      </c>
      <c r="F9" s="26">
        <v>4.7349994411093999E-2</v>
      </c>
      <c r="G9" s="26">
        <v>6.1597978853562552E-3</v>
      </c>
      <c r="H9" s="26">
        <v>9.2955198267651085E-2</v>
      </c>
      <c r="I9" s="26">
        <v>3.6268175706340111E-2</v>
      </c>
      <c r="J9" s="13">
        <f>Sheet1!$N9</f>
        <v>0.12012608117734014</v>
      </c>
      <c r="K9" s="13">
        <f>Sheet1!$N9</f>
        <v>0.12012608117734014</v>
      </c>
      <c r="L9" s="13">
        <f>Sheet1!$N9</f>
        <v>0.12012608117734014</v>
      </c>
      <c r="M9" s="13">
        <f>Sheet1!$N9</f>
        <v>0.12012608117734014</v>
      </c>
      <c r="N9" s="13">
        <f>Sheet1!$N9</f>
        <v>0.12012608117734014</v>
      </c>
      <c r="O9" s="13">
        <f>Sheet1!$N9</f>
        <v>0.12012608117734014</v>
      </c>
      <c r="P9" s="13">
        <f>Sheet1!$N9</f>
        <v>0.12012608117734014</v>
      </c>
    </row>
    <row r="10" spans="1:16" x14ac:dyDescent="0.15">
      <c r="A10" s="25">
        <v>42398</v>
      </c>
      <c r="B10" s="26">
        <v>-0.19988241036926013</v>
      </c>
      <c r="C10" s="26">
        <v>-0.16317380446272822</v>
      </c>
      <c r="D10" s="26">
        <v>-0.1864052474189295</v>
      </c>
      <c r="E10" s="26">
        <v>-0.25222202341598465</v>
      </c>
      <c r="F10" s="26">
        <v>-0.28074519541323872</v>
      </c>
      <c r="G10" s="26">
        <v>-0.24303654743888681</v>
      </c>
      <c r="H10" s="26">
        <v>-0.28231456076315775</v>
      </c>
      <c r="I10" s="26">
        <v>-0.21957239628399805</v>
      </c>
      <c r="J10" s="13">
        <f>Sheet1!$N10</f>
        <v>-0.30522098431602773</v>
      </c>
      <c r="K10" s="13">
        <f>Sheet1!$N10</f>
        <v>-0.30522098431602773</v>
      </c>
      <c r="L10" s="13">
        <f>Sheet1!$N10</f>
        <v>-0.30522098431602773</v>
      </c>
      <c r="M10" s="13">
        <f>Sheet1!$N10</f>
        <v>-0.30522098431602773</v>
      </c>
      <c r="N10" s="13">
        <f>Sheet1!$N10</f>
        <v>-0.30522098431602773</v>
      </c>
      <c r="O10" s="13">
        <f>Sheet1!$N10</f>
        <v>-0.30522098431602773</v>
      </c>
      <c r="P10" s="13">
        <f>Sheet1!$N10</f>
        <v>-0.30522098431602773</v>
      </c>
    </row>
    <row r="11" spans="1:16" x14ac:dyDescent="0.15">
      <c r="A11" s="25">
        <v>42429</v>
      </c>
      <c r="B11" s="26">
        <v>1.0288342301096209E-2</v>
      </c>
      <c r="C11" s="26">
        <v>7.8879605116664031E-3</v>
      </c>
      <c r="D11" s="26">
        <v>2.6067611526026102E-3</v>
      </c>
      <c r="E11" s="26">
        <v>1.2376450667861194E-2</v>
      </c>
      <c r="F11" s="26">
        <v>1.4344581396965594E-3</v>
      </c>
      <c r="G11" s="26">
        <v>-2.7909603485189893E-2</v>
      </c>
      <c r="H11" s="26">
        <v>1.8811430839882348E-4</v>
      </c>
      <c r="I11" s="26">
        <v>-1.9702634536335362E-2</v>
      </c>
      <c r="J11" s="13">
        <f>Sheet1!$N11</f>
        <v>-4.0809333581376395E-3</v>
      </c>
      <c r="K11" s="13">
        <f>Sheet1!$N11</f>
        <v>-4.0809333581376395E-3</v>
      </c>
      <c r="L11" s="13">
        <f>Sheet1!$N11</f>
        <v>-4.0809333581376395E-3</v>
      </c>
      <c r="M11" s="13">
        <f>Sheet1!$N11</f>
        <v>-4.0809333581376395E-3</v>
      </c>
      <c r="N11" s="13">
        <f>Sheet1!$N11</f>
        <v>-4.0809333581376395E-3</v>
      </c>
      <c r="O11" s="13">
        <f>Sheet1!$N11</f>
        <v>-4.0809333581376395E-3</v>
      </c>
      <c r="P11" s="13">
        <f>Sheet1!$N11</f>
        <v>-4.0809333581376395E-3</v>
      </c>
    </row>
    <row r="12" spans="1:16" x14ac:dyDescent="0.15">
      <c r="A12" s="25">
        <v>42460</v>
      </c>
      <c r="B12" s="26">
        <v>0.12986363277993584</v>
      </c>
      <c r="C12" s="26">
        <v>0.11716394092826232</v>
      </c>
      <c r="D12" s="26">
        <v>0.12874818601753524</v>
      </c>
      <c r="E12" s="26">
        <v>0.16438484148755372</v>
      </c>
      <c r="F12" s="26">
        <v>0.18342123368691721</v>
      </c>
      <c r="G12" s="26">
        <v>0.19776149312578362</v>
      </c>
      <c r="H12" s="26">
        <v>0.22403184159804357</v>
      </c>
      <c r="I12" s="26">
        <v>0.12535229261222569</v>
      </c>
      <c r="J12" s="13">
        <f>Sheet1!$N12</f>
        <v>0.2092356283205179</v>
      </c>
      <c r="K12" s="13">
        <f>Sheet1!$N12</f>
        <v>0.2092356283205179</v>
      </c>
      <c r="L12" s="13">
        <f>Sheet1!$N12</f>
        <v>0.2092356283205179</v>
      </c>
      <c r="M12" s="13">
        <f>Sheet1!$N12</f>
        <v>0.2092356283205179</v>
      </c>
      <c r="N12" s="13">
        <f>Sheet1!$N12</f>
        <v>0.2092356283205179</v>
      </c>
      <c r="O12" s="13">
        <f>Sheet1!$N12</f>
        <v>0.2092356283205179</v>
      </c>
      <c r="P12" s="13">
        <f>Sheet1!$N12</f>
        <v>0.2092356283205179</v>
      </c>
    </row>
    <row r="13" spans="1:16" x14ac:dyDescent="0.15">
      <c r="A13" s="25">
        <v>42489</v>
      </c>
      <c r="B13" s="26">
        <v>-1.0927547190406339E-2</v>
      </c>
      <c r="C13" s="26">
        <v>-2.8368433873503518E-3</v>
      </c>
      <c r="D13" s="26">
        <v>-9.8141222284623408E-3</v>
      </c>
      <c r="E13" s="26">
        <v>-1.5429183729282148E-2</v>
      </c>
      <c r="F13" s="26">
        <v>-1.1565332196607159E-2</v>
      </c>
      <c r="G13" s="26">
        <v>-3.5706888494766886E-2</v>
      </c>
      <c r="H13" s="26">
        <v>5.7957219701539664E-2</v>
      </c>
      <c r="I13" s="26">
        <v>-1.6874609380613803E-3</v>
      </c>
      <c r="J13" s="13">
        <f>Sheet1!$N13</f>
        <v>2.337202878126976E-2</v>
      </c>
      <c r="K13" s="13">
        <f>Sheet1!$N13</f>
        <v>2.337202878126976E-2</v>
      </c>
      <c r="L13" s="13">
        <f>Sheet1!$N13</f>
        <v>2.337202878126976E-2</v>
      </c>
      <c r="M13" s="13">
        <f>Sheet1!$N13</f>
        <v>2.337202878126976E-2</v>
      </c>
      <c r="N13" s="13">
        <f>Sheet1!$N13</f>
        <v>2.337202878126976E-2</v>
      </c>
      <c r="O13" s="13">
        <f>Sheet1!$N13</f>
        <v>2.337202878126976E-2</v>
      </c>
      <c r="P13" s="13">
        <f>Sheet1!$N13</f>
        <v>2.337202878126976E-2</v>
      </c>
    </row>
    <row r="14" spans="1:16" x14ac:dyDescent="0.15">
      <c r="A14" s="25">
        <v>42521</v>
      </c>
      <c r="B14" s="26">
        <v>2.5169486591349877E-3</v>
      </c>
      <c r="C14" s="26">
        <v>1.4577568524061446E-2</v>
      </c>
      <c r="D14" s="26">
        <v>1.1647646539675982E-2</v>
      </c>
      <c r="E14" s="26">
        <v>4.6025276317989139E-3</v>
      </c>
      <c r="F14" s="26">
        <v>-4.6240684568163992E-3</v>
      </c>
      <c r="G14" s="26">
        <v>1.6784164815624614E-2</v>
      </c>
      <c r="H14" s="26">
        <v>-2.7703062162665382E-2</v>
      </c>
      <c r="I14" s="26">
        <v>4.1068902095471538E-2</v>
      </c>
      <c r="J14" s="13">
        <f>Sheet1!$N14</f>
        <v>-1.6513294057224903E-2</v>
      </c>
      <c r="K14" s="13">
        <f>Sheet1!$N14</f>
        <v>-1.6513294057224903E-2</v>
      </c>
      <c r="L14" s="13">
        <f>Sheet1!$N14</f>
        <v>-1.6513294057224903E-2</v>
      </c>
      <c r="M14" s="13">
        <f>Sheet1!$N14</f>
        <v>-1.6513294057224903E-2</v>
      </c>
      <c r="N14" s="13">
        <f>Sheet1!$N14</f>
        <v>-1.6513294057224903E-2</v>
      </c>
      <c r="O14" s="13">
        <f>Sheet1!$N14</f>
        <v>-1.6513294057224903E-2</v>
      </c>
      <c r="P14" s="13">
        <f>Sheet1!$N14</f>
        <v>-1.6513294057224903E-2</v>
      </c>
    </row>
    <row r="15" spans="1:16" x14ac:dyDescent="0.15">
      <c r="A15" s="25">
        <v>42551</v>
      </c>
      <c r="B15" s="26">
        <v>1.2601881362296119E-2</v>
      </c>
      <c r="C15" s="26">
        <v>-9.8839888934115772E-3</v>
      </c>
      <c r="D15" s="26">
        <v>1.8485566274573095E-3</v>
      </c>
      <c r="E15" s="26">
        <v>3.6888053438793644E-2</v>
      </c>
      <c r="F15" s="26">
        <v>6.7363916617456221E-2</v>
      </c>
      <c r="G15" s="26">
        <v>3.5079267668155723E-2</v>
      </c>
      <c r="H15" s="26">
        <v>5.2613959898069718E-2</v>
      </c>
      <c r="I15" s="26">
        <v>1.5297453568043462E-2</v>
      </c>
      <c r="J15" s="13">
        <f>Sheet1!$N15</f>
        <v>7.3146715577527388E-2</v>
      </c>
      <c r="K15" s="13">
        <f>Sheet1!$N15</f>
        <v>7.3146715577527388E-2</v>
      </c>
      <c r="L15" s="13">
        <f>Sheet1!$N15</f>
        <v>7.3146715577527388E-2</v>
      </c>
      <c r="M15" s="13">
        <f>Sheet1!$N15</f>
        <v>7.3146715577527388E-2</v>
      </c>
      <c r="N15" s="13">
        <f>Sheet1!$N15</f>
        <v>7.3146715577527388E-2</v>
      </c>
      <c r="O15" s="13">
        <f>Sheet1!$N15</f>
        <v>7.3146715577527388E-2</v>
      </c>
      <c r="P15" s="13">
        <f>Sheet1!$N15</f>
        <v>7.3146715577527388E-2</v>
      </c>
    </row>
    <row r="16" spans="1:16" x14ac:dyDescent="0.15">
      <c r="A16" s="25">
        <v>42580</v>
      </c>
      <c r="B16" s="26">
        <v>2.2817092036571784E-2</v>
      </c>
      <c r="C16" s="26">
        <v>1.9099203091269112E-2</v>
      </c>
      <c r="D16" s="26">
        <v>2.0667110008836476E-2</v>
      </c>
      <c r="E16" s="26">
        <v>1.8175460937003951E-2</v>
      </c>
      <c r="F16" s="26">
        <v>-2.4767403077570305E-2</v>
      </c>
      <c r="G16" s="26">
        <v>-4.1135140609651732E-2</v>
      </c>
      <c r="H16" s="26">
        <v>-8.8907756860080456E-3</v>
      </c>
      <c r="I16" s="26">
        <v>-7.2328312326042088E-3</v>
      </c>
      <c r="J16" s="13">
        <f>Sheet1!$N16</f>
        <v>-1.9058685367503547E-2</v>
      </c>
      <c r="K16" s="13">
        <f>Sheet1!$N16</f>
        <v>-1.9058685367503547E-2</v>
      </c>
      <c r="L16" s="13">
        <f>Sheet1!$N16</f>
        <v>-1.9058685367503547E-2</v>
      </c>
      <c r="M16" s="13">
        <f>Sheet1!$N16</f>
        <v>-1.9058685367503547E-2</v>
      </c>
      <c r="N16" s="13">
        <f>Sheet1!$N16</f>
        <v>-1.9058685367503547E-2</v>
      </c>
      <c r="O16" s="13">
        <f>Sheet1!$N16</f>
        <v>-1.9058685367503547E-2</v>
      </c>
      <c r="P16" s="13">
        <f>Sheet1!$N16</f>
        <v>-1.9058685367503547E-2</v>
      </c>
    </row>
    <row r="17" spans="1:18" x14ac:dyDescent="0.15">
      <c r="A17" s="25">
        <v>42613</v>
      </c>
      <c r="B17" s="26">
        <v>3.8399736033881693E-2</v>
      </c>
      <c r="C17" s="26">
        <v>3.6906288131169251E-2</v>
      </c>
      <c r="D17" s="26">
        <v>4.0366686474280433E-2</v>
      </c>
      <c r="E17" s="26">
        <v>3.9438037465015396E-2</v>
      </c>
      <c r="F17" s="26">
        <v>3.9610074781718962E-2</v>
      </c>
      <c r="G17" s="26">
        <v>3.6260855232299161E-2</v>
      </c>
      <c r="H17" s="26">
        <v>7.8885783211618321E-2</v>
      </c>
      <c r="I17" s="26">
        <v>2.2097382082405082E-2</v>
      </c>
      <c r="J17" s="13">
        <f>Sheet1!$N17</f>
        <v>4.9157464216951885E-2</v>
      </c>
      <c r="K17" s="13">
        <f>Sheet1!$N17</f>
        <v>4.9157464216951885E-2</v>
      </c>
      <c r="L17" s="13">
        <f>Sheet1!$N17</f>
        <v>4.9157464216951885E-2</v>
      </c>
      <c r="M17" s="13">
        <f>Sheet1!$N17</f>
        <v>4.9157464216951885E-2</v>
      </c>
      <c r="N17" s="13">
        <f>Sheet1!$N17</f>
        <v>4.9157464216951885E-2</v>
      </c>
      <c r="O17" s="13">
        <f>Sheet1!$N17</f>
        <v>4.9157464216951885E-2</v>
      </c>
      <c r="P17" s="13">
        <f>Sheet1!$N17</f>
        <v>4.9157464216951885E-2</v>
      </c>
    </row>
    <row r="18" spans="1:18" x14ac:dyDescent="0.15">
      <c r="A18" s="25">
        <v>42643</v>
      </c>
      <c r="B18" s="26">
        <v>-2.2289002944996583E-2</v>
      </c>
      <c r="C18" s="26">
        <v>-2.2518405807110842E-2</v>
      </c>
      <c r="D18" s="26">
        <v>-1.9624650741329241E-2</v>
      </c>
      <c r="E18" s="26">
        <v>-1.3701439962548245E-2</v>
      </c>
      <c r="F18" s="26">
        <v>-1.8942640773598418E-2</v>
      </c>
      <c r="G18" s="26">
        <v>-1.4922173307405084E-2</v>
      </c>
      <c r="H18" s="26">
        <v>3.4028766179118985E-2</v>
      </c>
      <c r="I18" s="26">
        <v>3.8691584006041113E-2</v>
      </c>
      <c r="J18" s="13">
        <f>Sheet1!$N18</f>
        <v>1.4363323118787408E-2</v>
      </c>
      <c r="K18" s="13">
        <f>Sheet1!$N18</f>
        <v>1.4363323118787408E-2</v>
      </c>
      <c r="L18" s="13">
        <f>Sheet1!$N18</f>
        <v>1.4363323118787408E-2</v>
      </c>
      <c r="M18" s="13">
        <f>Sheet1!$N18</f>
        <v>1.4363323118787408E-2</v>
      </c>
      <c r="N18" s="13">
        <f>Sheet1!$N18</f>
        <v>1.4363323118787408E-2</v>
      </c>
      <c r="O18" s="13">
        <f>Sheet1!$N18</f>
        <v>1.4363323118787408E-2</v>
      </c>
      <c r="P18" s="13">
        <f>Sheet1!$N18</f>
        <v>1.4363323118787408E-2</v>
      </c>
    </row>
    <row r="19" spans="1:18" x14ac:dyDescent="0.15">
      <c r="A19" s="25">
        <v>42674</v>
      </c>
      <c r="B19" s="26">
        <v>3.364995017171224E-2</v>
      </c>
      <c r="C19" s="26">
        <v>3.3786674188082788E-2</v>
      </c>
      <c r="D19" s="26">
        <v>2.6602846374441436E-2</v>
      </c>
      <c r="E19" s="26">
        <v>2.1040397146419032E-2</v>
      </c>
      <c r="F19" s="26">
        <v>2.8224489652440177E-2</v>
      </c>
      <c r="G19" s="26">
        <v>8.1002691058502663E-3</v>
      </c>
      <c r="H19" s="26">
        <v>4.0212483821349565E-2</v>
      </c>
      <c r="I19" s="26">
        <v>4.7265606906700341E-2</v>
      </c>
      <c r="J19" s="13">
        <f>Sheet1!$N19</f>
        <v>2.4299082103719449E-2</v>
      </c>
      <c r="K19" s="13">
        <f>Sheet1!$N19</f>
        <v>2.4299082103719449E-2</v>
      </c>
      <c r="L19" s="13">
        <f>Sheet1!$N19</f>
        <v>2.4299082103719449E-2</v>
      </c>
      <c r="M19" s="13">
        <f>Sheet1!$N19</f>
        <v>2.4299082103719449E-2</v>
      </c>
      <c r="N19" s="13">
        <f>Sheet1!$N19</f>
        <v>2.4299082103719449E-2</v>
      </c>
      <c r="O19" s="13">
        <f>Sheet1!$N19</f>
        <v>2.4299082103719449E-2</v>
      </c>
      <c r="P19" s="13">
        <f>Sheet1!$N19</f>
        <v>2.4299082103719449E-2</v>
      </c>
    </row>
    <row r="20" spans="1:18" x14ac:dyDescent="0.15">
      <c r="A20" s="25">
        <v>42704</v>
      </c>
      <c r="B20" s="26">
        <v>4.7224645636816165E-2</v>
      </c>
      <c r="C20" s="26">
        <v>7.129482794276365E-2</v>
      </c>
      <c r="D20" s="26">
        <v>5.8230418235186487E-2</v>
      </c>
      <c r="E20" s="26">
        <v>2.083235313701981E-2</v>
      </c>
      <c r="F20" s="26">
        <v>1.0593760357078263E-2</v>
      </c>
      <c r="G20" s="26">
        <v>1.3334897438589177E-2</v>
      </c>
      <c r="H20" s="26">
        <v>2.3845619845769939E-2</v>
      </c>
      <c r="I20" s="26">
        <v>-1.0336428630999706E-2</v>
      </c>
      <c r="J20" s="13">
        <f>Sheet1!$N20</f>
        <v>1.3567138325939032E-2</v>
      </c>
      <c r="K20" s="13">
        <f>Sheet1!$N20</f>
        <v>1.3567138325939032E-2</v>
      </c>
      <c r="L20" s="13">
        <f>Sheet1!$N20</f>
        <v>1.3567138325939032E-2</v>
      </c>
      <c r="M20" s="13">
        <f>Sheet1!$N20</f>
        <v>1.3567138325939032E-2</v>
      </c>
      <c r="N20" s="13">
        <f>Sheet1!$N20</f>
        <v>1.3567138325939032E-2</v>
      </c>
      <c r="O20" s="13">
        <f>Sheet1!$N20</f>
        <v>1.3567138325939032E-2</v>
      </c>
      <c r="P20" s="13">
        <f>Sheet1!$N20</f>
        <v>1.3567138325939032E-2</v>
      </c>
    </row>
    <row r="21" spans="1:18" x14ac:dyDescent="0.15">
      <c r="A21" s="25">
        <v>42709</v>
      </c>
      <c r="B21" s="26">
        <v>-1.4112211777540407E-2</v>
      </c>
      <c r="C21" s="26">
        <v>-2.0506339636952031E-2</v>
      </c>
      <c r="D21" s="26">
        <v>-2.0315702507712863E-2</v>
      </c>
      <c r="E21" s="26">
        <v>-1.4219234087713084E-2</v>
      </c>
      <c r="F21" s="26">
        <v>-1.8218071627409183E-2</v>
      </c>
      <c r="G21" s="26">
        <v>-1.4779700641766591E-2</v>
      </c>
      <c r="H21" s="26">
        <v>-4.0363805888528614E-2</v>
      </c>
      <c r="I21" s="26">
        <v>-7.0825833918413128E-3</v>
      </c>
      <c r="J21" s="13">
        <f>Sheet1!$N21</f>
        <v>-2.8724520289250322E-2</v>
      </c>
      <c r="K21" s="13">
        <f>Sheet1!$N21</f>
        <v>-2.8724520289250322E-2</v>
      </c>
      <c r="L21" s="13">
        <f>Sheet1!$N21</f>
        <v>-2.8724520289250322E-2</v>
      </c>
      <c r="M21" s="13">
        <f>Sheet1!$N21</f>
        <v>-2.8724520289250322E-2</v>
      </c>
      <c r="N21" s="13">
        <f>Sheet1!$N21</f>
        <v>-2.8724520289250322E-2</v>
      </c>
      <c r="O21" s="13">
        <f>Sheet1!$N21</f>
        <v>-2.8724520289250322E-2</v>
      </c>
      <c r="P21" s="13">
        <f>Sheet1!$N21</f>
        <v>-2.8724520289250322E-2</v>
      </c>
    </row>
    <row r="22" spans="1:18" x14ac:dyDescent="0.15">
      <c r="A22" s="24" t="s">
        <v>16</v>
      </c>
      <c r="B22" s="26">
        <v>4.4519215822219861E-3</v>
      </c>
      <c r="C22" s="26">
        <v>6.2809553742408777E-2</v>
      </c>
      <c r="D22" s="26">
        <v>2.5178584456443786E-2</v>
      </c>
      <c r="E22" s="26">
        <v>-2.3386250436305996E-2</v>
      </c>
      <c r="F22" s="26">
        <v>2.4927765130996708E-3</v>
      </c>
      <c r="G22" s="26">
        <v>-7.905292063951494E-2</v>
      </c>
      <c r="H22" s="26">
        <v>0.7555644869804381</v>
      </c>
      <c r="I22" s="26">
        <v>0.2141902506351471</v>
      </c>
      <c r="J22" s="13">
        <f ca="1">Sheet1!$R7</f>
        <v>0.45838738083839414</v>
      </c>
      <c r="K22" s="13">
        <f ca="1">Sheet1!$R7</f>
        <v>0.45838738083839414</v>
      </c>
      <c r="L22" s="13">
        <f ca="1">Sheet1!$R7</f>
        <v>0.45838738083839414</v>
      </c>
      <c r="M22" s="13">
        <f ca="1">Sheet1!$R7</f>
        <v>0.45838738083839414</v>
      </c>
      <c r="N22" s="13">
        <f ca="1">Sheet1!$R7</f>
        <v>0.45838738083839414</v>
      </c>
      <c r="O22" s="13">
        <f ca="1">Sheet1!$R7</f>
        <v>0.45838738083839414</v>
      </c>
      <c r="P22" s="13">
        <f ca="1">Sheet1!$R7</f>
        <v>0.45838738083839414</v>
      </c>
      <c r="Q22" s="13"/>
      <c r="R22" s="13"/>
    </row>
    <row r="23" spans="1:18" x14ac:dyDescent="0.15">
      <c r="A23" s="24" t="s">
        <v>17</v>
      </c>
      <c r="B23" s="27">
        <v>20000</v>
      </c>
      <c r="C23" s="27">
        <v>20000</v>
      </c>
      <c r="D23" s="27">
        <v>20000</v>
      </c>
      <c r="E23" s="27">
        <v>20000</v>
      </c>
      <c r="F23" s="27">
        <v>20000</v>
      </c>
      <c r="G23" s="27">
        <v>20000</v>
      </c>
      <c r="H23" s="27">
        <v>20000</v>
      </c>
      <c r="I23" s="27">
        <v>20000</v>
      </c>
      <c r="J23" s="11">
        <f ca="1">Sheet1!$R8</f>
        <v>20000</v>
      </c>
      <c r="K23" s="11">
        <f ca="1">Sheet1!$R8</f>
        <v>20000</v>
      </c>
      <c r="L23" s="11">
        <f ca="1">Sheet1!$R8</f>
        <v>20000</v>
      </c>
      <c r="M23" s="11">
        <f ca="1">Sheet1!$R8</f>
        <v>20000</v>
      </c>
      <c r="N23" s="11">
        <f ca="1">Sheet1!$R8</f>
        <v>20000</v>
      </c>
      <c r="O23" s="11">
        <f ca="1">Sheet1!$R8</f>
        <v>20000</v>
      </c>
      <c r="P23" s="11">
        <f ca="1">Sheet1!$R8</f>
        <v>20000</v>
      </c>
      <c r="Q23" s="11"/>
      <c r="R23" s="11"/>
    </row>
    <row r="24" spans="1:18" x14ac:dyDescent="0.15">
      <c r="A24" s="24" t="s">
        <v>23</v>
      </c>
      <c r="B24" s="27">
        <v>20</v>
      </c>
      <c r="C24" s="27">
        <v>20</v>
      </c>
      <c r="D24" s="27">
        <v>20</v>
      </c>
      <c r="E24" s="27">
        <v>20</v>
      </c>
      <c r="F24" s="27">
        <v>20</v>
      </c>
      <c r="G24" s="27">
        <v>20</v>
      </c>
      <c r="H24" s="27">
        <v>20</v>
      </c>
      <c r="I24" s="27">
        <v>20</v>
      </c>
      <c r="J24" s="11">
        <f>Sheet1!$R9</f>
        <v>20</v>
      </c>
      <c r="K24" s="11">
        <f>Sheet1!$R9</f>
        <v>20</v>
      </c>
      <c r="L24" s="11">
        <f>Sheet1!$R9</f>
        <v>20</v>
      </c>
      <c r="M24" s="11">
        <f>Sheet1!$R9</f>
        <v>20</v>
      </c>
      <c r="N24" s="11">
        <f>Sheet1!$R9</f>
        <v>20</v>
      </c>
      <c r="O24" s="11">
        <f>Sheet1!$R9</f>
        <v>20</v>
      </c>
      <c r="P24" s="11">
        <f>Sheet1!$R9</f>
        <v>20</v>
      </c>
      <c r="Q24" s="11"/>
      <c r="R24" s="11"/>
    </row>
    <row r="25" spans="1:18" x14ac:dyDescent="0.15">
      <c r="A25" s="24" t="s">
        <v>7</v>
      </c>
      <c r="B25" s="27">
        <v>64.857511653826805</v>
      </c>
      <c r="C25" s="27">
        <v>916.16807797373258</v>
      </c>
      <c r="D25" s="27">
        <v>366.96940439679747</v>
      </c>
      <c r="E25" s="27">
        <v>-340.5128061638934</v>
      </c>
      <c r="F25" s="27">
        <v>36.314452710106707</v>
      </c>
      <c r="G25" s="27">
        <v>-1149.8620943111455</v>
      </c>
      <c r="H25" s="27">
        <v>11232.936954463617</v>
      </c>
      <c r="I25" s="27">
        <v>3135.5355256729235</v>
      </c>
      <c r="J25" s="11">
        <f ca="1">Sheet1!$R10</f>
        <v>6754.9345122518025</v>
      </c>
      <c r="K25" s="11">
        <f ca="1">Sheet1!$R10</f>
        <v>6754.9345122518025</v>
      </c>
      <c r="L25" s="11">
        <f ca="1">Sheet1!$R10</f>
        <v>6754.9345122518025</v>
      </c>
      <c r="M25" s="11">
        <f ca="1">Sheet1!$R10</f>
        <v>6754.9345122518025</v>
      </c>
      <c r="N25" s="11">
        <f ca="1">Sheet1!$R10</f>
        <v>6754.9345122518025</v>
      </c>
      <c r="O25" s="11">
        <f ca="1">Sheet1!$R10</f>
        <v>6754.9345122518025</v>
      </c>
      <c r="P25" s="11">
        <f ca="1">Sheet1!$R10</f>
        <v>6754.9345122518025</v>
      </c>
      <c r="Q25" s="11"/>
      <c r="R25" s="11"/>
    </row>
    <row r="26" spans="1:18" x14ac:dyDescent="0.15">
      <c r="A26" s="24" t="s">
        <v>24</v>
      </c>
      <c r="B26" s="26">
        <v>3.2428755826913402E-3</v>
      </c>
      <c r="C26" s="26">
        <v>4.580840389868663E-2</v>
      </c>
      <c r="D26" s="26">
        <v>1.8348470219839874E-2</v>
      </c>
      <c r="E26" s="26">
        <v>-1.7025640308194669E-2</v>
      </c>
      <c r="F26" s="26">
        <v>1.8157226355053353E-3</v>
      </c>
      <c r="G26" s="26">
        <v>-5.7493104715557276E-2</v>
      </c>
      <c r="H26" s="26">
        <v>0.56164684772318085</v>
      </c>
      <c r="I26" s="26">
        <v>0.15677677628364617</v>
      </c>
      <c r="J26" s="13">
        <f ca="1">Sheet1!$R11</f>
        <v>0.33774672561259012</v>
      </c>
      <c r="K26" s="13">
        <f ca="1">Sheet1!$R11</f>
        <v>0.33774672561259012</v>
      </c>
      <c r="L26" s="13">
        <f ca="1">Sheet1!$R11</f>
        <v>0.33774672561259012</v>
      </c>
      <c r="M26" s="13">
        <f ca="1">Sheet1!$R11</f>
        <v>0.33774672561259012</v>
      </c>
      <c r="N26" s="13">
        <f ca="1">Sheet1!$R11</f>
        <v>0.33774672561259012</v>
      </c>
      <c r="O26" s="13">
        <f ca="1">Sheet1!$R11</f>
        <v>0.33774672561259012</v>
      </c>
      <c r="P26" s="13">
        <f ca="1">Sheet1!$R11</f>
        <v>0.33774672561259012</v>
      </c>
      <c r="Q26" s="13"/>
      <c r="R26" s="13"/>
    </row>
    <row r="27" spans="1:18" x14ac:dyDescent="0.15">
      <c r="A27" s="24" t="s">
        <v>10</v>
      </c>
      <c r="B27" s="26">
        <v>0.21011789096642253</v>
      </c>
      <c r="C27" s="26">
        <v>0.17247852843038258</v>
      </c>
      <c r="D27" s="26">
        <v>0.19073855871178158</v>
      </c>
      <c r="E27" s="26">
        <v>0.25222202341598465</v>
      </c>
      <c r="F27" s="26">
        <v>0.28074519541323872</v>
      </c>
      <c r="G27" s="26">
        <v>0.26416309725264786</v>
      </c>
      <c r="H27" s="26">
        <v>0.28231456076315775</v>
      </c>
      <c r="I27" s="26">
        <v>0.23494887614208237</v>
      </c>
      <c r="J27" s="13">
        <f>Sheet1!$R12</f>
        <v>0.30805633117766651</v>
      </c>
      <c r="K27" s="13">
        <f>Sheet1!$R12</f>
        <v>0.30805633117766651</v>
      </c>
      <c r="L27" s="13">
        <f>Sheet1!$R12</f>
        <v>0.30805633117766651</v>
      </c>
      <c r="M27" s="13">
        <f>Sheet1!$R12</f>
        <v>0.30805633117766651</v>
      </c>
      <c r="N27" s="13">
        <f>Sheet1!$R12</f>
        <v>0.30805633117766651</v>
      </c>
      <c r="O27" s="13">
        <f>Sheet1!$R12</f>
        <v>0.30805633117766651</v>
      </c>
      <c r="P27" s="13">
        <f>Sheet1!$R12</f>
        <v>0.30805633117766651</v>
      </c>
      <c r="Q27" s="13"/>
      <c r="R27" s="13"/>
    </row>
    <row r="28" spans="1:18" x14ac:dyDescent="0.15">
      <c r="A28" s="28" t="s">
        <v>25</v>
      </c>
      <c r="B28" s="27">
        <v>-0.14366252590109746</v>
      </c>
      <c r="C28" s="27">
        <v>0.10569703945172672</v>
      </c>
      <c r="D28" s="27">
        <v>-6.1654581003602896E-2</v>
      </c>
      <c r="E28" s="27">
        <v>-0.2064385059878692</v>
      </c>
      <c r="F28" s="27">
        <v>-0.10657913420375768</v>
      </c>
      <c r="G28" s="27">
        <v>-0.34206833222076638</v>
      </c>
      <c r="H28" s="27">
        <v>1.8119696474033404</v>
      </c>
      <c r="I28" s="27">
        <v>0.65663828352759246</v>
      </c>
      <c r="J28" s="11">
        <f ca="1">Sheet1!$R13</f>
        <v>0.89184806917956005</v>
      </c>
      <c r="K28" s="11">
        <f ca="1">Sheet1!$R13</f>
        <v>0.89184806917956005</v>
      </c>
      <c r="L28" s="11">
        <f ca="1">Sheet1!$R13</f>
        <v>0.89184806917956005</v>
      </c>
      <c r="M28" s="11">
        <f ca="1">Sheet1!$R13</f>
        <v>0.89184806917956005</v>
      </c>
      <c r="N28" s="11">
        <f ca="1">Sheet1!$R13</f>
        <v>0.89184806917956005</v>
      </c>
      <c r="O28" s="11">
        <f ca="1">Sheet1!$R13</f>
        <v>0.89184806917956005</v>
      </c>
      <c r="P28" s="11">
        <f ca="1">Sheet1!$R13</f>
        <v>0.89184806917956005</v>
      </c>
      <c r="Q28" s="11"/>
      <c r="R28" s="11"/>
    </row>
    <row r="29" spans="1:18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:B21"/>
    </sheetView>
  </sheetViews>
  <sheetFormatPr defaultRowHeight="13.5" x14ac:dyDescent="0.15"/>
  <cols>
    <col min="1" max="1" width="12.125" style="8" customWidth="1"/>
    <col min="2" max="2" width="8.25" style="18" customWidth="1"/>
  </cols>
  <sheetData>
    <row r="1" spans="1:5" x14ac:dyDescent="0.15">
      <c r="A1" s="1" t="s">
        <v>18</v>
      </c>
      <c r="B1" s="2" t="s">
        <v>19</v>
      </c>
    </row>
    <row r="2" spans="1:5" x14ac:dyDescent="0.15">
      <c r="A2" s="8">
        <v>42153</v>
      </c>
      <c r="B2" s="19">
        <v>1</v>
      </c>
      <c r="C2">
        <v>2.3359999999999999</v>
      </c>
    </row>
    <row r="3" spans="1:5" x14ac:dyDescent="0.15">
      <c r="A3" s="8">
        <v>42185</v>
      </c>
      <c r="B3" s="19">
        <v>0.99290405674625615</v>
      </c>
      <c r="C3">
        <v>2.2109999999999999</v>
      </c>
      <c r="D3" s="13">
        <f>B3/B2-1</f>
        <v>-7.0959432537438527E-3</v>
      </c>
      <c r="E3" s="13">
        <f>C3/C2-1</f>
        <v>-5.3510273972602773E-2</v>
      </c>
    </row>
    <row r="4" spans="1:5" x14ac:dyDescent="0.15">
      <c r="A4" s="8">
        <v>42216</v>
      </c>
      <c r="B4" s="19">
        <v>0.86884780105325476</v>
      </c>
      <c r="C4">
        <v>1.7609999999999999</v>
      </c>
      <c r="D4" s="13">
        <f t="shared" ref="D4:D21" si="0">B4/B3-1</f>
        <v>-0.12494284301701153</v>
      </c>
      <c r="E4" s="13">
        <f t="shared" ref="E4:E21" si="1">C4/C3-1</f>
        <v>-0.20352781546811394</v>
      </c>
    </row>
    <row r="5" spans="1:5" x14ac:dyDescent="0.15">
      <c r="A5" s="8">
        <v>42247</v>
      </c>
      <c r="B5" s="19">
        <v>0.79936525160286231</v>
      </c>
      <c r="C5">
        <v>1.6160000000000001</v>
      </c>
      <c r="D5" s="13">
        <f t="shared" si="0"/>
        <v>-7.997091017110558E-2</v>
      </c>
      <c r="E5" s="13">
        <f t="shared" si="1"/>
        <v>-8.2339579784213357E-2</v>
      </c>
    </row>
    <row r="6" spans="1:5" x14ac:dyDescent="0.15">
      <c r="A6" s="8">
        <v>42277</v>
      </c>
      <c r="B6" s="19">
        <v>0.80918356524693258</v>
      </c>
      <c r="C6">
        <v>1.599</v>
      </c>
      <c r="D6" s="13">
        <f t="shared" si="0"/>
        <v>1.228263753569836E-2</v>
      </c>
      <c r="E6" s="13">
        <f t="shared" si="1"/>
        <v>-1.0519801980198085E-2</v>
      </c>
    </row>
    <row r="7" spans="1:5" x14ac:dyDescent="0.15">
      <c r="A7" s="8">
        <v>42307</v>
      </c>
      <c r="B7" s="19">
        <v>0.99208022198574886</v>
      </c>
      <c r="C7">
        <v>1.9339999999999999</v>
      </c>
      <c r="D7" s="13">
        <f t="shared" si="0"/>
        <v>0.22602616339965209</v>
      </c>
      <c r="E7" s="13">
        <f t="shared" si="1"/>
        <v>0.20950594121325827</v>
      </c>
    </row>
    <row r="8" spans="1:5" x14ac:dyDescent="0.15">
      <c r="A8" s="8">
        <v>42338</v>
      </c>
      <c r="B8" s="19">
        <v>1.2480879834397431</v>
      </c>
      <c r="C8">
        <v>2.2069999999999999</v>
      </c>
      <c r="D8" s="13">
        <f t="shared" si="0"/>
        <v>0.25805147182711585</v>
      </c>
      <c r="E8" s="13">
        <f t="shared" si="1"/>
        <v>0.14115822130299893</v>
      </c>
    </row>
    <row r="9" spans="1:5" x14ac:dyDescent="0.15">
      <c r="A9" s="8">
        <v>42369</v>
      </c>
      <c r="B9" s="19">
        <v>1.4248221232458564</v>
      </c>
      <c r="C9">
        <v>2.4660000000000002</v>
      </c>
      <c r="D9" s="13">
        <f t="shared" si="0"/>
        <v>0.14160391106325076</v>
      </c>
      <c r="E9" s="13">
        <f t="shared" si="1"/>
        <v>0.11735387403715469</v>
      </c>
    </row>
    <row r="10" spans="1:5" x14ac:dyDescent="0.15">
      <c r="A10" s="8">
        <v>42398</v>
      </c>
      <c r="B10" s="19">
        <v>1.0277860225536632</v>
      </c>
      <c r="C10">
        <v>1.6080000000000001</v>
      </c>
      <c r="D10" s="13">
        <f t="shared" si="0"/>
        <v>-0.27865660857912133</v>
      </c>
      <c r="E10" s="13">
        <f t="shared" si="1"/>
        <v>-0.34793187347931875</v>
      </c>
    </row>
    <row r="11" spans="1:5" x14ac:dyDescent="0.15">
      <c r="A11" s="8">
        <v>42429</v>
      </c>
      <c r="B11" s="19">
        <v>1.0326572868422865</v>
      </c>
      <c r="C11">
        <v>1.599</v>
      </c>
      <c r="D11" s="13">
        <f t="shared" si="0"/>
        <v>4.7395704764694457E-3</v>
      </c>
      <c r="E11" s="13">
        <f t="shared" si="1"/>
        <v>-5.5970149253732338E-3</v>
      </c>
    </row>
    <row r="12" spans="1:5" x14ac:dyDescent="0.15">
      <c r="A12" s="8">
        <v>42460</v>
      </c>
      <c r="B12" s="19">
        <v>1.2913695012743849</v>
      </c>
      <c r="C12">
        <v>1.883</v>
      </c>
      <c r="D12" s="13">
        <f t="shared" si="0"/>
        <v>0.25053056587941391</v>
      </c>
      <c r="E12" s="13">
        <f t="shared" si="1"/>
        <v>0.17761100687929954</v>
      </c>
    </row>
    <row r="13" spans="1:5" x14ac:dyDescent="0.15">
      <c r="A13" s="8">
        <v>42489</v>
      </c>
      <c r="B13" s="19">
        <v>1.3984327027240095</v>
      </c>
      <c r="C13">
        <v>1.9430000000000001</v>
      </c>
      <c r="D13" s="13">
        <f t="shared" si="0"/>
        <v>8.2906713643128072E-2</v>
      </c>
      <c r="E13" s="13">
        <f t="shared" si="1"/>
        <v>3.1864046733935281E-2</v>
      </c>
    </row>
    <row r="14" spans="1:5" x14ac:dyDescent="0.15">
      <c r="A14" s="8">
        <v>42521</v>
      </c>
      <c r="B14" s="19">
        <v>1.3866940204783684</v>
      </c>
      <c r="C14">
        <v>1.9370000000000001</v>
      </c>
      <c r="D14" s="13">
        <f t="shared" si="0"/>
        <v>-8.394170289907632E-3</v>
      </c>
      <c r="E14" s="13">
        <f t="shared" si="1"/>
        <v>-3.0880082346885773E-3</v>
      </c>
    </row>
    <row r="15" spans="1:5" x14ac:dyDescent="0.15">
      <c r="A15" s="8">
        <v>42551</v>
      </c>
      <c r="B15" s="19">
        <v>1.4906858337801006</v>
      </c>
      <c r="C15">
        <v>2.081</v>
      </c>
      <c r="D15" s="13">
        <f t="shared" si="0"/>
        <v>7.4992616803711387E-2</v>
      </c>
      <c r="E15" s="13">
        <f t="shared" si="1"/>
        <v>7.4341765616933397E-2</v>
      </c>
    </row>
    <row r="16" spans="1:5" x14ac:dyDescent="0.15">
      <c r="A16" s="8">
        <v>42580</v>
      </c>
      <c r="B16" s="19">
        <v>1.5059141908431746</v>
      </c>
      <c r="C16">
        <v>2.0720000000000001</v>
      </c>
      <c r="D16" s="13">
        <f t="shared" si="0"/>
        <v>1.021567168479609E-2</v>
      </c>
      <c r="E16" s="13">
        <f t="shared" si="1"/>
        <v>-4.3248438250840238E-3</v>
      </c>
    </row>
    <row r="17" spans="1:5" x14ac:dyDescent="0.15">
      <c r="A17" s="8">
        <v>42613</v>
      </c>
      <c r="B17" s="19">
        <v>1.6597244838595862</v>
      </c>
      <c r="C17">
        <v>2.1850000000000001</v>
      </c>
      <c r="D17" s="13">
        <f t="shared" si="0"/>
        <v>0.10213748827899138</v>
      </c>
      <c r="E17" s="13">
        <f t="shared" si="1"/>
        <v>5.4536679536679511E-2</v>
      </c>
    </row>
    <row r="18" spans="1:5" x14ac:dyDescent="0.15">
      <c r="A18" s="16">
        <v>42643</v>
      </c>
      <c r="B18" s="19">
        <v>1.7532668554640758</v>
      </c>
      <c r="C18">
        <v>2.2400000000000002</v>
      </c>
      <c r="D18" s="13">
        <f t="shared" si="0"/>
        <v>5.6360180568622242E-2</v>
      </c>
      <c r="E18" s="13">
        <f t="shared" si="1"/>
        <v>2.517162471395884E-2</v>
      </c>
    </row>
    <row r="19" spans="1:5" x14ac:dyDescent="0.15">
      <c r="A19" s="16">
        <v>42674</v>
      </c>
      <c r="B19" s="19">
        <v>1.8635544462139941</v>
      </c>
      <c r="C19">
        <v>1.966</v>
      </c>
      <c r="D19" s="13">
        <f t="shared" si="0"/>
        <v>6.2904052743714356E-2</v>
      </c>
      <c r="E19" s="13">
        <f t="shared" si="1"/>
        <v>-0.12232142857142869</v>
      </c>
    </row>
    <row r="20" spans="1:5" x14ac:dyDescent="0.15">
      <c r="A20" s="16">
        <v>42704</v>
      </c>
      <c r="B20" s="19">
        <v>1.9488546014875414</v>
      </c>
      <c r="C20">
        <v>2.0230000000000001</v>
      </c>
      <c r="D20" s="13">
        <f t="shared" si="0"/>
        <v>4.5772827001026695E-2</v>
      </c>
      <c r="E20" s="13">
        <f t="shared" si="1"/>
        <v>2.8992878942014411E-2</v>
      </c>
    </row>
    <row r="21" spans="1:5" x14ac:dyDescent="0.15">
      <c r="A21" s="16">
        <v>42706</v>
      </c>
      <c r="B21" s="19">
        <v>1.9055922026971694</v>
      </c>
      <c r="C21">
        <v>1.9910000000000001</v>
      </c>
      <c r="D21" s="13">
        <f t="shared" si="0"/>
        <v>-2.2198884800000096E-2</v>
      </c>
      <c r="E21" s="13">
        <f t="shared" si="1"/>
        <v>-1.5818091942659485E-2</v>
      </c>
    </row>
    <row r="22" spans="1:5" x14ac:dyDescent="0.15">
      <c r="A22" s="16"/>
      <c r="B22" s="9"/>
    </row>
    <row r="23" spans="1:5" x14ac:dyDescent="0.15">
      <c r="B2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2016-12-05T07:51:19Z</dcterms:created>
  <dcterms:modified xsi:type="dcterms:W3CDTF">2016-12-05T09:10:35Z</dcterms:modified>
</cp:coreProperties>
</file>