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115" windowHeight="7485" firstSheet="2" activeTab="4"/>
  </bookViews>
  <sheets>
    <sheet name="Graf pohybu po přímce 1" sheetId="4" r:id="rId1"/>
    <sheet name="Data pohybu po přímce 1" sheetId="1" r:id="rId2"/>
    <sheet name="Graf pohybu po přímce 2" sheetId="5" r:id="rId3"/>
    <sheet name="Data pohybu po přímce 2" sheetId="2" r:id="rId4"/>
    <sheet name="Graf pohybu po kružnici 1" sheetId="7" r:id="rId5"/>
    <sheet name="Data pohybu po kružnici 1" sheetId="3" r:id="rId6"/>
    <sheet name="Data pohybu po kružnici 2" sheetId="6" r:id="rId7"/>
  </sheets>
  <calcPr calcId="125725"/>
</workbook>
</file>

<file path=xl/calcChain.xml><?xml version="1.0" encoding="utf-8"?>
<calcChain xmlns="http://schemas.openxmlformats.org/spreadsheetml/2006/main">
  <c r="B26" i="6"/>
  <c r="I26" s="1"/>
  <c r="H26" s="1"/>
  <c r="B25"/>
  <c r="D25" s="1"/>
  <c r="B24"/>
  <c r="I24" s="1"/>
  <c r="H24" s="1"/>
  <c r="B23"/>
  <c r="D23" s="1"/>
  <c r="B22"/>
  <c r="I22" s="1"/>
  <c r="H22" s="1"/>
  <c r="B21"/>
  <c r="D21" s="1"/>
  <c r="B20"/>
  <c r="I20" s="1"/>
  <c r="H20" s="1"/>
  <c r="I19"/>
  <c r="H19" s="1"/>
  <c r="C19"/>
  <c r="F19" s="1"/>
  <c r="B19"/>
  <c r="D19" s="1"/>
  <c r="B18"/>
  <c r="I18" s="1"/>
  <c r="H18" s="1"/>
  <c r="B17"/>
  <c r="D17" s="1"/>
  <c r="B16"/>
  <c r="I16" s="1"/>
  <c r="H16" s="1"/>
  <c r="I15"/>
  <c r="H15" s="1"/>
  <c r="C15"/>
  <c r="F15" s="1"/>
  <c r="B15"/>
  <c r="D15" s="1"/>
  <c r="B14"/>
  <c r="I14" s="1"/>
  <c r="H14" s="1"/>
  <c r="B13"/>
  <c r="D13" s="1"/>
  <c r="B12"/>
  <c r="I12" s="1"/>
  <c r="H12" s="1"/>
  <c r="I11"/>
  <c r="H11" s="1"/>
  <c r="C11"/>
  <c r="F11" s="1"/>
  <c r="B11"/>
  <c r="D11" s="1"/>
  <c r="B10"/>
  <c r="I10" s="1"/>
  <c r="H10" s="1"/>
  <c r="B9"/>
  <c r="D9" s="1"/>
  <c r="B8"/>
  <c r="I8" s="1"/>
  <c r="H8" s="1"/>
  <c r="I7"/>
  <c r="H7" s="1"/>
  <c r="C7"/>
  <c r="F7" s="1"/>
  <c r="B7"/>
  <c r="D7" s="1"/>
  <c r="B6"/>
  <c r="I6" s="1"/>
  <c r="H6" s="1"/>
  <c r="B5"/>
  <c r="D5" s="1"/>
  <c r="B4"/>
  <c r="I4" s="1"/>
  <c r="H4" s="1"/>
  <c r="I3"/>
  <c r="H3" s="1"/>
  <c r="C3"/>
  <c r="F3" s="1"/>
  <c r="B3"/>
  <c r="D3" s="1"/>
  <c r="I2"/>
  <c r="H2" s="1"/>
  <c r="C2"/>
  <c r="F2" s="1"/>
  <c r="B2"/>
  <c r="D2" s="1"/>
  <c r="B26" i="3"/>
  <c r="I26" s="1"/>
  <c r="H26" s="1"/>
  <c r="B25"/>
  <c r="D25" s="1"/>
  <c r="B24"/>
  <c r="I24" s="1"/>
  <c r="H24" s="1"/>
  <c r="I23"/>
  <c r="H23" s="1"/>
  <c r="C23"/>
  <c r="F23" s="1"/>
  <c r="B23"/>
  <c r="D23" s="1"/>
  <c r="B22"/>
  <c r="I22" s="1"/>
  <c r="H22" s="1"/>
  <c r="B21"/>
  <c r="D21" s="1"/>
  <c r="B20"/>
  <c r="I20" s="1"/>
  <c r="H20" s="1"/>
  <c r="I19"/>
  <c r="H19" s="1"/>
  <c r="C19"/>
  <c r="F19" s="1"/>
  <c r="B19"/>
  <c r="D19" s="1"/>
  <c r="B18"/>
  <c r="I18" s="1"/>
  <c r="H18" s="1"/>
  <c r="B17"/>
  <c r="D17" s="1"/>
  <c r="B16"/>
  <c r="I16" s="1"/>
  <c r="H16" s="1"/>
  <c r="I15"/>
  <c r="H15" s="1"/>
  <c r="C15"/>
  <c r="F15" s="1"/>
  <c r="B15"/>
  <c r="D15" s="1"/>
  <c r="B14"/>
  <c r="I14" s="1"/>
  <c r="H14" s="1"/>
  <c r="B13"/>
  <c r="D13" s="1"/>
  <c r="B12"/>
  <c r="I12" s="1"/>
  <c r="H12" s="1"/>
  <c r="C11"/>
  <c r="F11" s="1"/>
  <c r="B11"/>
  <c r="D11" s="1"/>
  <c r="B10"/>
  <c r="I10" s="1"/>
  <c r="H10" s="1"/>
  <c r="B9"/>
  <c r="D9" s="1"/>
  <c r="B8"/>
  <c r="I8" s="1"/>
  <c r="H8" s="1"/>
  <c r="I7"/>
  <c r="H7" s="1"/>
  <c r="C7"/>
  <c r="F7" s="1"/>
  <c r="B7"/>
  <c r="D7" s="1"/>
  <c r="B6"/>
  <c r="I6" s="1"/>
  <c r="H6" s="1"/>
  <c r="B5"/>
  <c r="D5" s="1"/>
  <c r="B4"/>
  <c r="I4" s="1"/>
  <c r="H4" s="1"/>
  <c r="I3"/>
  <c r="H3" s="1"/>
  <c r="C3"/>
  <c r="F3" s="1"/>
  <c r="B3"/>
  <c r="D3" s="1"/>
  <c r="I2"/>
  <c r="H2" s="1"/>
  <c r="C2"/>
  <c r="F2" s="1"/>
  <c r="B2"/>
  <c r="D2" s="1"/>
  <c r="E5" i="6" l="1"/>
  <c r="E2"/>
  <c r="E3"/>
  <c r="G3" s="1"/>
  <c r="C5"/>
  <c r="F5" s="1"/>
  <c r="I5"/>
  <c r="H5" s="1"/>
  <c r="E7"/>
  <c r="C9"/>
  <c r="F9" s="1"/>
  <c r="G9" s="1"/>
  <c r="I9"/>
  <c r="H9" s="1"/>
  <c r="E11"/>
  <c r="G11" s="1"/>
  <c r="C13"/>
  <c r="F13" s="1"/>
  <c r="I13"/>
  <c r="H13" s="1"/>
  <c r="E15"/>
  <c r="C17"/>
  <c r="F17" s="1"/>
  <c r="G17" s="1"/>
  <c r="I17"/>
  <c r="H17" s="1"/>
  <c r="E19"/>
  <c r="G19" s="1"/>
  <c r="C21"/>
  <c r="F21" s="1"/>
  <c r="I21"/>
  <c r="H21" s="1"/>
  <c r="D22"/>
  <c r="C23"/>
  <c r="F23" s="1"/>
  <c r="G23" s="1"/>
  <c r="I23"/>
  <c r="H23" s="1"/>
  <c r="E25"/>
  <c r="E9"/>
  <c r="E13"/>
  <c r="E17"/>
  <c r="E21"/>
  <c r="E23"/>
  <c r="C25"/>
  <c r="F25" s="1"/>
  <c r="I25"/>
  <c r="H25" s="1"/>
  <c r="G5"/>
  <c r="G13"/>
  <c r="G21"/>
  <c r="E2" i="3"/>
  <c r="E3"/>
  <c r="C5"/>
  <c r="F5" s="1"/>
  <c r="I5"/>
  <c r="H5" s="1"/>
  <c r="E7"/>
  <c r="C9"/>
  <c r="F9" s="1"/>
  <c r="I9"/>
  <c r="H9" s="1"/>
  <c r="E11"/>
  <c r="C13"/>
  <c r="F13" s="1"/>
  <c r="I13"/>
  <c r="H13" s="1"/>
  <c r="E15"/>
  <c r="C17"/>
  <c r="F17" s="1"/>
  <c r="I17"/>
  <c r="H17" s="1"/>
  <c r="E19"/>
  <c r="C21"/>
  <c r="F21" s="1"/>
  <c r="I21"/>
  <c r="H21" s="1"/>
  <c r="E23"/>
  <c r="C25"/>
  <c r="F25" s="1"/>
  <c r="I25"/>
  <c r="H25" s="1"/>
  <c r="E5"/>
  <c r="G5" s="1"/>
  <c r="E9"/>
  <c r="G9" s="1"/>
  <c r="I11"/>
  <c r="H11" s="1"/>
  <c r="E13"/>
  <c r="G13" s="1"/>
  <c r="E17"/>
  <c r="G17" s="1"/>
  <c r="E21"/>
  <c r="G21" s="1"/>
  <c r="E25"/>
  <c r="G25" s="1"/>
  <c r="G2" i="6"/>
  <c r="G7"/>
  <c r="G15"/>
  <c r="G25"/>
  <c r="D14"/>
  <c r="D4"/>
  <c r="D6"/>
  <c r="D8"/>
  <c r="D10"/>
  <c r="D12"/>
  <c r="D16"/>
  <c r="D18"/>
  <c r="D20"/>
  <c r="D24"/>
  <c r="D26"/>
  <c r="C4"/>
  <c r="F4" s="1"/>
  <c r="E4"/>
  <c r="C6"/>
  <c r="F6" s="1"/>
  <c r="E6"/>
  <c r="C8"/>
  <c r="F8" s="1"/>
  <c r="E8"/>
  <c r="C10"/>
  <c r="F10" s="1"/>
  <c r="E10"/>
  <c r="C12"/>
  <c r="F12" s="1"/>
  <c r="E12"/>
  <c r="C14"/>
  <c r="F14" s="1"/>
  <c r="E14"/>
  <c r="C16"/>
  <c r="F16" s="1"/>
  <c r="E16"/>
  <c r="C18"/>
  <c r="F18" s="1"/>
  <c r="E18"/>
  <c r="C20"/>
  <c r="F20" s="1"/>
  <c r="E20"/>
  <c r="C22"/>
  <c r="F22" s="1"/>
  <c r="E22"/>
  <c r="C24"/>
  <c r="F24" s="1"/>
  <c r="E24"/>
  <c r="C26"/>
  <c r="F26" s="1"/>
  <c r="E26"/>
  <c r="G2" i="3"/>
  <c r="G3"/>
  <c r="J3" s="1"/>
  <c r="G7"/>
  <c r="G11"/>
  <c r="G15"/>
  <c r="G19"/>
  <c r="G23"/>
  <c r="D6"/>
  <c r="D8"/>
  <c r="D10"/>
  <c r="D12"/>
  <c r="D14"/>
  <c r="D20"/>
  <c r="D22"/>
  <c r="D24"/>
  <c r="D26"/>
  <c r="D4"/>
  <c r="D16"/>
  <c r="D18"/>
  <c r="C4"/>
  <c r="F4" s="1"/>
  <c r="E4"/>
  <c r="C6"/>
  <c r="F6" s="1"/>
  <c r="E6"/>
  <c r="C8"/>
  <c r="F8" s="1"/>
  <c r="E8"/>
  <c r="C10"/>
  <c r="F10" s="1"/>
  <c r="E10"/>
  <c r="C12"/>
  <c r="F12" s="1"/>
  <c r="E12"/>
  <c r="C14"/>
  <c r="F14" s="1"/>
  <c r="E14"/>
  <c r="C16"/>
  <c r="F16" s="1"/>
  <c r="E16"/>
  <c r="C18"/>
  <c r="F18" s="1"/>
  <c r="E18"/>
  <c r="C20"/>
  <c r="F20" s="1"/>
  <c r="E20"/>
  <c r="C22"/>
  <c r="F22" s="1"/>
  <c r="E22"/>
  <c r="C24"/>
  <c r="F24" s="1"/>
  <c r="E24"/>
  <c r="C26"/>
  <c r="F26" s="1"/>
  <c r="E26"/>
  <c r="G26" i="6" l="1"/>
  <c r="J26" s="1"/>
  <c r="G24"/>
  <c r="J24" s="1"/>
  <c r="G22"/>
  <c r="G20"/>
  <c r="G18"/>
  <c r="J18" s="1"/>
  <c r="G16"/>
  <c r="G14"/>
  <c r="J14" s="1"/>
  <c r="G12"/>
  <c r="G10"/>
  <c r="J10" s="1"/>
  <c r="G8"/>
  <c r="G6"/>
  <c r="J6" s="1"/>
  <c r="G4"/>
  <c r="J19"/>
  <c r="J3"/>
  <c r="G26" i="3"/>
  <c r="J26" s="1"/>
  <c r="G24"/>
  <c r="G22"/>
  <c r="J22" s="1"/>
  <c r="G20"/>
  <c r="G18"/>
  <c r="J18" s="1"/>
  <c r="G16"/>
  <c r="G14"/>
  <c r="J14" s="1"/>
  <c r="G12"/>
  <c r="G10"/>
  <c r="J10" s="1"/>
  <c r="G8"/>
  <c r="G6"/>
  <c r="J6" s="1"/>
  <c r="G4"/>
  <c r="J23"/>
  <c r="J7"/>
  <c r="J11"/>
  <c r="J22" i="6" l="1"/>
  <c r="J23"/>
  <c r="J4"/>
  <c r="J5"/>
  <c r="J8"/>
  <c r="J9"/>
  <c r="J12"/>
  <c r="J13"/>
  <c r="J16"/>
  <c r="J17"/>
  <c r="J20"/>
  <c r="J21"/>
  <c r="J15"/>
  <c r="J11"/>
  <c r="J7"/>
  <c r="J25"/>
  <c r="J4" i="3"/>
  <c r="J5"/>
  <c r="J8"/>
  <c r="J9"/>
  <c r="J12"/>
  <c r="J13"/>
  <c r="J16"/>
  <c r="J17"/>
  <c r="J20"/>
  <c r="J21"/>
  <c r="J24"/>
  <c r="J25"/>
  <c r="J19"/>
  <c r="J15"/>
  <c r="G68" i="2"/>
  <c r="B68"/>
  <c r="G67"/>
  <c r="B67"/>
  <c r="G66"/>
  <c r="B66"/>
  <c r="G65"/>
  <c r="B65"/>
  <c r="G64"/>
  <c r="B64"/>
  <c r="G63"/>
  <c r="B63"/>
  <c r="G62"/>
  <c r="B62"/>
  <c r="G61"/>
  <c r="B61"/>
  <c r="G60"/>
  <c r="B60"/>
  <c r="G59"/>
  <c r="B59"/>
  <c r="G58"/>
  <c r="B58"/>
  <c r="G57"/>
  <c r="B57"/>
  <c r="G56"/>
  <c r="B56"/>
  <c r="G55"/>
  <c r="B55"/>
  <c r="G54"/>
  <c r="B54"/>
  <c r="G53"/>
  <c r="B53"/>
  <c r="G52"/>
  <c r="B52"/>
  <c r="G51"/>
  <c r="B51"/>
  <c r="G50"/>
  <c r="B50"/>
  <c r="G49"/>
  <c r="B49"/>
  <c r="G48"/>
  <c r="B48"/>
  <c r="G47"/>
  <c r="B47"/>
  <c r="G46"/>
  <c r="B46"/>
  <c r="G45"/>
  <c r="B45"/>
  <c r="G44"/>
  <c r="B44"/>
  <c r="G43"/>
  <c r="B43"/>
  <c r="G42"/>
  <c r="B42"/>
  <c r="G41"/>
  <c r="B41"/>
  <c r="G40"/>
  <c r="B40"/>
  <c r="G39"/>
  <c r="B39"/>
  <c r="B38"/>
  <c r="B37"/>
  <c r="B36"/>
  <c r="B35"/>
  <c r="B34"/>
  <c r="B33"/>
  <c r="G31"/>
  <c r="C31"/>
  <c r="C38" s="1"/>
  <c r="B31"/>
  <c r="B32" s="1"/>
  <c r="G30"/>
  <c r="C30"/>
  <c r="B30"/>
  <c r="F30" s="1"/>
  <c r="G29"/>
  <c r="C29"/>
  <c r="B29"/>
  <c r="F29" s="1"/>
  <c r="G28"/>
  <c r="C28"/>
  <c r="B28"/>
  <c r="F28" s="1"/>
  <c r="G27"/>
  <c r="C27"/>
  <c r="B27"/>
  <c r="F27" s="1"/>
  <c r="G26"/>
  <c r="C26"/>
  <c r="B26"/>
  <c r="F26" s="1"/>
  <c r="G25"/>
  <c r="C25"/>
  <c r="B25"/>
  <c r="F25" s="1"/>
  <c r="G24"/>
  <c r="C24"/>
  <c r="B24"/>
  <c r="F24" s="1"/>
  <c r="G23"/>
  <c r="C23"/>
  <c r="B23"/>
  <c r="F23" s="1"/>
  <c r="G22"/>
  <c r="C22"/>
  <c r="B22"/>
  <c r="F22" s="1"/>
  <c r="G21"/>
  <c r="C21"/>
  <c r="B21"/>
  <c r="F21" s="1"/>
  <c r="C20"/>
  <c r="B20"/>
  <c r="F20" s="1"/>
  <c r="B19"/>
  <c r="F19" s="1"/>
  <c r="B18"/>
  <c r="F18" s="1"/>
  <c r="B17"/>
  <c r="F17" s="1"/>
  <c r="B16"/>
  <c r="F16" s="1"/>
  <c r="B15"/>
  <c r="F15" s="1"/>
  <c r="B14"/>
  <c r="F14" s="1"/>
  <c r="B13"/>
  <c r="F13" s="1"/>
  <c r="B12"/>
  <c r="F12" s="1"/>
  <c r="B11"/>
  <c r="F11" s="1"/>
  <c r="B10"/>
  <c r="F10" s="1"/>
  <c r="B9"/>
  <c r="F9" s="1"/>
  <c r="B8"/>
  <c r="F8" s="1"/>
  <c r="B7"/>
  <c r="F7" s="1"/>
  <c r="B6"/>
  <c r="F6" s="1"/>
  <c r="B5"/>
  <c r="F5" s="1"/>
  <c r="B4"/>
  <c r="F4" s="1"/>
  <c r="B3"/>
  <c r="F3" s="1"/>
  <c r="B2"/>
  <c r="F2" s="1"/>
  <c r="B39" i="1"/>
  <c r="G39"/>
  <c r="B32"/>
  <c r="B33"/>
  <c r="B34"/>
  <c r="B35"/>
  <c r="B36"/>
  <c r="B37"/>
  <c r="B38"/>
  <c r="B40"/>
  <c r="G40" s="1"/>
  <c r="B41"/>
  <c r="G41" s="1"/>
  <c r="B42"/>
  <c r="G42" s="1"/>
  <c r="B43"/>
  <c r="G43" s="1"/>
  <c r="B44"/>
  <c r="G44" s="1"/>
  <c r="B45"/>
  <c r="G45" s="1"/>
  <c r="B46"/>
  <c r="G46" s="1"/>
  <c r="B47"/>
  <c r="G47" s="1"/>
  <c r="B48"/>
  <c r="G48" s="1"/>
  <c r="B49"/>
  <c r="G49" s="1"/>
  <c r="B50"/>
  <c r="G50" s="1"/>
  <c r="B51"/>
  <c r="G51" s="1"/>
  <c r="B52"/>
  <c r="G52" s="1"/>
  <c r="B53"/>
  <c r="G53" s="1"/>
  <c r="B54"/>
  <c r="G54" s="1"/>
  <c r="B55"/>
  <c r="G55" s="1"/>
  <c r="B56"/>
  <c r="G56" s="1"/>
  <c r="B57"/>
  <c r="G57" s="1"/>
  <c r="B58"/>
  <c r="G58" s="1"/>
  <c r="B59"/>
  <c r="G59" s="1"/>
  <c r="B60"/>
  <c r="G60" s="1"/>
  <c r="B61"/>
  <c r="G61" s="1"/>
  <c r="B62"/>
  <c r="G62" s="1"/>
  <c r="B63"/>
  <c r="G63" s="1"/>
  <c r="B64"/>
  <c r="G64" s="1"/>
  <c r="B65"/>
  <c r="G65" s="1"/>
  <c r="B66"/>
  <c r="G66" s="1"/>
  <c r="B67"/>
  <c r="G67" s="1"/>
  <c r="B68"/>
  <c r="G68" s="1"/>
  <c r="B3"/>
  <c r="C3" s="1"/>
  <c r="B4"/>
  <c r="G4" s="1"/>
  <c r="B5"/>
  <c r="C5" s="1"/>
  <c r="B6"/>
  <c r="G6" s="1"/>
  <c r="B7"/>
  <c r="C7" s="1"/>
  <c r="B8"/>
  <c r="G8" s="1"/>
  <c r="B9"/>
  <c r="C9" s="1"/>
  <c r="B10"/>
  <c r="G10" s="1"/>
  <c r="B11"/>
  <c r="C11" s="1"/>
  <c r="B12"/>
  <c r="G12" s="1"/>
  <c r="B13"/>
  <c r="C13" s="1"/>
  <c r="B14"/>
  <c r="G14" s="1"/>
  <c r="B15"/>
  <c r="C15" s="1"/>
  <c r="B16"/>
  <c r="G16" s="1"/>
  <c r="B17"/>
  <c r="C17" s="1"/>
  <c r="B18"/>
  <c r="G18" s="1"/>
  <c r="B19"/>
  <c r="C19" s="1"/>
  <c r="B20"/>
  <c r="G20" s="1"/>
  <c r="B21"/>
  <c r="C21" s="1"/>
  <c r="B22"/>
  <c r="G22" s="1"/>
  <c r="B23"/>
  <c r="C23" s="1"/>
  <c r="B24"/>
  <c r="G24" s="1"/>
  <c r="B25"/>
  <c r="C25" s="1"/>
  <c r="B26"/>
  <c r="G26" s="1"/>
  <c r="B27"/>
  <c r="C27" s="1"/>
  <c r="B28"/>
  <c r="G28" s="1"/>
  <c r="B29"/>
  <c r="C29" s="1"/>
  <c r="B30"/>
  <c r="G30" s="1"/>
  <c r="B31"/>
  <c r="C31" s="1"/>
  <c r="B2"/>
  <c r="G2" s="1"/>
  <c r="E4" i="2" l="1"/>
  <c r="E6"/>
  <c r="E8"/>
  <c r="E9"/>
  <c r="C2"/>
  <c r="G2"/>
  <c r="C3"/>
  <c r="G3"/>
  <c r="C4"/>
  <c r="G4"/>
  <c r="C5"/>
  <c r="G5"/>
  <c r="C6"/>
  <c r="G6"/>
  <c r="C7"/>
  <c r="G7"/>
  <c r="C8"/>
  <c r="G8"/>
  <c r="C9"/>
  <c r="G9"/>
  <c r="C10"/>
  <c r="G10"/>
  <c r="C11"/>
  <c r="G11"/>
  <c r="C12"/>
  <c r="G12"/>
  <c r="C13"/>
  <c r="G13"/>
  <c r="C14"/>
  <c r="G14"/>
  <c r="C15"/>
  <c r="G15"/>
  <c r="C16"/>
  <c r="G16"/>
  <c r="C17"/>
  <c r="G17"/>
  <c r="C18"/>
  <c r="G18"/>
  <c r="C19"/>
  <c r="G19"/>
  <c r="G20"/>
  <c r="E2"/>
  <c r="E3"/>
  <c r="E5"/>
  <c r="E7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8" s="1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2"/>
  <c r="C33"/>
  <c r="C34"/>
  <c r="C35"/>
  <c r="C36"/>
  <c r="C37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F31"/>
  <c r="E32"/>
  <c r="E33"/>
  <c r="E34"/>
  <c r="E35"/>
  <c r="E36"/>
  <c r="E37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39" i="1"/>
  <c r="D67"/>
  <c r="D65"/>
  <c r="D63"/>
  <c r="D61"/>
  <c r="D59"/>
  <c r="D57"/>
  <c r="D55"/>
  <c r="D53"/>
  <c r="D51"/>
  <c r="D49"/>
  <c r="D47"/>
  <c r="D45"/>
  <c r="D43"/>
  <c r="D41"/>
  <c r="D68"/>
  <c r="D66"/>
  <c r="D64"/>
  <c r="D62"/>
  <c r="D60"/>
  <c r="D58"/>
  <c r="D56"/>
  <c r="D54"/>
  <c r="D52"/>
  <c r="D50"/>
  <c r="D48"/>
  <c r="D46"/>
  <c r="D44"/>
  <c r="D42"/>
  <c r="D40"/>
  <c r="C34"/>
  <c r="C36"/>
  <c r="C38"/>
  <c r="C33"/>
  <c r="C35"/>
  <c r="C37"/>
  <c r="C32"/>
  <c r="D31"/>
  <c r="D29"/>
  <c r="D27"/>
  <c r="D25"/>
  <c r="D23"/>
  <c r="D21"/>
  <c r="D19"/>
  <c r="D17"/>
  <c r="D15"/>
  <c r="D13"/>
  <c r="D11"/>
  <c r="D9"/>
  <c r="D7"/>
  <c r="D5"/>
  <c r="D3"/>
  <c r="E31"/>
  <c r="E29"/>
  <c r="E27"/>
  <c r="E25"/>
  <c r="E23"/>
  <c r="E21"/>
  <c r="E19"/>
  <c r="E17"/>
  <c r="E15"/>
  <c r="E13"/>
  <c r="E11"/>
  <c r="E9"/>
  <c r="E7"/>
  <c r="E5"/>
  <c r="E3"/>
  <c r="F31"/>
  <c r="F29"/>
  <c r="F27"/>
  <c r="F25"/>
  <c r="F23"/>
  <c r="F21"/>
  <c r="F19"/>
  <c r="F17"/>
  <c r="F15"/>
  <c r="F13"/>
  <c r="F11"/>
  <c r="F9"/>
  <c r="F7"/>
  <c r="F5"/>
  <c r="F3"/>
  <c r="G31"/>
  <c r="G29"/>
  <c r="G27"/>
  <c r="G25"/>
  <c r="G23"/>
  <c r="G21"/>
  <c r="G19"/>
  <c r="G17"/>
  <c r="G15"/>
  <c r="G13"/>
  <c r="G11"/>
  <c r="G9"/>
  <c r="G7"/>
  <c r="G5"/>
  <c r="G3"/>
  <c r="C2"/>
  <c r="C30"/>
  <c r="C28"/>
  <c r="C26"/>
  <c r="C24"/>
  <c r="C22"/>
  <c r="C20"/>
  <c r="C18"/>
  <c r="C16"/>
  <c r="C14"/>
  <c r="C12"/>
  <c r="C10"/>
  <c r="C8"/>
  <c r="C6"/>
  <c r="C4"/>
  <c r="D2"/>
  <c r="D30"/>
  <c r="D28"/>
  <c r="D26"/>
  <c r="D24"/>
  <c r="D22"/>
  <c r="D20"/>
  <c r="D18"/>
  <c r="D16"/>
  <c r="D14"/>
  <c r="D12"/>
  <c r="D10"/>
  <c r="D8"/>
  <c r="D6"/>
  <c r="D4"/>
  <c r="E2"/>
  <c r="E30"/>
  <c r="E28"/>
  <c r="E26"/>
  <c r="E24"/>
  <c r="E22"/>
  <c r="E20"/>
  <c r="E18"/>
  <c r="E16"/>
  <c r="E14"/>
  <c r="E12"/>
  <c r="E10"/>
  <c r="E8"/>
  <c r="E6"/>
  <c r="E4"/>
  <c r="F2"/>
  <c r="F30"/>
  <c r="F28"/>
  <c r="F26"/>
  <c r="F24"/>
  <c r="F22"/>
  <c r="F20"/>
  <c r="F18"/>
  <c r="F16"/>
  <c r="F14"/>
  <c r="F12"/>
  <c r="F10"/>
  <c r="F8"/>
  <c r="F6"/>
  <c r="F4"/>
  <c r="F38" i="2" l="1"/>
  <c r="F37"/>
  <c r="F36"/>
  <c r="F35"/>
  <c r="F34"/>
  <c r="F33"/>
  <c r="F32"/>
  <c r="E34" i="1"/>
  <c r="F34" s="1"/>
  <c r="E36"/>
  <c r="E38"/>
  <c r="F38" s="1"/>
  <c r="E41"/>
  <c r="E43"/>
  <c r="E45"/>
  <c r="E47"/>
  <c r="E49"/>
  <c r="E51"/>
  <c r="E53"/>
  <c r="E55"/>
  <c r="E57"/>
  <c r="E59"/>
  <c r="E61"/>
  <c r="E63"/>
  <c r="E65"/>
  <c r="E67"/>
  <c r="E39"/>
  <c r="E33"/>
  <c r="F33" s="1"/>
  <c r="E35"/>
  <c r="E37"/>
  <c r="F37" s="1"/>
  <c r="E32"/>
  <c r="F32" s="1"/>
  <c r="E40"/>
  <c r="E42"/>
  <c r="E44"/>
  <c r="E46"/>
  <c r="E48"/>
  <c r="E50"/>
  <c r="E52"/>
  <c r="E54"/>
  <c r="E56"/>
  <c r="E58"/>
  <c r="E60"/>
  <c r="E62"/>
  <c r="E64"/>
  <c r="E66"/>
  <c r="E68"/>
  <c r="C41"/>
  <c r="C43"/>
  <c r="C45"/>
  <c r="C47"/>
  <c r="C49"/>
  <c r="C51"/>
  <c r="C53"/>
  <c r="C55"/>
  <c r="C57"/>
  <c r="C59"/>
  <c r="C61"/>
  <c r="C63"/>
  <c r="C65"/>
  <c r="C67"/>
  <c r="C39"/>
  <c r="C40"/>
  <c r="C42"/>
  <c r="C44"/>
  <c r="C46"/>
  <c r="C48"/>
  <c r="C50"/>
  <c r="C52"/>
  <c r="C54"/>
  <c r="C56"/>
  <c r="C58"/>
  <c r="C60"/>
  <c r="C62"/>
  <c r="C64"/>
  <c r="C66"/>
  <c r="C68"/>
  <c r="F35"/>
  <c r="F36"/>
  <c r="F40" i="2" l="1"/>
  <c r="F42"/>
  <c r="F44"/>
  <c r="F46"/>
  <c r="F48"/>
  <c r="F50"/>
  <c r="F52"/>
  <c r="F54"/>
  <c r="F56"/>
  <c r="F58"/>
  <c r="F60"/>
  <c r="F62"/>
  <c r="F64"/>
  <c r="F66"/>
  <c r="F68"/>
  <c r="F39"/>
  <c r="F41"/>
  <c r="F43"/>
  <c r="F45"/>
  <c r="F47"/>
  <c r="F49"/>
  <c r="F51"/>
  <c r="F53"/>
  <c r="F55"/>
  <c r="F57"/>
  <c r="F59"/>
  <c r="F61"/>
  <c r="F63"/>
  <c r="F65"/>
  <c r="F67"/>
  <c r="F40" i="1"/>
  <c r="F42"/>
  <c r="F44"/>
  <c r="F46"/>
  <c r="F48"/>
  <c r="F50"/>
  <c r="F52"/>
  <c r="F54"/>
  <c r="F56"/>
  <c r="F58"/>
  <c r="F60"/>
  <c r="F62"/>
  <c r="F64"/>
  <c r="F66"/>
  <c r="F68"/>
  <c r="F41"/>
  <c r="F43"/>
  <c r="F45"/>
  <c r="F47"/>
  <c r="F49"/>
  <c r="F51"/>
  <c r="F53"/>
  <c r="F55"/>
  <c r="F57"/>
  <c r="F59"/>
  <c r="F61"/>
  <c r="F63"/>
  <c r="F65"/>
  <c r="F67"/>
  <c r="F39"/>
</calcChain>
</file>

<file path=xl/sharedStrings.xml><?xml version="1.0" encoding="utf-8"?>
<sst xmlns="http://schemas.openxmlformats.org/spreadsheetml/2006/main" count="60" uniqueCount="29">
  <si>
    <t>část</t>
  </si>
  <si>
    <t>t</t>
  </si>
  <si>
    <t>v</t>
  </si>
  <si>
    <t>s</t>
  </si>
  <si>
    <t>a</t>
  </si>
  <si>
    <t>j</t>
  </si>
  <si>
    <t>A</t>
  </si>
  <si>
    <t>T</t>
  </si>
  <si>
    <t>Ab</t>
  </si>
  <si>
    <t>Tb</t>
  </si>
  <si>
    <t>tlok</t>
  </si>
  <si>
    <t>v0</t>
  </si>
  <si>
    <t>vb</t>
  </si>
  <si>
    <t>Tprim</t>
  </si>
  <si>
    <t>Čas T</t>
  </si>
  <si>
    <t>zrychlení a</t>
  </si>
  <si>
    <t>zychlost v</t>
  </si>
  <si>
    <t>dráha s</t>
  </si>
  <si>
    <t>ryv j</t>
  </si>
  <si>
    <t>pořadí</t>
  </si>
  <si>
    <t>ryv</t>
  </si>
  <si>
    <t>k</t>
  </si>
  <si>
    <t>ryv2</t>
  </si>
  <si>
    <t>J</t>
  </si>
  <si>
    <t>r</t>
  </si>
  <si>
    <t>dostředivé zrychlení</t>
  </si>
  <si>
    <t>celkové zrychlení</t>
  </si>
  <si>
    <t>tečné zrychlení</t>
  </si>
  <si>
    <t>rychlost v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</si>
</sst>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8406706373241777"/>
          <c:h val="0.83797319878914456"/>
        </c:manualLayout>
      </c:layout>
      <c:scatterChart>
        <c:scatterStyle val="lineMarker"/>
        <c:ser>
          <c:idx val="0"/>
          <c:order val="0"/>
          <c:tx>
            <c:v>zrychlení a</c:v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1'!$D$2:$D$68</c:f>
              <c:numCache>
                <c:formatCode>General</c:formatCode>
                <c:ptCount val="67"/>
                <c:pt idx="0">
                  <c:v>0.10452846326765346</c:v>
                </c:pt>
                <c:pt idx="1">
                  <c:v>0.20791169081775931</c:v>
                </c:pt>
                <c:pt idx="2">
                  <c:v>0.30901699437494745</c:v>
                </c:pt>
                <c:pt idx="3">
                  <c:v>0.40673664307580015</c:v>
                </c:pt>
                <c:pt idx="4">
                  <c:v>0.49999999999999994</c:v>
                </c:pt>
                <c:pt idx="5">
                  <c:v>0.58778525229247325</c:v>
                </c:pt>
                <c:pt idx="6">
                  <c:v>0.66913060635885824</c:v>
                </c:pt>
                <c:pt idx="7">
                  <c:v>0.74314482547739413</c:v>
                </c:pt>
                <c:pt idx="8">
                  <c:v>0.80901699437494745</c:v>
                </c:pt>
                <c:pt idx="9">
                  <c:v>0.8660254037844386</c:v>
                </c:pt>
                <c:pt idx="10">
                  <c:v>0.91354545764260087</c:v>
                </c:pt>
                <c:pt idx="11">
                  <c:v>0.95105651629515364</c:v>
                </c:pt>
                <c:pt idx="12">
                  <c:v>0.97814760073380558</c:v>
                </c:pt>
                <c:pt idx="13">
                  <c:v>0.99452189536827329</c:v>
                </c:pt>
                <c:pt idx="14">
                  <c:v>1</c:v>
                </c:pt>
                <c:pt idx="15">
                  <c:v>0.9945218953682734</c:v>
                </c:pt>
                <c:pt idx="16">
                  <c:v>0.97814760073380558</c:v>
                </c:pt>
                <c:pt idx="17">
                  <c:v>0.95105651629515364</c:v>
                </c:pt>
                <c:pt idx="18">
                  <c:v>0.91354545764260098</c:v>
                </c:pt>
                <c:pt idx="19">
                  <c:v>0.86602540378443871</c:v>
                </c:pt>
                <c:pt idx="20">
                  <c:v>0.80901699437494745</c:v>
                </c:pt>
                <c:pt idx="21">
                  <c:v>0.74314482547739424</c:v>
                </c:pt>
                <c:pt idx="22">
                  <c:v>0.66913060635885802</c:v>
                </c:pt>
                <c:pt idx="23">
                  <c:v>0.5877852522924728</c:v>
                </c:pt>
                <c:pt idx="24">
                  <c:v>0.49999999999999994</c:v>
                </c:pt>
                <c:pt idx="25">
                  <c:v>0.40673664307580043</c:v>
                </c:pt>
                <c:pt idx="26">
                  <c:v>0.30901699437494751</c:v>
                </c:pt>
                <c:pt idx="27">
                  <c:v>0.20791169081775931</c:v>
                </c:pt>
                <c:pt idx="28">
                  <c:v>0.10452846326765285</c:v>
                </c:pt>
                <c:pt idx="29">
                  <c:v>1.22514845490862E-16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-2.0943935712193743E-3</c:v>
                </c:pt>
                <c:pt idx="38">
                  <c:v>-0.20791169081775931</c:v>
                </c:pt>
                <c:pt idx="39">
                  <c:v>-0.30901699437494745</c:v>
                </c:pt>
                <c:pt idx="40">
                  <c:v>-0.40673664307580015</c:v>
                </c:pt>
                <c:pt idx="41">
                  <c:v>-0.49999999999999994</c:v>
                </c:pt>
                <c:pt idx="42">
                  <c:v>-0.58778525229247325</c:v>
                </c:pt>
                <c:pt idx="43">
                  <c:v>-0.66913060635885824</c:v>
                </c:pt>
                <c:pt idx="44">
                  <c:v>-0.74314482547739413</c:v>
                </c:pt>
                <c:pt idx="45">
                  <c:v>-0.80901699437494745</c:v>
                </c:pt>
                <c:pt idx="46">
                  <c:v>-0.8660254037844386</c:v>
                </c:pt>
                <c:pt idx="47">
                  <c:v>-0.91354545764260087</c:v>
                </c:pt>
                <c:pt idx="48">
                  <c:v>-0.95105651629515364</c:v>
                </c:pt>
                <c:pt idx="49">
                  <c:v>-0.97814760073380558</c:v>
                </c:pt>
                <c:pt idx="50">
                  <c:v>-0.99452189536827329</c:v>
                </c:pt>
                <c:pt idx="51">
                  <c:v>-1</c:v>
                </c:pt>
                <c:pt idx="52">
                  <c:v>-0.9945218953682734</c:v>
                </c:pt>
                <c:pt idx="53">
                  <c:v>-0.97814760073380558</c:v>
                </c:pt>
                <c:pt idx="54">
                  <c:v>-0.95105651629515364</c:v>
                </c:pt>
                <c:pt idx="55">
                  <c:v>-0.91354545764260098</c:v>
                </c:pt>
                <c:pt idx="56">
                  <c:v>-0.86602540378443871</c:v>
                </c:pt>
                <c:pt idx="57">
                  <c:v>-0.80901699437494745</c:v>
                </c:pt>
                <c:pt idx="58">
                  <c:v>-0.74314482547739424</c:v>
                </c:pt>
                <c:pt idx="59">
                  <c:v>-0.66913060635885802</c:v>
                </c:pt>
                <c:pt idx="60">
                  <c:v>-0.5877852522924728</c:v>
                </c:pt>
                <c:pt idx="61">
                  <c:v>-0.49999999999999994</c:v>
                </c:pt>
                <c:pt idx="62">
                  <c:v>-0.40673664307580043</c:v>
                </c:pt>
                <c:pt idx="63">
                  <c:v>-0.30901699437494751</c:v>
                </c:pt>
                <c:pt idx="64">
                  <c:v>-0.20791169081775931</c:v>
                </c:pt>
                <c:pt idx="65">
                  <c:v>-0.10452846326765285</c:v>
                </c:pt>
                <c:pt idx="66">
                  <c:v>-1.22514845490862E-16</c:v>
                </c:pt>
              </c:numCache>
            </c:numRef>
          </c:yVal>
          <c:smooth val="1"/>
        </c:ser>
        <c:ser>
          <c:idx val="1"/>
          <c:order val="1"/>
          <c:tx>
            <c:v>rychlost v</c:v>
          </c:tx>
          <c:spPr>
            <a:ln w="25400" cap="flat"/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1'!$E$2:$E$68</c:f>
              <c:numCache>
                <c:formatCode>General</c:formatCode>
                <c:ptCount val="67"/>
                <c:pt idx="0">
                  <c:v>2.6156022927417383E-3</c:v>
                </c:pt>
                <c:pt idx="1">
                  <c:v>1.0433752084897593E-2</c:v>
                </c:pt>
                <c:pt idx="2">
                  <c:v>2.3368792091291838E-2</c:v>
                </c:pt>
                <c:pt idx="3">
                  <c:v>4.1279003306783142E-2</c:v>
                </c:pt>
                <c:pt idx="4">
                  <c:v>6.3968157709341944E-2</c:v>
                </c:pt>
                <c:pt idx="5">
                  <c:v>9.1187668175323144E-2</c:v>
                </c:pt>
                <c:pt idx="6">
                  <c:v>0.12263931205201249</c:v>
                </c:pt>
                <c:pt idx="7">
                  <c:v>0.1579784985474175</c:v>
                </c:pt>
                <c:pt idx="8">
                  <c:v>0.19681804413909429</c:v>
                </c:pt>
                <c:pt idx="9">
                  <c:v>0.23873241463784295</c:v>
                </c:pt>
                <c:pt idx="10">
                  <c:v>0.28326238742933346</c:v>
                </c:pt>
                <c:pt idx="11">
                  <c:v>0.3299200828131662</c:v>
                </c:pt>
                <c:pt idx="12">
                  <c:v>0.37819430931496528</c:v>
                </c:pt>
                <c:pt idx="13">
                  <c:v>0.42755616440714606</c:v>
                </c:pt>
                <c:pt idx="14">
                  <c:v>0.47746482927568595</c:v>
                </c:pt>
                <c:pt idx="15">
                  <c:v>0.52737349414422596</c:v>
                </c:pt>
                <c:pt idx="16">
                  <c:v>0.57673534923640679</c:v>
                </c:pt>
                <c:pt idx="17">
                  <c:v>0.62500957573820592</c:v>
                </c:pt>
                <c:pt idx="18">
                  <c:v>0.67166727112203861</c:v>
                </c:pt>
                <c:pt idx="19">
                  <c:v>0.7161972439135289</c:v>
                </c:pt>
                <c:pt idx="20">
                  <c:v>0.75811161441227759</c:v>
                </c:pt>
                <c:pt idx="21">
                  <c:v>0.7969511600039545</c:v>
                </c:pt>
                <c:pt idx="22">
                  <c:v>0.83229034649935962</c:v>
                </c:pt>
                <c:pt idx="23">
                  <c:v>0.86374199037604904</c:v>
                </c:pt>
                <c:pt idx="24">
                  <c:v>0.89096150084203019</c:v>
                </c:pt>
                <c:pt idx="25">
                  <c:v>0.91365065524458877</c:v>
                </c:pt>
                <c:pt idx="26">
                  <c:v>0.93156086646008018</c:v>
                </c:pt>
                <c:pt idx="27">
                  <c:v>0.94449590646647441</c:v>
                </c:pt>
                <c:pt idx="28">
                  <c:v>0.95231405625863041</c:v>
                </c:pt>
                <c:pt idx="29">
                  <c:v>0.95492965855137202</c:v>
                </c:pt>
                <c:pt idx="30">
                  <c:v>0.95492965855137202</c:v>
                </c:pt>
                <c:pt idx="31">
                  <c:v>0.95492965855137202</c:v>
                </c:pt>
                <c:pt idx="32">
                  <c:v>0.95492965855137202</c:v>
                </c:pt>
                <c:pt idx="33">
                  <c:v>0.95492965855137202</c:v>
                </c:pt>
                <c:pt idx="34">
                  <c:v>0.95492965855137202</c:v>
                </c:pt>
                <c:pt idx="35">
                  <c:v>0.95492965855137202</c:v>
                </c:pt>
                <c:pt idx="36">
                  <c:v>0.95492965855137202</c:v>
                </c:pt>
                <c:pt idx="37">
                  <c:v>0.95492861135420359</c:v>
                </c:pt>
                <c:pt idx="38">
                  <c:v>0.94449590646647441</c:v>
                </c:pt>
                <c:pt idx="39">
                  <c:v>0.93156086646008018</c:v>
                </c:pt>
                <c:pt idx="40">
                  <c:v>0.91365065524458888</c:v>
                </c:pt>
                <c:pt idx="41">
                  <c:v>0.89096150084203007</c:v>
                </c:pt>
                <c:pt idx="42">
                  <c:v>0.86374199037604882</c:v>
                </c:pt>
                <c:pt idx="43">
                  <c:v>0.83229034649935951</c:v>
                </c:pt>
                <c:pt idx="44">
                  <c:v>0.7969511600039545</c:v>
                </c:pt>
                <c:pt idx="45">
                  <c:v>0.7581116144122777</c:v>
                </c:pt>
                <c:pt idx="46">
                  <c:v>0.71619724391352912</c:v>
                </c:pt>
                <c:pt idx="47">
                  <c:v>0.67166727112203861</c:v>
                </c:pt>
                <c:pt idx="48">
                  <c:v>0.62500957573820581</c:v>
                </c:pt>
                <c:pt idx="49">
                  <c:v>0.57673534923640668</c:v>
                </c:pt>
                <c:pt idx="50">
                  <c:v>0.52737349414422596</c:v>
                </c:pt>
                <c:pt idx="51">
                  <c:v>0.47746482927568606</c:v>
                </c:pt>
                <c:pt idx="52">
                  <c:v>0.42755616440714606</c:v>
                </c:pt>
                <c:pt idx="53">
                  <c:v>0.37819430931496523</c:v>
                </c:pt>
                <c:pt idx="54">
                  <c:v>0.32992008281316609</c:v>
                </c:pt>
                <c:pt idx="55">
                  <c:v>0.28326238742933341</c:v>
                </c:pt>
                <c:pt idx="56">
                  <c:v>0.23873241463784312</c:v>
                </c:pt>
                <c:pt idx="57">
                  <c:v>0.19681804413909443</c:v>
                </c:pt>
                <c:pt idx="58">
                  <c:v>0.15797849854741752</c:v>
                </c:pt>
                <c:pt idx="59">
                  <c:v>0.12263931205201239</c:v>
                </c:pt>
                <c:pt idx="60">
                  <c:v>9.1187668175322978E-2</c:v>
                </c:pt>
                <c:pt idx="61">
                  <c:v>6.3968157709341833E-2</c:v>
                </c:pt>
                <c:pt idx="62">
                  <c:v>4.1279003306783246E-2</c:v>
                </c:pt>
                <c:pt idx="63">
                  <c:v>2.3368792091291835E-2</c:v>
                </c:pt>
                <c:pt idx="64">
                  <c:v>1.0433752084897607E-2</c:v>
                </c:pt>
                <c:pt idx="65">
                  <c:v>2.6156022927416034E-3</c:v>
                </c:pt>
                <c:pt idx="66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dráha s</c:v>
          </c:tx>
          <c:spPr>
            <a:ln w="25400" cap="flat"/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1'!$F$2:$F$68</c:f>
              <c:numCache>
                <c:formatCode>General</c:formatCode>
                <c:ptCount val="67"/>
                <c:pt idx="0">
                  <c:v>4.36093129494339E-5</c:v>
                </c:pt>
                <c:pt idx="1">
                  <c:v>3.4830106241452431E-4</c:v>
                </c:pt>
                <c:pt idx="2">
                  <c:v>1.1722972111014619E-3</c:v>
                </c:pt>
                <c:pt idx="3">
                  <c:v>2.7681301140471352E-3</c:v>
                </c:pt>
                <c:pt idx="4">
                  <c:v>5.3798757212915214E-3</c:v>
                </c:pt>
                <c:pt idx="5">
                  <c:v>9.2404794306929008E-3</c:v>
                </c:pt>
                <c:pt idx="6">
                  <c:v>1.4569203889402018E-2</c:v>
                </c:pt>
                <c:pt idx="7">
                  <c:v>2.1569226706416152E-2</c:v>
                </c:pt>
                <c:pt idx="8">
                  <c:v>3.0425414396177259E-2</c:v>
                </c:pt>
                <c:pt idx="9">
                  <c:v>4.1302296942354128E-2</c:v>
                </c:pt>
                <c:pt idx="10">
                  <c:v>5.4342265172911026E-2</c:v>
                </c:pt>
                <c:pt idx="11">
                  <c:v>6.9664010696399284E-2</c:v>
                </c:pt>
                <c:pt idx="12">
                  <c:v>8.7361225491856404E-2</c:v>
                </c:pt>
                <c:pt idx="13">
                  <c:v>0.10750157539987726</c:v>
                </c:pt>
                <c:pt idx="14">
                  <c:v>0.13012595876150451</c:v>
                </c:pt>
                <c:pt idx="15">
                  <c:v>0.15524805832744581</c:v>
                </c:pt>
                <c:pt idx="16">
                  <c:v>0.18285419134699368</c:v>
                </c:pt>
                <c:pt idx="17">
                  <c:v>0.21290345947910505</c:v>
                </c:pt>
                <c:pt idx="18">
                  <c:v>0.24532819688318538</c:v>
                </c:pt>
                <c:pt idx="19">
                  <c:v>0.2800347115801971</c:v>
                </c:pt>
                <c:pt idx="20">
                  <c:v>0.31690431196158886</c:v>
                </c:pt>
                <c:pt idx="21">
                  <c:v>0.35579460719939637</c:v>
                </c:pt>
                <c:pt idx="22">
                  <c:v>0.39654106730995098</c:v>
                </c:pt>
                <c:pt idx="23">
                  <c:v>0.43895882577881046</c:v>
                </c:pt>
                <c:pt idx="24">
                  <c:v>0.48284470499697751</c:v>
                </c:pt>
                <c:pt idx="25">
                  <c:v>0.52797944231730165</c:v>
                </c:pt>
                <c:pt idx="26">
                  <c:v>0.57413009234192469</c:v>
                </c:pt>
                <c:pt idx="27">
                  <c:v>0.62105257912080625</c:v>
                </c:pt>
                <c:pt idx="28">
                  <c:v>0.66849437029891023</c:v>
                </c:pt>
                <c:pt idx="29">
                  <c:v>0.71619724391352901</c:v>
                </c:pt>
                <c:pt idx="30">
                  <c:v>0.71762963840135607</c:v>
                </c:pt>
                <c:pt idx="31">
                  <c:v>0.989034289213921</c:v>
                </c:pt>
                <c:pt idx="32">
                  <c:v>1.1254528118641169</c:v>
                </c:pt>
                <c:pt idx="33">
                  <c:v>1.2618713345143129</c:v>
                </c:pt>
                <c:pt idx="34">
                  <c:v>1.3982898571645088</c:v>
                </c:pt>
                <c:pt idx="35">
                  <c:v>1.534708379814705</c:v>
                </c:pt>
                <c:pt idx="36">
                  <c:v>1.6711269024649011</c:v>
                </c:pt>
                <c:pt idx="37">
                  <c:v>1.6720818317743869</c:v>
                </c:pt>
                <c:pt idx="38">
                  <c:v>1.7662715672576237</c:v>
                </c:pt>
                <c:pt idx="39">
                  <c:v>1.8131940540365055</c:v>
                </c:pt>
                <c:pt idx="40">
                  <c:v>1.8593447040611284</c:v>
                </c:pt>
                <c:pt idx="41">
                  <c:v>1.9044794413814525</c:v>
                </c:pt>
                <c:pt idx="42">
                  <c:v>1.9483653205996201</c:v>
                </c:pt>
                <c:pt idx="43">
                  <c:v>1.9907830790684793</c:v>
                </c:pt>
                <c:pt idx="44">
                  <c:v>2.0315295391790338</c:v>
                </c:pt>
                <c:pt idx="45">
                  <c:v>2.0704198344168412</c:v>
                </c:pt>
                <c:pt idx="46">
                  <c:v>2.1072894347982327</c:v>
                </c:pt>
                <c:pt idx="47">
                  <c:v>2.1419959494952447</c:v>
                </c:pt>
                <c:pt idx="48">
                  <c:v>2.1744206868993254</c:v>
                </c:pt>
                <c:pt idx="49">
                  <c:v>2.2044699550314366</c:v>
                </c:pt>
                <c:pt idx="50">
                  <c:v>2.2320760880509845</c:v>
                </c:pt>
                <c:pt idx="51">
                  <c:v>2.2571981876169258</c:v>
                </c:pt>
                <c:pt idx="52">
                  <c:v>2.2798225709785531</c:v>
                </c:pt>
                <c:pt idx="53">
                  <c:v>2.2999629208865739</c:v>
                </c:pt>
                <c:pt idx="54">
                  <c:v>2.317660135682031</c:v>
                </c:pt>
                <c:pt idx="55">
                  <c:v>2.3329818812055194</c:v>
                </c:pt>
                <c:pt idx="56">
                  <c:v>2.3460218494360761</c:v>
                </c:pt>
                <c:pt idx="57">
                  <c:v>2.3568987319822527</c:v>
                </c:pt>
                <c:pt idx="58">
                  <c:v>2.365754919672014</c:v>
                </c:pt>
                <c:pt idx="59">
                  <c:v>2.3727549424890282</c:v>
                </c:pt>
                <c:pt idx="60">
                  <c:v>2.3780836669477372</c:v>
                </c:pt>
                <c:pt idx="61">
                  <c:v>2.3819442706571383</c:v>
                </c:pt>
                <c:pt idx="62">
                  <c:v>2.3845560162643831</c:v>
                </c:pt>
                <c:pt idx="63">
                  <c:v>2.3861518491673288</c:v>
                </c:pt>
                <c:pt idx="64">
                  <c:v>2.3869758453160159</c:v>
                </c:pt>
                <c:pt idx="65">
                  <c:v>2.3872805370654806</c:v>
                </c:pt>
                <c:pt idx="66">
                  <c:v>2.3873241463784303</c:v>
                </c:pt>
              </c:numCache>
            </c:numRef>
          </c:yVal>
          <c:smooth val="1"/>
        </c:ser>
        <c:ser>
          <c:idx val="3"/>
          <c:order val="3"/>
          <c:tx>
            <c:v>ryv j</c:v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1'!$C$2:$C$68</c:f>
              <c:numCache>
                <c:formatCode>General</c:formatCode>
                <c:ptCount val="67"/>
                <c:pt idx="0">
                  <c:v>0.05</c:v>
                </c:pt>
                <c:pt idx="1">
                  <c:v>0.1</c:v>
                </c:pt>
                <c:pt idx="2">
                  <c:v>0.15000000000000002</c:v>
                </c:pt>
                <c:pt idx="3">
                  <c:v>0.2</c:v>
                </c:pt>
                <c:pt idx="4">
                  <c:v>0.25</c:v>
                </c:pt>
                <c:pt idx="5">
                  <c:v>0.30000000000000004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0.60000000000000009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0.9</c:v>
                </c:pt>
                <c:pt idx="18">
                  <c:v>0.95000000000000007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1.1500000000000001</c:v>
                </c:pt>
                <c:pt idx="23">
                  <c:v>1.2000000000000002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1.5015000000000001</c:v>
                </c:pt>
                <c:pt idx="31">
                  <c:v>1.7857142857142856</c:v>
                </c:pt>
                <c:pt idx="32">
                  <c:v>1.9285714285714286</c:v>
                </c:pt>
                <c:pt idx="33">
                  <c:v>2.0714285714285712</c:v>
                </c:pt>
                <c:pt idx="34">
                  <c:v>2.2142857142857144</c:v>
                </c:pt>
                <c:pt idx="35">
                  <c:v>2.3571428571428572</c:v>
                </c:pt>
                <c:pt idx="36">
                  <c:v>2.5</c:v>
                </c:pt>
                <c:pt idx="37">
                  <c:v>2.5009999999999999</c:v>
                </c:pt>
                <c:pt idx="38">
                  <c:v>2.6</c:v>
                </c:pt>
                <c:pt idx="39">
                  <c:v>2.65</c:v>
                </c:pt>
                <c:pt idx="40">
                  <c:v>2.7</c:v>
                </c:pt>
                <c:pt idx="41">
                  <c:v>2.75</c:v>
                </c:pt>
                <c:pt idx="42">
                  <c:v>2.8</c:v>
                </c:pt>
                <c:pt idx="43">
                  <c:v>2.85</c:v>
                </c:pt>
                <c:pt idx="44">
                  <c:v>2.9</c:v>
                </c:pt>
                <c:pt idx="45">
                  <c:v>2.95</c:v>
                </c:pt>
                <c:pt idx="46">
                  <c:v>3</c:v>
                </c:pt>
                <c:pt idx="47">
                  <c:v>3.05</c:v>
                </c:pt>
                <c:pt idx="48">
                  <c:v>3.1</c:v>
                </c:pt>
                <c:pt idx="49">
                  <c:v>3.15</c:v>
                </c:pt>
                <c:pt idx="50">
                  <c:v>3.2</c:v>
                </c:pt>
                <c:pt idx="51">
                  <c:v>3.25</c:v>
                </c:pt>
                <c:pt idx="52">
                  <c:v>3.3</c:v>
                </c:pt>
                <c:pt idx="53">
                  <c:v>3.35</c:v>
                </c:pt>
                <c:pt idx="54">
                  <c:v>3.4</c:v>
                </c:pt>
                <c:pt idx="55">
                  <c:v>3.45</c:v>
                </c:pt>
                <c:pt idx="56">
                  <c:v>3.5</c:v>
                </c:pt>
                <c:pt idx="57">
                  <c:v>3.55</c:v>
                </c:pt>
                <c:pt idx="58">
                  <c:v>3.6</c:v>
                </c:pt>
                <c:pt idx="59">
                  <c:v>3.6500000000000004</c:v>
                </c:pt>
                <c:pt idx="60">
                  <c:v>3.7</c:v>
                </c:pt>
                <c:pt idx="61">
                  <c:v>3.75</c:v>
                </c:pt>
                <c:pt idx="62">
                  <c:v>3.8</c:v>
                </c:pt>
                <c:pt idx="63">
                  <c:v>3.85</c:v>
                </c:pt>
                <c:pt idx="64">
                  <c:v>3.9000000000000004</c:v>
                </c:pt>
                <c:pt idx="65">
                  <c:v>3.95</c:v>
                </c:pt>
                <c:pt idx="66">
                  <c:v>4</c:v>
                </c:pt>
              </c:numCache>
            </c:numRef>
          </c:xVal>
          <c:yVal>
            <c:numRef>
              <c:f>'Data pohybu po přímce 1'!$G$2:$G$68</c:f>
              <c:numCache>
                <c:formatCode>General</c:formatCode>
                <c:ptCount val="67"/>
                <c:pt idx="0">
                  <c:v>2.0829217868821095</c:v>
                </c:pt>
                <c:pt idx="1">
                  <c:v>2.0486275443945372</c:v>
                </c:pt>
                <c:pt idx="2">
                  <c:v>1.9918881098277037</c:v>
                </c:pt>
                <c:pt idx="3">
                  <c:v>1.9133251323002134</c:v>
                </c:pt>
                <c:pt idx="4">
                  <c:v>1.8137993642342178</c:v>
                </c:pt>
                <c:pt idx="5">
                  <c:v>1.6944012307717529</c:v>
                </c:pt>
                <c:pt idx="6">
                  <c:v>1.5564388828487004</c:v>
                </c:pt>
                <c:pt idx="7">
                  <c:v>1.4014238648193817</c:v>
                </c:pt>
                <c:pt idx="8">
                  <c:v>1.2310545536603044</c:v>
                </c:pt>
                <c:pt idx="9">
                  <c:v>1.0471975511965979</c:v>
                </c:pt>
                <c:pt idx="10">
                  <c:v>0.85186723322180513</c:v>
                </c:pt>
                <c:pt idx="11">
                  <c:v>0.64720367957515512</c:v>
                </c:pt>
                <c:pt idx="12">
                  <c:v>0.43544922697900368</c:v>
                </c:pt>
                <c:pt idx="13">
                  <c:v>0.21892390152846042</c:v>
                </c:pt>
                <c:pt idx="14">
                  <c:v>1.2829724618326021E-16</c:v>
                </c:pt>
                <c:pt idx="15">
                  <c:v>-0.21892390152846014</c:v>
                </c:pt>
                <c:pt idx="16">
                  <c:v>-0.4354492269790039</c:v>
                </c:pt>
                <c:pt idx="17">
                  <c:v>-0.64720367957515523</c:v>
                </c:pt>
                <c:pt idx="18">
                  <c:v>-0.8518672332218048</c:v>
                </c:pt>
                <c:pt idx="19">
                  <c:v>-1.0471975511965972</c:v>
                </c:pt>
                <c:pt idx="20">
                  <c:v>-1.2310545536603041</c:v>
                </c:pt>
                <c:pt idx="21">
                  <c:v>-1.4014238648193817</c:v>
                </c:pt>
                <c:pt idx="22">
                  <c:v>-1.5564388828487006</c:v>
                </c:pt>
                <c:pt idx="23">
                  <c:v>-1.6944012307717535</c:v>
                </c:pt>
                <c:pt idx="24">
                  <c:v>-1.8137993642342178</c:v>
                </c:pt>
                <c:pt idx="25">
                  <c:v>-1.9133251323002132</c:v>
                </c:pt>
                <c:pt idx="26">
                  <c:v>-1.9918881098277037</c:v>
                </c:pt>
                <c:pt idx="27">
                  <c:v>-2.0486275443945372</c:v>
                </c:pt>
                <c:pt idx="28">
                  <c:v>-2.0829217868821095</c:v>
                </c:pt>
                <c:pt idx="29">
                  <c:v>-2.0943951023931953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2.0943905088724035</c:v>
                </c:pt>
                <c:pt idx="38">
                  <c:v>2.0486275443945372</c:v>
                </c:pt>
                <c:pt idx="39">
                  <c:v>1.9918881098277037</c:v>
                </c:pt>
                <c:pt idx="40">
                  <c:v>1.9133251323002134</c:v>
                </c:pt>
                <c:pt idx="41">
                  <c:v>1.8137993642342178</c:v>
                </c:pt>
                <c:pt idx="42">
                  <c:v>1.6944012307717529</c:v>
                </c:pt>
                <c:pt idx="43">
                  <c:v>1.5564388828487004</c:v>
                </c:pt>
                <c:pt idx="44">
                  <c:v>1.4014238648193817</c:v>
                </c:pt>
                <c:pt idx="45">
                  <c:v>1.2310545536603044</c:v>
                </c:pt>
                <c:pt idx="46">
                  <c:v>1.0471975511965979</c:v>
                </c:pt>
                <c:pt idx="47">
                  <c:v>0.85186723322180513</c:v>
                </c:pt>
                <c:pt idx="48">
                  <c:v>0.64720367957515512</c:v>
                </c:pt>
                <c:pt idx="49">
                  <c:v>0.43544922697900368</c:v>
                </c:pt>
                <c:pt idx="50">
                  <c:v>0.21892390152846042</c:v>
                </c:pt>
                <c:pt idx="51">
                  <c:v>1.2829724618326021E-16</c:v>
                </c:pt>
                <c:pt idx="52">
                  <c:v>-0.21892390152846014</c:v>
                </c:pt>
                <c:pt idx="53">
                  <c:v>-0.4354492269790039</c:v>
                </c:pt>
                <c:pt idx="54">
                  <c:v>-0.64720367957515523</c:v>
                </c:pt>
                <c:pt idx="55">
                  <c:v>-0.8518672332218048</c:v>
                </c:pt>
                <c:pt idx="56">
                  <c:v>-1.0471975511965972</c:v>
                </c:pt>
                <c:pt idx="57">
                  <c:v>-1.2310545536603041</c:v>
                </c:pt>
                <c:pt idx="58">
                  <c:v>-1.4014238648193817</c:v>
                </c:pt>
                <c:pt idx="59">
                  <c:v>-1.5564388828487006</c:v>
                </c:pt>
                <c:pt idx="60">
                  <c:v>-1.6944012307717535</c:v>
                </c:pt>
                <c:pt idx="61">
                  <c:v>-1.8137993642342178</c:v>
                </c:pt>
                <c:pt idx="62">
                  <c:v>-1.9133251323002132</c:v>
                </c:pt>
                <c:pt idx="63">
                  <c:v>-1.9918881098277037</c:v>
                </c:pt>
                <c:pt idx="64">
                  <c:v>-2.0486275443945372</c:v>
                </c:pt>
                <c:pt idx="65">
                  <c:v>-2.0829217868821095</c:v>
                </c:pt>
                <c:pt idx="66">
                  <c:v>-2.0943951023931953</c:v>
                </c:pt>
              </c:numCache>
            </c:numRef>
          </c:yVal>
        </c:ser>
        <c:axId val="105415808"/>
        <c:axId val="105417728"/>
      </c:scatterChart>
      <c:valAx>
        <c:axId val="105415808"/>
        <c:scaling>
          <c:orientation val="minMax"/>
          <c:max val="4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cs-CZ">
                    <a:latin typeface="LM Roman 10" pitchFamily="50" charset="-18"/>
                  </a:rPr>
                  <a:t>Čas t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105417728"/>
        <c:crosses val="autoZero"/>
        <c:crossBetween val="midCat"/>
      </c:valAx>
      <c:valAx>
        <c:axId val="105417728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cs-CZ" b="1">
                    <a:latin typeface="LM Roman 10" pitchFamily="50" charset="-18"/>
                  </a:rPr>
                  <a:t>zrychlení</a:t>
                </a:r>
                <a:r>
                  <a:rPr lang="cs-CZ" b="1" baseline="0">
                    <a:latin typeface="LM Roman 10" pitchFamily="50" charset="-18"/>
                  </a:rPr>
                  <a:t> a, rychlost v, dráha s, ryv j</a:t>
                </a:r>
                <a:endParaRPr lang="cs-CZ" b="1">
                  <a:latin typeface="LM Roman 10" pitchFamily="50" charset="-18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10541580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68406706373241766"/>
          <c:h val="0.8682233502538077"/>
        </c:manualLayout>
      </c:layout>
      <c:scatterChart>
        <c:scatterStyle val="lineMarker"/>
        <c:ser>
          <c:idx val="0"/>
          <c:order val="0"/>
          <c:tx>
            <c:strRef>
              <c:f>'Data pohybu po přímce 2'!$D$1</c:f>
              <c:strCache>
                <c:ptCount val="1"/>
                <c:pt idx="0">
                  <c:v>zrychlení a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2'!$D$2:$D$68</c:f>
              <c:numCache>
                <c:formatCode>General</c:formatCode>
                <c:ptCount val="67"/>
                <c:pt idx="0">
                  <c:v>0.10452846326765346</c:v>
                </c:pt>
                <c:pt idx="1">
                  <c:v>0.20791169081775931</c:v>
                </c:pt>
                <c:pt idx="2">
                  <c:v>0.3090169943749474</c:v>
                </c:pt>
                <c:pt idx="3">
                  <c:v>0.40673664307580015</c:v>
                </c:pt>
                <c:pt idx="4">
                  <c:v>0.49999999999999994</c:v>
                </c:pt>
                <c:pt idx="5">
                  <c:v>0.58778525229247314</c:v>
                </c:pt>
                <c:pt idx="6">
                  <c:v>0.66913060635885824</c:v>
                </c:pt>
                <c:pt idx="7">
                  <c:v>0.74314482547739413</c:v>
                </c:pt>
                <c:pt idx="8">
                  <c:v>0.80901699437494745</c:v>
                </c:pt>
                <c:pt idx="9">
                  <c:v>0.8660254037844386</c:v>
                </c:pt>
                <c:pt idx="10">
                  <c:v>0.91354545764260087</c:v>
                </c:pt>
                <c:pt idx="11">
                  <c:v>0.95105651629515353</c:v>
                </c:pt>
                <c:pt idx="12">
                  <c:v>0.97814760073380569</c:v>
                </c:pt>
                <c:pt idx="13">
                  <c:v>0.99452189536827329</c:v>
                </c:pt>
                <c:pt idx="14">
                  <c:v>1</c:v>
                </c:pt>
                <c:pt idx="15">
                  <c:v>0.9945218953682734</c:v>
                </c:pt>
                <c:pt idx="16">
                  <c:v>0.97814760073380569</c:v>
                </c:pt>
                <c:pt idx="17">
                  <c:v>0.95105651629515364</c:v>
                </c:pt>
                <c:pt idx="18">
                  <c:v>0.91354545764260098</c:v>
                </c:pt>
                <c:pt idx="19">
                  <c:v>0.86602540378443871</c:v>
                </c:pt>
                <c:pt idx="20">
                  <c:v>0.80901699437494745</c:v>
                </c:pt>
                <c:pt idx="21">
                  <c:v>0.74314482547739447</c:v>
                </c:pt>
                <c:pt idx="22">
                  <c:v>0.66913060635885835</c:v>
                </c:pt>
                <c:pt idx="23">
                  <c:v>0.58778525229247325</c:v>
                </c:pt>
                <c:pt idx="24">
                  <c:v>0.49999999999999994</c:v>
                </c:pt>
                <c:pt idx="25">
                  <c:v>0.40673664307580004</c:v>
                </c:pt>
                <c:pt idx="26">
                  <c:v>0.30901699437494751</c:v>
                </c:pt>
                <c:pt idx="27">
                  <c:v>0.20791169081775931</c:v>
                </c:pt>
                <c:pt idx="28">
                  <c:v>0.10452846326765373</c:v>
                </c:pt>
                <c:pt idx="29">
                  <c:v>1.22514845490862E-16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-1.0471973597998387E-3</c:v>
                </c:pt>
                <c:pt idx="38">
                  <c:v>-0.20791169081775931</c:v>
                </c:pt>
                <c:pt idx="39">
                  <c:v>-0.30901699437494745</c:v>
                </c:pt>
                <c:pt idx="40">
                  <c:v>-0.40673664307580015</c:v>
                </c:pt>
                <c:pt idx="41">
                  <c:v>-0.49999999999999994</c:v>
                </c:pt>
                <c:pt idx="42">
                  <c:v>-0.58778525229247325</c:v>
                </c:pt>
                <c:pt idx="43">
                  <c:v>-0.66913060635885824</c:v>
                </c:pt>
                <c:pt idx="44">
                  <c:v>-0.74314482547739413</c:v>
                </c:pt>
                <c:pt idx="45">
                  <c:v>-0.80901699437494745</c:v>
                </c:pt>
                <c:pt idx="46">
                  <c:v>-0.8660254037844386</c:v>
                </c:pt>
                <c:pt idx="47">
                  <c:v>-0.91354545764260087</c:v>
                </c:pt>
                <c:pt idx="48">
                  <c:v>-0.95105651629515364</c:v>
                </c:pt>
                <c:pt idx="49">
                  <c:v>-0.97814760073380558</c:v>
                </c:pt>
                <c:pt idx="50">
                  <c:v>-0.99452189536827329</c:v>
                </c:pt>
                <c:pt idx="51">
                  <c:v>-1</c:v>
                </c:pt>
                <c:pt idx="52">
                  <c:v>-0.9945218953682734</c:v>
                </c:pt>
                <c:pt idx="53">
                  <c:v>-0.97814760073380558</c:v>
                </c:pt>
                <c:pt idx="54">
                  <c:v>-0.95105651629515364</c:v>
                </c:pt>
                <c:pt idx="55">
                  <c:v>-0.91354545764260098</c:v>
                </c:pt>
                <c:pt idx="56">
                  <c:v>-0.86602540378443871</c:v>
                </c:pt>
                <c:pt idx="57">
                  <c:v>-0.80901699437494745</c:v>
                </c:pt>
                <c:pt idx="58">
                  <c:v>-0.74314482547739424</c:v>
                </c:pt>
                <c:pt idx="59">
                  <c:v>-0.66913060635885802</c:v>
                </c:pt>
                <c:pt idx="60">
                  <c:v>-0.5877852522924728</c:v>
                </c:pt>
                <c:pt idx="61">
                  <c:v>-0.49999999999999994</c:v>
                </c:pt>
                <c:pt idx="62">
                  <c:v>-0.40673664307580043</c:v>
                </c:pt>
                <c:pt idx="63">
                  <c:v>-0.30901699437494751</c:v>
                </c:pt>
                <c:pt idx="64">
                  <c:v>-0.20791169081775931</c:v>
                </c:pt>
                <c:pt idx="65">
                  <c:v>-0.10452846326765285</c:v>
                </c:pt>
                <c:pt idx="66">
                  <c:v>-1.22514845490862E-16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přímce 2'!$E$1</c:f>
              <c:strCache>
                <c:ptCount val="1"/>
                <c:pt idx="0">
                  <c:v>zychlost v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2'!$E$2:$E$68</c:f>
              <c:numCache>
                <c:formatCode>General</c:formatCode>
                <c:ptCount val="67"/>
                <c:pt idx="0">
                  <c:v>2.0017437348618277</c:v>
                </c:pt>
                <c:pt idx="1">
                  <c:v>2.0069558347232652</c:v>
                </c:pt>
                <c:pt idx="2">
                  <c:v>2.0155791947275281</c:v>
                </c:pt>
                <c:pt idx="3">
                  <c:v>2.0275193355378556</c:v>
                </c:pt>
                <c:pt idx="4">
                  <c:v>2.0426454384728947</c:v>
                </c:pt>
                <c:pt idx="5">
                  <c:v>2.0607917787835488</c:v>
                </c:pt>
                <c:pt idx="6">
                  <c:v>2.0817595413680081</c:v>
                </c:pt>
                <c:pt idx="7">
                  <c:v>2.1053189990316117</c:v>
                </c:pt>
                <c:pt idx="8">
                  <c:v>2.131212029426063</c:v>
                </c:pt>
                <c:pt idx="9">
                  <c:v>2.1591549430918953</c:v>
                </c:pt>
                <c:pt idx="10">
                  <c:v>2.1888415916195556</c:v>
                </c:pt>
                <c:pt idx="11">
                  <c:v>2.2199467218754441</c:v>
                </c:pt>
                <c:pt idx="12">
                  <c:v>2.2521295395433105</c:v>
                </c:pt>
                <c:pt idx="13">
                  <c:v>2.2850374429380973</c:v>
                </c:pt>
                <c:pt idx="14">
                  <c:v>2.3183098861837905</c:v>
                </c:pt>
                <c:pt idx="15">
                  <c:v>2.3515823294294842</c:v>
                </c:pt>
                <c:pt idx="16">
                  <c:v>2.384490232824271</c:v>
                </c:pt>
                <c:pt idx="17">
                  <c:v>2.4166730504921374</c:v>
                </c:pt>
                <c:pt idx="18">
                  <c:v>2.4477781807480259</c:v>
                </c:pt>
                <c:pt idx="19">
                  <c:v>2.4774648292756858</c:v>
                </c:pt>
                <c:pt idx="20">
                  <c:v>2.5054077429415185</c:v>
                </c:pt>
                <c:pt idx="21">
                  <c:v>2.5313007733359694</c:v>
                </c:pt>
                <c:pt idx="22">
                  <c:v>2.5548602309995729</c:v>
                </c:pt>
                <c:pt idx="23">
                  <c:v>2.5758279935840327</c:v>
                </c:pt>
                <c:pt idx="24">
                  <c:v>2.5939743338946868</c:v>
                </c:pt>
                <c:pt idx="25">
                  <c:v>2.6091004368297259</c:v>
                </c:pt>
                <c:pt idx="26">
                  <c:v>2.6210405776400534</c:v>
                </c:pt>
                <c:pt idx="27">
                  <c:v>2.6296639376443163</c:v>
                </c:pt>
                <c:pt idx="28">
                  <c:v>2.6348760375057534</c:v>
                </c:pt>
                <c:pt idx="29">
                  <c:v>2.6366197723675815</c:v>
                </c:pt>
                <c:pt idx="30">
                  <c:v>2.6366197723675815</c:v>
                </c:pt>
                <c:pt idx="31">
                  <c:v>2.6366197723675815</c:v>
                </c:pt>
                <c:pt idx="32">
                  <c:v>2.6366197723675815</c:v>
                </c:pt>
                <c:pt idx="33">
                  <c:v>2.6366197723675815</c:v>
                </c:pt>
                <c:pt idx="34">
                  <c:v>2.6366197723675815</c:v>
                </c:pt>
                <c:pt idx="35">
                  <c:v>2.6366197723675815</c:v>
                </c:pt>
                <c:pt idx="36">
                  <c:v>2.6366197723675815</c:v>
                </c:pt>
                <c:pt idx="37">
                  <c:v>2.6366192487688536</c:v>
                </c:pt>
                <c:pt idx="38">
                  <c:v>2.6157522681977863</c:v>
                </c:pt>
                <c:pt idx="39">
                  <c:v>2.5898821881849976</c:v>
                </c:pt>
                <c:pt idx="40">
                  <c:v>2.5540617657540152</c:v>
                </c:pt>
                <c:pt idx="41">
                  <c:v>2.5086834569488978</c:v>
                </c:pt>
                <c:pt idx="42">
                  <c:v>2.4542444360169351</c:v>
                </c:pt>
                <c:pt idx="43">
                  <c:v>2.3913411482635567</c:v>
                </c:pt>
                <c:pt idx="44">
                  <c:v>2.3206627752727464</c:v>
                </c:pt>
                <c:pt idx="45">
                  <c:v>2.2429836840893929</c:v>
                </c:pt>
                <c:pt idx="46">
                  <c:v>2.1591549430918957</c:v>
                </c:pt>
                <c:pt idx="47">
                  <c:v>2.0700949975089147</c:v>
                </c:pt>
                <c:pt idx="48">
                  <c:v>1.9767796067412491</c:v>
                </c:pt>
                <c:pt idx="49">
                  <c:v>1.8802311537376508</c:v>
                </c:pt>
                <c:pt idx="50">
                  <c:v>1.7815074435532894</c:v>
                </c:pt>
                <c:pt idx="51">
                  <c:v>1.6816901138162095</c:v>
                </c:pt>
                <c:pt idx="52">
                  <c:v>1.5818727840791296</c:v>
                </c:pt>
                <c:pt idx="53">
                  <c:v>1.4831490738947679</c:v>
                </c:pt>
                <c:pt idx="54">
                  <c:v>1.3866006208911696</c:v>
                </c:pt>
                <c:pt idx="55">
                  <c:v>1.2932852301235043</c:v>
                </c:pt>
                <c:pt idx="56">
                  <c:v>1.2042252845405237</c:v>
                </c:pt>
                <c:pt idx="57">
                  <c:v>1.1203965435430263</c:v>
                </c:pt>
                <c:pt idx="58">
                  <c:v>1.0427174523596725</c:v>
                </c:pt>
                <c:pt idx="59">
                  <c:v>0.97203907936886225</c:v>
                </c:pt>
                <c:pt idx="60">
                  <c:v>0.90913579161548341</c:v>
                </c:pt>
                <c:pt idx="61">
                  <c:v>0.85469677068352112</c:v>
                </c:pt>
                <c:pt idx="62">
                  <c:v>0.80931846187840395</c:v>
                </c:pt>
                <c:pt idx="63">
                  <c:v>0.77349803944742113</c:v>
                </c:pt>
                <c:pt idx="64">
                  <c:v>0.74762795943463267</c:v>
                </c:pt>
                <c:pt idx="65">
                  <c:v>0.73199165985032066</c:v>
                </c:pt>
                <c:pt idx="66">
                  <c:v>0.72676045526483746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přímce 2'!$F$1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2'!$F$2:$F$68</c:f>
              <c:numCache>
                <c:formatCode>General</c:formatCode>
                <c:ptCount val="67"/>
                <c:pt idx="0">
                  <c:v>6.6686048583533081E-2</c:v>
                </c:pt>
                <c:pt idx="1">
                  <c:v>0.13348813380551758</c:v>
                </c:pt>
                <c:pt idx="2">
                  <c:v>0.20052102098271177</c:v>
                </c:pt>
                <c:pt idx="3">
                  <c:v>0.26789694671735426</c:v>
                </c:pt>
                <c:pt idx="4">
                  <c:v>0.33572438920946285</c:v>
                </c:pt>
                <c:pt idx="5">
                  <c:v>0.40410687974697462</c:v>
                </c:pt>
                <c:pt idx="6">
                  <c:v>0.47314186839528982</c:v>
                </c:pt>
                <c:pt idx="7">
                  <c:v>0.54291965631396277</c:v>
                </c:pt>
                <c:pt idx="8">
                  <c:v>0.61352240639830102</c:v>
                </c:pt>
                <c:pt idx="9">
                  <c:v>0.68502324308549067</c:v>
                </c:pt>
                <c:pt idx="10">
                  <c:v>0.7574854511879604</c:v>
                </c:pt>
                <c:pt idx="11">
                  <c:v>0.83096178253173303</c:v>
                </c:pt>
                <c:pt idx="12">
                  <c:v>0.9054938779963807</c:v>
                </c:pt>
                <c:pt idx="13">
                  <c:v>0.9811118112888344</c:v>
                </c:pt>
                <c:pt idx="14">
                  <c:v>1.0578337594495575</c:v>
                </c:pt>
                <c:pt idx="15">
                  <c:v>1.1356658037010869</c:v>
                </c:pt>
                <c:pt idx="16">
                  <c:v>1.2146018628208859</c:v>
                </c:pt>
                <c:pt idx="17">
                  <c:v>1.2946237597684911</c:v>
                </c:pt>
                <c:pt idx="18">
                  <c:v>1.3757014208369711</c:v>
                </c:pt>
                <c:pt idx="19">
                  <c:v>1.4577932051467541</c:v>
                </c:pt>
                <c:pt idx="20">
                  <c:v>1.5408463608718173</c:v>
                </c:pt>
                <c:pt idx="21">
                  <c:v>1.6247976031997315</c:v>
                </c:pt>
                <c:pt idx="22">
                  <c:v>1.7095738076933114</c:v>
                </c:pt>
                <c:pt idx="23">
                  <c:v>1.7950928114572491</c:v>
                </c:pt>
                <c:pt idx="24">
                  <c:v>1.8812643133319902</c:v>
                </c:pt>
                <c:pt idx="25">
                  <c:v>1.9679908632521341</c:v>
                </c:pt>
                <c:pt idx="26">
                  <c:v>2.0551689299297444</c:v>
                </c:pt>
                <c:pt idx="27">
                  <c:v>2.1426900351648031</c:v>
                </c:pt>
                <c:pt idx="28">
                  <c:v>2.2304419423550712</c:v>
                </c:pt>
                <c:pt idx="29">
                  <c:v>2.3183098861837905</c:v>
                </c:pt>
                <c:pt idx="30">
                  <c:v>2.320946505956158</c:v>
                </c:pt>
                <c:pt idx="31">
                  <c:v>2.3183098861837905</c:v>
                </c:pt>
                <c:pt idx="32">
                  <c:v>2.3183098861837905</c:v>
                </c:pt>
                <c:pt idx="33">
                  <c:v>2.3183098861837905</c:v>
                </c:pt>
                <c:pt idx="34">
                  <c:v>2.3183098861837905</c:v>
                </c:pt>
                <c:pt idx="35">
                  <c:v>2.3183098861837905</c:v>
                </c:pt>
                <c:pt idx="36">
                  <c:v>2.3183098861837905</c:v>
                </c:pt>
                <c:pt idx="37">
                  <c:v>2.3209465057816252</c:v>
                </c:pt>
                <c:pt idx="38">
                  <c:v>2.8442406364076485</c:v>
                </c:pt>
                <c:pt idx="39">
                  <c:v>3.104606629049659</c:v>
                </c:pt>
                <c:pt idx="40">
                  <c:v>3.361885274674635</c:v>
                </c:pt>
                <c:pt idx="41">
                  <c:v>3.615100269482415</c:v>
                </c:pt>
                <c:pt idx="42">
                  <c:v>3.8633198318815678</c:v>
                </c:pt>
                <c:pt idx="43">
                  <c:v>4.1056669112834898</c:v>
                </c:pt>
                <c:pt idx="44">
                  <c:v>4.3413287972521912</c:v>
                </c:pt>
                <c:pt idx="45">
                  <c:v>4.5695660237299052</c:v>
                </c:pt>
                <c:pt idx="46">
                  <c:v>4.7897204707819556</c:v>
                </c:pt>
                <c:pt idx="47">
                  <c:v>5.0012225750964863</c:v>
                </c:pt>
                <c:pt idx="48">
                  <c:v>5.2035975702392916</c:v>
                </c:pt>
                <c:pt idx="49">
                  <c:v>5.3964706882942206</c:v>
                </c:pt>
                <c:pt idx="50">
                  <c:v>5.5795712658988954</c:v>
                </c:pt>
                <c:pt idx="51">
                  <c:v>5.7527357096891452</c:v>
                </c:pt>
                <c:pt idx="52">
                  <c:v>5.9159092886621378</c:v>
                </c:pt>
                <c:pt idx="53">
                  <c:v>6.0691467338207046</c:v>
                </c:pt>
                <c:pt idx="54">
                  <c:v>6.2126116385290171</c:v>
                </c:pt>
                <c:pt idx="55">
                  <c:v>6.3465746661494542</c:v>
                </c:pt>
                <c:pt idx="56">
                  <c:v>6.4714105845981651</c:v>
                </c:pt>
                <c:pt idx="57">
                  <c:v>6.5875941603093562</c:v>
                </c:pt>
                <c:pt idx="58">
                  <c:v>6.6956949565948847</c:v>
                </c:pt>
                <c:pt idx="59">
                  <c:v>6.7963710933894248</c:v>
                </c:pt>
                <c:pt idx="60">
                  <c:v>6.8903620367507452</c:v>
                </c:pt>
                <c:pt idx="61">
                  <c:v>6.978480497114834</c:v>
                </c:pt>
                <c:pt idx="62">
                  <c:v>7.0616035250702964</c:v>
                </c:pt>
                <c:pt idx="63">
                  <c:v>7.1406629022085628</c:v>
                </c:pt>
                <c:pt idx="64">
                  <c:v>7.2166349323297947</c:v>
                </c:pt>
                <c:pt idx="65">
                  <c:v>7.2905297448541369</c:v>
                </c:pt>
                <c:pt idx="66">
                  <c:v>7.363380227632419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přímce 2'!$G$1</c:f>
              <c:strCache>
                <c:ptCount val="1"/>
                <c:pt idx="0">
                  <c:v>ryv j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přímce 2'!$C$2:$C$68</c:f>
              <c:numCache>
                <c:formatCode>General</c:formatCode>
                <c:ptCount val="67"/>
                <c:pt idx="0">
                  <c:v>3.3333333333333333E-2</c:v>
                </c:pt>
                <c:pt idx="1">
                  <c:v>6.6666666666666666E-2</c:v>
                </c:pt>
                <c:pt idx="2">
                  <c:v>0.1</c:v>
                </c:pt>
                <c:pt idx="3">
                  <c:v>0.13333333333333333</c:v>
                </c:pt>
                <c:pt idx="4">
                  <c:v>0.16666666666666666</c:v>
                </c:pt>
                <c:pt idx="5">
                  <c:v>0.2</c:v>
                </c:pt>
                <c:pt idx="6">
                  <c:v>0.23333333333333334</c:v>
                </c:pt>
                <c:pt idx="7">
                  <c:v>0.26666666666666666</c:v>
                </c:pt>
                <c:pt idx="8">
                  <c:v>0.3</c:v>
                </c:pt>
                <c:pt idx="9">
                  <c:v>0.33333333333333331</c:v>
                </c:pt>
                <c:pt idx="10">
                  <c:v>0.36666666666666664</c:v>
                </c:pt>
                <c:pt idx="11">
                  <c:v>0.4</c:v>
                </c:pt>
                <c:pt idx="12">
                  <c:v>0.43333333333333335</c:v>
                </c:pt>
                <c:pt idx="13">
                  <c:v>0.46666666666666667</c:v>
                </c:pt>
                <c:pt idx="14">
                  <c:v>0.5</c:v>
                </c:pt>
                <c:pt idx="15">
                  <c:v>0.53333333333333333</c:v>
                </c:pt>
                <c:pt idx="16">
                  <c:v>0.56666666666666665</c:v>
                </c:pt>
                <c:pt idx="17">
                  <c:v>0.6</c:v>
                </c:pt>
                <c:pt idx="18">
                  <c:v>0.6333333333333333</c:v>
                </c:pt>
                <c:pt idx="19">
                  <c:v>0.66666666666666663</c:v>
                </c:pt>
                <c:pt idx="20">
                  <c:v>0.7</c:v>
                </c:pt>
                <c:pt idx="21">
                  <c:v>0.73333333333333328</c:v>
                </c:pt>
                <c:pt idx="22">
                  <c:v>0.76666666666666661</c:v>
                </c:pt>
                <c:pt idx="23">
                  <c:v>0.8</c:v>
                </c:pt>
                <c:pt idx="24">
                  <c:v>0.83333333333333337</c:v>
                </c:pt>
                <c:pt idx="25">
                  <c:v>0.8666666666666667</c:v>
                </c:pt>
                <c:pt idx="26">
                  <c:v>0.9</c:v>
                </c:pt>
                <c:pt idx="27">
                  <c:v>0.93333333333333335</c:v>
                </c:pt>
                <c:pt idx="28">
                  <c:v>0.96666666666666667</c:v>
                </c:pt>
                <c:pt idx="29">
                  <c:v>1</c:v>
                </c:pt>
                <c:pt idx="30">
                  <c:v>1.0009999999999999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1.0009999999999999</c:v>
                </c:pt>
                <c:pt idx="38">
                  <c:v>1.2</c:v>
                </c:pt>
                <c:pt idx="39">
                  <c:v>1.3</c:v>
                </c:pt>
                <c:pt idx="40">
                  <c:v>1.4</c:v>
                </c:pt>
                <c:pt idx="41">
                  <c:v>1.5</c:v>
                </c:pt>
                <c:pt idx="42">
                  <c:v>1.6</c:v>
                </c:pt>
                <c:pt idx="43">
                  <c:v>1.7000000000000002</c:v>
                </c:pt>
                <c:pt idx="44">
                  <c:v>1.8</c:v>
                </c:pt>
                <c:pt idx="45">
                  <c:v>1.9</c:v>
                </c:pt>
                <c:pt idx="46">
                  <c:v>2</c:v>
                </c:pt>
                <c:pt idx="47">
                  <c:v>2.1</c:v>
                </c:pt>
                <c:pt idx="48">
                  <c:v>2.2000000000000002</c:v>
                </c:pt>
                <c:pt idx="49">
                  <c:v>2.2999999999999998</c:v>
                </c:pt>
                <c:pt idx="50">
                  <c:v>2.4000000000000004</c:v>
                </c:pt>
                <c:pt idx="51">
                  <c:v>2.5</c:v>
                </c:pt>
                <c:pt idx="52">
                  <c:v>2.6</c:v>
                </c:pt>
                <c:pt idx="53">
                  <c:v>2.7</c:v>
                </c:pt>
                <c:pt idx="54">
                  <c:v>2.8</c:v>
                </c:pt>
                <c:pt idx="55">
                  <c:v>2.9000000000000004</c:v>
                </c:pt>
                <c:pt idx="56">
                  <c:v>3</c:v>
                </c:pt>
                <c:pt idx="57">
                  <c:v>3.1</c:v>
                </c:pt>
                <c:pt idx="58">
                  <c:v>3.2</c:v>
                </c:pt>
                <c:pt idx="59">
                  <c:v>3.3000000000000003</c:v>
                </c:pt>
                <c:pt idx="60">
                  <c:v>3.4000000000000004</c:v>
                </c:pt>
                <c:pt idx="61">
                  <c:v>3.5</c:v>
                </c:pt>
                <c:pt idx="62">
                  <c:v>3.6</c:v>
                </c:pt>
                <c:pt idx="63">
                  <c:v>3.7</c:v>
                </c:pt>
                <c:pt idx="64">
                  <c:v>3.8000000000000003</c:v>
                </c:pt>
                <c:pt idx="65">
                  <c:v>3.9000000000000004</c:v>
                </c:pt>
                <c:pt idx="66">
                  <c:v>4</c:v>
                </c:pt>
              </c:numCache>
            </c:numRef>
          </c:xVal>
          <c:yVal>
            <c:numRef>
              <c:f>'Data pohybu po přímce 2'!$G$2:$G$68</c:f>
              <c:numCache>
                <c:formatCode>General</c:formatCode>
                <c:ptCount val="67"/>
                <c:pt idx="0">
                  <c:v>3.1243826803231642</c:v>
                </c:pt>
                <c:pt idx="1">
                  <c:v>3.0729413165918062</c:v>
                </c:pt>
                <c:pt idx="2">
                  <c:v>2.9878321647415556</c:v>
                </c:pt>
                <c:pt idx="3">
                  <c:v>2.8699876984503203</c:v>
                </c:pt>
                <c:pt idx="4">
                  <c:v>2.720699046351327</c:v>
                </c:pt>
                <c:pt idx="5">
                  <c:v>2.5416018461576297</c:v>
                </c:pt>
                <c:pt idx="6">
                  <c:v>2.3346583242730508</c:v>
                </c:pt>
                <c:pt idx="7">
                  <c:v>2.1021357972290726</c:v>
                </c:pt>
                <c:pt idx="8">
                  <c:v>1.8465818304904567</c:v>
                </c:pt>
                <c:pt idx="9">
                  <c:v>1.570796326794897</c:v>
                </c:pt>
                <c:pt idx="10">
                  <c:v>1.2778008498327083</c:v>
                </c:pt>
                <c:pt idx="11">
                  <c:v>0.97080551936273329</c:v>
                </c:pt>
                <c:pt idx="12">
                  <c:v>0.6531738404685048</c:v>
                </c:pt>
                <c:pt idx="13">
                  <c:v>0.32838585229269063</c:v>
                </c:pt>
                <c:pt idx="14">
                  <c:v>1.9244586927489033E-16</c:v>
                </c:pt>
                <c:pt idx="15">
                  <c:v>-0.32838585229269024</c:v>
                </c:pt>
                <c:pt idx="16">
                  <c:v>-0.65317384046850446</c:v>
                </c:pt>
                <c:pt idx="17">
                  <c:v>-0.97080551936273296</c:v>
                </c:pt>
                <c:pt idx="18">
                  <c:v>-1.2778008498327071</c:v>
                </c:pt>
                <c:pt idx="19">
                  <c:v>-1.5707963267948959</c:v>
                </c:pt>
                <c:pt idx="20">
                  <c:v>-1.8465818304904564</c:v>
                </c:pt>
                <c:pt idx="21">
                  <c:v>-2.1021357972290717</c:v>
                </c:pt>
                <c:pt idx="22">
                  <c:v>-2.3346583242730499</c:v>
                </c:pt>
                <c:pt idx="23">
                  <c:v>-2.5416018461576297</c:v>
                </c:pt>
                <c:pt idx="24">
                  <c:v>-2.720699046351327</c:v>
                </c:pt>
                <c:pt idx="25">
                  <c:v>-2.8699876984503208</c:v>
                </c:pt>
                <c:pt idx="26">
                  <c:v>-2.9878321647415556</c:v>
                </c:pt>
                <c:pt idx="27">
                  <c:v>-3.0729413165918062</c:v>
                </c:pt>
                <c:pt idx="28">
                  <c:v>-3.1243826803231642</c:v>
                </c:pt>
                <c:pt idx="29">
                  <c:v>-3.1415926535897931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1.0471969770063412</c:v>
                </c:pt>
                <c:pt idx="38">
                  <c:v>1.0243137721972686</c:v>
                </c:pt>
                <c:pt idx="39">
                  <c:v>0.99594405491385185</c:v>
                </c:pt>
                <c:pt idx="40">
                  <c:v>0.9566625661501067</c:v>
                </c:pt>
                <c:pt idx="41">
                  <c:v>0.90689968211710892</c:v>
                </c:pt>
                <c:pt idx="42">
                  <c:v>0.84720061538587643</c:v>
                </c:pt>
                <c:pt idx="43">
                  <c:v>0.77821944142435018</c:v>
                </c:pt>
                <c:pt idx="44">
                  <c:v>0.70071193240969087</c:v>
                </c:pt>
                <c:pt idx="45">
                  <c:v>0.61552727683015218</c:v>
                </c:pt>
                <c:pt idx="46">
                  <c:v>0.52359877559829893</c:v>
                </c:pt>
                <c:pt idx="47">
                  <c:v>0.42593361661090257</c:v>
                </c:pt>
                <c:pt idx="48">
                  <c:v>0.32360183978757756</c:v>
                </c:pt>
                <c:pt idx="49">
                  <c:v>0.21772461348950184</c:v>
                </c:pt>
                <c:pt idx="50">
                  <c:v>0.10946195076423021</c:v>
                </c:pt>
                <c:pt idx="51">
                  <c:v>6.4148623091630105E-17</c:v>
                </c:pt>
                <c:pt idx="52">
                  <c:v>-0.10946195076423007</c:v>
                </c:pt>
                <c:pt idx="53">
                  <c:v>-0.21772461348950195</c:v>
                </c:pt>
                <c:pt idx="54">
                  <c:v>-0.32360183978757762</c:v>
                </c:pt>
                <c:pt idx="55">
                  <c:v>-0.4259336166109024</c:v>
                </c:pt>
                <c:pt idx="56">
                  <c:v>-0.52359877559829859</c:v>
                </c:pt>
                <c:pt idx="57">
                  <c:v>-0.61552727683015207</c:v>
                </c:pt>
                <c:pt idx="58">
                  <c:v>-0.70071193240969087</c:v>
                </c:pt>
                <c:pt idx="59">
                  <c:v>-0.77821944142435029</c:v>
                </c:pt>
                <c:pt idx="60">
                  <c:v>-0.84720061538587677</c:v>
                </c:pt>
                <c:pt idx="61">
                  <c:v>-0.90689968211710892</c:v>
                </c:pt>
                <c:pt idx="62">
                  <c:v>-0.95666256615010659</c:v>
                </c:pt>
                <c:pt idx="63">
                  <c:v>-0.99594405491385185</c:v>
                </c:pt>
                <c:pt idx="64">
                  <c:v>-1.0243137721972686</c:v>
                </c:pt>
                <c:pt idx="65">
                  <c:v>-1.0414608934410547</c:v>
                </c:pt>
                <c:pt idx="66">
                  <c:v>-1.0471975511965976</c:v>
                </c:pt>
              </c:numCache>
            </c:numRef>
          </c:yVal>
        </c:ser>
        <c:axId val="105593088"/>
        <c:axId val="105610624"/>
      </c:scatterChart>
      <c:valAx>
        <c:axId val="105593088"/>
        <c:scaling>
          <c:orientation val="minMax"/>
          <c:max val="4"/>
        </c:scaling>
        <c:axPos val="b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 sz="1000" b="1" i="0" baseline="0">
                    <a:latin typeface="LM Roman 10" pitchFamily="50" charset="-18"/>
                  </a:rPr>
                  <a:t>Čas t</a:t>
                </a:r>
                <a:endParaRPr lang="cs-CZ" sz="1000">
                  <a:latin typeface="LM Roman 10" pitchFamily="50" charset="-18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105610624"/>
        <c:crosses val="autoZero"/>
        <c:crossBetween val="midCat"/>
      </c:valAx>
      <c:valAx>
        <c:axId val="10561062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b="1"/>
                </a:pPr>
                <a:r>
                  <a:rPr lang="cs-CZ" sz="1000" b="1" i="0" u="none" strike="noStrike" baseline="0">
                    <a:latin typeface="LM Roman 10" pitchFamily="50" charset="-18"/>
                  </a:rPr>
                  <a:t>zrychlení a, rychlost v, dráha s, ryv j</a:t>
                </a:r>
                <a:endParaRPr lang="cs-CZ">
                  <a:latin typeface="LM Roman 10" pitchFamily="50" charset="-18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10559308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9.9170447983238721E-2"/>
          <c:y val="3.9458544839255497E-2"/>
          <c:w val="0.60834910829929256"/>
          <c:h val="0.83797319878914467"/>
        </c:manualLayout>
      </c:layout>
      <c:scatterChart>
        <c:scatterStyle val="lineMarker"/>
        <c:ser>
          <c:idx val="0"/>
          <c:order val="0"/>
          <c:tx>
            <c:strRef>
              <c:f>'Data pohybu po kružnici 1'!$C$1</c:f>
              <c:strCache>
                <c:ptCount val="1"/>
                <c:pt idx="0">
                  <c:v>rychlost v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1'!$C$2:$C$26</c:f>
              <c:numCache>
                <c:formatCode>General</c:formatCode>
                <c:ptCount val="25"/>
                <c:pt idx="0">
                  <c:v>1.9619419989037275E-2</c:v>
                </c:pt>
                <c:pt idx="1">
                  <c:v>7.816826998284912E-2</c:v>
                </c:pt>
                <c:pt idx="2">
                  <c:v>0.17472319964164468</c:v>
                </c:pt>
                <c:pt idx="3">
                  <c:v>0.3077614800455864</c:v>
                </c:pt>
                <c:pt idx="4">
                  <c:v>0.47518501803948737</c:v>
                </c:pt>
                <c:pt idx="5">
                  <c:v>0.67435344441520939</c:v>
                </c:pt>
                <c:pt idx="6">
                  <c:v>0.90212575411135698</c:v>
                </c:pt>
                <c:pt idx="7">
                  <c:v>1.1549098417394401</c:v>
                </c:pt>
                <c:pt idx="8">
                  <c:v>1.4287191512316681</c:v>
                </c:pt>
                <c:pt idx="9">
                  <c:v>1.7192355462115969</c:v>
                </c:pt>
                <c:pt idx="10">
                  <c:v>2.0218774095843082</c:v>
                </c:pt>
                <c:pt idx="11">
                  <c:v>2.3318718983749314</c:v>
                </c:pt>
                <c:pt idx="12">
                  <c:v>2.6443302143135052</c:v>
                </c:pt>
                <c:pt idx="13">
                  <c:v>2.9543247031041275</c:v>
                </c:pt>
                <c:pt idx="14">
                  <c:v>3.2569665664768408</c:v>
                </c:pt>
                <c:pt idx="15">
                  <c:v>3.5474829614567689</c:v>
                </c:pt>
                <c:pt idx="16">
                  <c:v>3.8212922709489967</c:v>
                </c:pt>
                <c:pt idx="17">
                  <c:v>4.0740763585770798</c:v>
                </c:pt>
                <c:pt idx="18">
                  <c:v>4.3018486682732284</c:v>
                </c:pt>
                <c:pt idx="19">
                  <c:v>4.5010170946489509</c:v>
                </c:pt>
                <c:pt idx="20">
                  <c:v>4.6684406326428505</c:v>
                </c:pt>
                <c:pt idx="21">
                  <c:v>4.8014789130467914</c:v>
                </c:pt>
                <c:pt idx="22">
                  <c:v>4.8980338427055878</c:v>
                </c:pt>
                <c:pt idx="23">
                  <c:v>4.9565826926993992</c:v>
                </c:pt>
                <c:pt idx="24">
                  <c:v>4.976202112688437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kružnici 1'!$D$1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1'!$D$2:$D$26</c:f>
              <c:numCache>
                <c:formatCode>General</c:formatCode>
                <c:ptCount val="25"/>
                <c:pt idx="0">
                  <c:v>4.8943517642512037E-4</c:v>
                </c:pt>
                <c:pt idx="1">
                  <c:v>3.906216898103645E-3</c:v>
                </c:pt>
                <c:pt idx="2">
                  <c:v>1.3131525706558234E-2</c:v>
                </c:pt>
                <c:pt idx="3">
                  <c:v>3.0954938201306962E-2</c:v>
                </c:pt>
                <c:pt idx="4">
                  <c:v>6.0030433750477397E-2</c:v>
                </c:pt>
                <c:pt idx="5">
                  <c:v>0.10283453965076005</c:v>
                </c:pt>
                <c:pt idx="6">
                  <c:v>0.16162727481253364</c:v>
                </c:pt>
                <c:pt idx="7">
                  <c:v>0.23841650791157967</c:v>
                </c:pt>
                <c:pt idx="8">
                  <c:v>0.33492629210062147</c:v>
                </c:pt>
                <c:pt idx="9">
                  <c:v>0.45256967566120782</c:v>
                </c:pt>
                <c:pt idx="10">
                  <c:v>0.59242641738819679</c:v>
                </c:pt>
                <c:pt idx="11">
                  <c:v>0.75522595814854643</c:v>
                </c:pt>
                <c:pt idx="12">
                  <c:v>0.94133591716309384</c:v>
                </c:pt>
                <c:pt idx="13">
                  <c:v>1.1507562944318392</c:v>
                </c:pt>
                <c:pt idx="14">
                  <c:v>1.3831194707339454</c:v>
                </c:pt>
                <c:pt idx="15">
                  <c:v>1.6376960052024547</c:v>
                </c:pt>
                <c:pt idx="16">
                  <c:v>1.9134061390425077</c:v>
                </c:pt>
                <c:pt idx="17">
                  <c:v>2.2088368239725567</c:v>
                </c:pt>
                <c:pt idx="18">
                  <c:v>2.5222640068398787</c:v>
                </c:pt>
                <c:pt idx="19">
                  <c:v>2.8516798189686918</c:v>
                </c:pt>
                <c:pt idx="20">
                  <c:v>3.1948242414486159</c:v>
                </c:pt>
                <c:pt idx="21">
                  <c:v>3.5492207469829609</c:v>
                </c:pt>
                <c:pt idx="22">
                  <c:v>3.9122153562036028</c:v>
                </c:pt>
                <c:pt idx="23">
                  <c:v>4.2810184925110191</c:v>
                </c:pt>
                <c:pt idx="24">
                  <c:v>4.6527489753636893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kružnici 1'!$E$1</c:f>
              <c:strCache>
                <c:ptCount val="1"/>
                <c:pt idx="0">
                  <c:v>tečné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1'!$E$2:$E$26</c:f>
              <c:numCache>
                <c:formatCode>General</c:formatCode>
                <c:ptCount val="25"/>
                <c:pt idx="0">
                  <c:v>0.52389291629879176</c:v>
                </c:pt>
                <c:pt idx="1">
                  <c:v>1.039523728349093</c:v>
                </c:pt>
                <c:pt idx="2">
                  <c:v>1.5387606302219536</c:v>
                </c:pt>
                <c:pt idx="3">
                  <c:v>2.0137303577451697</c:v>
                </c:pt>
                <c:pt idx="4">
                  <c:v>2.4569423545825382</c:v>
                </c:pt>
                <c:pt idx="5">
                  <c:v>2.8614069027819182</c:v>
                </c:pt>
                <c:pt idx="6">
                  <c:v>3.2207453548027982</c:v>
                </c:pt>
                <c:pt idx="7">
                  <c:v>3.529290728598423</c:v>
                </c:pt>
                <c:pt idx="8">
                  <c:v>3.7821770793079614</c:v>
                </c:pt>
                <c:pt idx="9">
                  <c:v>3.9754162381137421</c:v>
                </c:pt>
                <c:pt idx="10">
                  <c:v>4.1059607080459184</c:v>
                </c:pt>
                <c:pt idx="11">
                  <c:v>4.171751724830175</c:v>
                </c:pt>
                <c:pt idx="12">
                  <c:v>4.171751724830175</c:v>
                </c:pt>
                <c:pt idx="13">
                  <c:v>4.1059607080459184</c:v>
                </c:pt>
                <c:pt idx="14">
                  <c:v>3.9754162381137421</c:v>
                </c:pt>
                <c:pt idx="15">
                  <c:v>3.782177079307961</c:v>
                </c:pt>
                <c:pt idx="16">
                  <c:v>3.5292907285984234</c:v>
                </c:pt>
                <c:pt idx="17">
                  <c:v>3.2207453548027987</c:v>
                </c:pt>
                <c:pt idx="18">
                  <c:v>2.8614069027819178</c:v>
                </c:pt>
                <c:pt idx="19">
                  <c:v>2.456942354582536</c:v>
                </c:pt>
                <c:pt idx="20">
                  <c:v>2.0137303577451693</c:v>
                </c:pt>
                <c:pt idx="21">
                  <c:v>1.5387606302219561</c:v>
                </c:pt>
                <c:pt idx="22">
                  <c:v>1.039523728349093</c:v>
                </c:pt>
                <c:pt idx="23">
                  <c:v>0.52389291629879298</c:v>
                </c:pt>
                <c:pt idx="24">
                  <c:v>5.1211205415180312E-16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kružnici 1'!$F$1</c:f>
              <c:strCache>
                <c:ptCount val="1"/>
                <c:pt idx="0">
                  <c:v>dostředivé zrychlení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1'!$F$2:$F$26</c:f>
              <c:numCache>
                <c:formatCode>General</c:formatCode>
                <c:ptCount val="25"/>
                <c:pt idx="0">
                  <c:v>7.6984328141247078E-5</c:v>
                </c:pt>
                <c:pt idx="1">
                  <c:v>1.2220556864223182E-3</c:v>
                </c:pt>
                <c:pt idx="2">
                  <c:v>6.1056392986028043E-3</c:v>
                </c:pt>
                <c:pt idx="3">
                  <c:v>1.8943425719969976E-2</c:v>
                </c:pt>
                <c:pt idx="4">
                  <c:v>4.5160160273837582E-2</c:v>
                </c:pt>
                <c:pt idx="5">
                  <c:v>9.0950513598931387E-2</c:v>
                </c:pt>
                <c:pt idx="6">
                  <c:v>0.16276617524619691</c:v>
                </c:pt>
                <c:pt idx="7">
                  <c:v>0.26676334850932371</c:v>
                </c:pt>
                <c:pt idx="8">
                  <c:v>0.40824768261922761</c:v>
                </c:pt>
                <c:pt idx="9">
                  <c:v>0.59115417267149761</c:v>
                </c:pt>
                <c:pt idx="10">
                  <c:v>0.81759765187747058</c:v>
                </c:pt>
                <c:pt idx="11">
                  <c:v>1.0875253100861413</c:v>
                </c:pt>
                <c:pt idx="12">
                  <c:v>1.3984964564662616</c:v>
                </c:pt>
                <c:pt idx="13">
                  <c:v>1.7456068902742583</c:v>
                </c:pt>
                <c:pt idx="14">
                  <c:v>2.1215662430295881</c:v>
                </c:pt>
                <c:pt idx="15">
                  <c:v>2.5169270723652177</c:v>
                </c:pt>
                <c:pt idx="16">
                  <c:v>2.9204549240029083</c:v>
                </c:pt>
                <c:pt idx="17">
                  <c:v>3.3196196351033356</c:v>
                </c:pt>
                <c:pt idx="18">
                  <c:v>3.7011803929448299</c:v>
                </c:pt>
                <c:pt idx="19">
                  <c:v>4.0518309772644168</c:v>
                </c:pt>
                <c:pt idx="20">
                  <c:v>4.3588675881021555</c:v>
                </c:pt>
                <c:pt idx="21">
                  <c:v>4.6108399504865991</c:v>
                </c:pt>
                <c:pt idx="22">
                  <c:v>4.7981471048578532</c:v>
                </c:pt>
                <c:pt idx="23">
                  <c:v>4.9135423979134449</c:v>
                </c:pt>
                <c:pt idx="24">
                  <c:v>4.9525174932649723</c:v>
                </c:pt>
              </c:numCache>
            </c:numRef>
          </c:yVal>
        </c:ser>
        <c:ser>
          <c:idx val="4"/>
          <c:order val="4"/>
          <c:tx>
            <c:strRef>
              <c:f>'Data pohybu po kružnici 1'!$G$1</c:f>
              <c:strCache>
                <c:ptCount val="1"/>
                <c:pt idx="0">
                  <c:v>celkové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1'!$G$2:$G$26</c:f>
              <c:numCache>
                <c:formatCode>General</c:formatCode>
                <c:ptCount val="25"/>
                <c:pt idx="0">
                  <c:v>0.52389292195508763</c:v>
                </c:pt>
                <c:pt idx="1">
                  <c:v>1.0395244466682347</c:v>
                </c:pt>
                <c:pt idx="2">
                  <c:v>1.5387727434394944</c:v>
                </c:pt>
                <c:pt idx="3">
                  <c:v>2.0138194574197801</c:v>
                </c:pt>
                <c:pt idx="4">
                  <c:v>2.4573573557416402</c:v>
                </c:pt>
                <c:pt idx="5">
                  <c:v>2.8628519799689118</c:v>
                </c:pt>
                <c:pt idx="6">
                  <c:v>3.2248555732448048</c:v>
                </c:pt>
                <c:pt idx="7">
                  <c:v>3.5393580959092987</c:v>
                </c:pt>
                <c:pt idx="8">
                  <c:v>3.8041463733151057</c:v>
                </c:pt>
                <c:pt idx="9">
                  <c:v>4.019128950671444</c:v>
                </c:pt>
                <c:pt idx="10">
                  <c:v>4.1865713007630116</c:v>
                </c:pt>
                <c:pt idx="11">
                  <c:v>4.3111742894136746</c:v>
                </c:pt>
                <c:pt idx="12">
                  <c:v>4.3999209984239753</c:v>
                </c:pt>
                <c:pt idx="13">
                  <c:v>4.4616204176722505</c:v>
                </c:pt>
                <c:pt idx="14">
                  <c:v>4.5061044805708956</c:v>
                </c:pt>
                <c:pt idx="15">
                  <c:v>4.5431030526334579</c:v>
                </c:pt>
                <c:pt idx="16">
                  <c:v>4.5809333121214095</c:v>
                </c:pt>
                <c:pt idx="17">
                  <c:v>4.6252648748204042</c:v>
                </c:pt>
                <c:pt idx="18">
                  <c:v>4.6782887645385092</c:v>
                </c:pt>
                <c:pt idx="19">
                  <c:v>4.7385546321701399</c:v>
                </c:pt>
                <c:pt idx="20">
                  <c:v>4.8015452308930708</c:v>
                </c:pt>
                <c:pt idx="21">
                  <c:v>4.8608259921667978</c:v>
                </c:pt>
                <c:pt idx="22">
                  <c:v>4.9094628241444704</c:v>
                </c:pt>
                <c:pt idx="23">
                  <c:v>4.9413927878525366</c:v>
                </c:pt>
                <c:pt idx="24">
                  <c:v>4.9525174932649723</c:v>
                </c:pt>
              </c:numCache>
            </c:numRef>
          </c:yVal>
        </c:ser>
        <c:ser>
          <c:idx val="5"/>
          <c:order val="5"/>
          <c:tx>
            <c:strRef>
              <c:f>'Data pohybu po kružnici 1'!$H$1</c:f>
              <c:strCache>
                <c:ptCount val="1"/>
                <c:pt idx="0">
                  <c:v>ryv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'Data pohybu po kružnici 1'!$B$2:$B$26</c:f>
              <c:numCache>
                <c:formatCode>General</c:formatCode>
                <c:ptCount val="25"/>
                <c:pt idx="0">
                  <c:v>7.4800000000000005E-2</c:v>
                </c:pt>
                <c:pt idx="1">
                  <c:v>0.14960000000000001</c:v>
                </c:pt>
                <c:pt idx="2">
                  <c:v>0.22440000000000002</c:v>
                </c:pt>
                <c:pt idx="3">
                  <c:v>0.29920000000000002</c:v>
                </c:pt>
                <c:pt idx="4">
                  <c:v>0.37400000000000005</c:v>
                </c:pt>
                <c:pt idx="5">
                  <c:v>0.44880000000000003</c:v>
                </c:pt>
                <c:pt idx="6">
                  <c:v>0.52359999999999995</c:v>
                </c:pt>
                <c:pt idx="7">
                  <c:v>0.59840000000000004</c:v>
                </c:pt>
                <c:pt idx="8">
                  <c:v>0.67320000000000002</c:v>
                </c:pt>
                <c:pt idx="9">
                  <c:v>0.74800000000000011</c:v>
                </c:pt>
                <c:pt idx="10">
                  <c:v>0.82279999999999998</c:v>
                </c:pt>
                <c:pt idx="11">
                  <c:v>0.89760000000000006</c:v>
                </c:pt>
                <c:pt idx="12">
                  <c:v>0.97240000000000004</c:v>
                </c:pt>
                <c:pt idx="13">
                  <c:v>1.0471999999999999</c:v>
                </c:pt>
                <c:pt idx="14">
                  <c:v>1.1220000000000001</c:v>
                </c:pt>
                <c:pt idx="15">
                  <c:v>1.1968000000000001</c:v>
                </c:pt>
                <c:pt idx="16">
                  <c:v>1.2716000000000001</c:v>
                </c:pt>
                <c:pt idx="17">
                  <c:v>1.3464</c:v>
                </c:pt>
                <c:pt idx="18">
                  <c:v>1.4212</c:v>
                </c:pt>
                <c:pt idx="19">
                  <c:v>1.4960000000000002</c:v>
                </c:pt>
                <c:pt idx="20">
                  <c:v>1.5708000000000002</c:v>
                </c:pt>
                <c:pt idx="21">
                  <c:v>1.6456</c:v>
                </c:pt>
                <c:pt idx="22">
                  <c:v>1.7204000000000002</c:v>
                </c:pt>
                <c:pt idx="23">
                  <c:v>1.7952000000000001</c:v>
                </c:pt>
                <c:pt idx="24">
                  <c:v>1.87</c:v>
                </c:pt>
              </c:numCache>
            </c:numRef>
          </c:xVal>
          <c:yVal>
            <c:numRef>
              <c:f>'Data pohybu po kružnici 1'!$H$2:$H$26</c:f>
              <c:numCache>
                <c:formatCode>General</c:formatCode>
                <c:ptCount val="25"/>
                <c:pt idx="0">
                  <c:v>6.9670105155454864</c:v>
                </c:pt>
                <c:pt idx="1">
                  <c:v>6.8017959955268115</c:v>
                </c:pt>
                <c:pt idx="2">
                  <c:v>6.5296224434291537</c:v>
                </c:pt>
                <c:pt idx="3">
                  <c:v>6.1558212915014856</c:v>
                </c:pt>
                <c:pt idx="4">
                  <c:v>5.6888505272594916</c:v>
                </c:pt>
                <c:pt idx="5">
                  <c:v>5.1410340933168346</c:v>
                </c:pt>
                <c:pt idx="6">
                  <c:v>4.529189965523055</c:v>
                </c:pt>
                <c:pt idx="7">
                  <c:v>3.8749629290059775</c:v>
                </c:pt>
                <c:pt idx="8">
                  <c:v>3.2046791998277833</c:v>
                </c:pt>
                <c:pt idx="9">
                  <c:v>2.548545980243325</c:v>
                </c:pt>
                <c:pt idx="10">
                  <c:v>1.9390282329838504</c:v>
                </c:pt>
                <c:pt idx="11">
                  <c:v>1.4082619959834297</c:v>
                </c:pt>
                <c:pt idx="12">
                  <c:v>0.984451966285943</c:v>
                </c:pt>
                <c:pt idx="13">
                  <c:v>0.68742718100008282</c:v>
                </c:pt>
                <c:pt idx="14">
                  <c:v>0.52396664584386665</c:v>
                </c:pt>
                <c:pt idx="15">
                  <c:v>0.48411838796086926</c:v>
                </c:pt>
                <c:pt idx="16">
                  <c:v>0.54021311040545195</c:v>
                </c:pt>
                <c:pt idx="17">
                  <c:v>0.65004344024725425</c:v>
                </c:pt>
                <c:pt idx="18">
                  <c:v>0.76434229296470257</c:v>
                </c:pt>
                <c:pt idx="19">
                  <c:v>0.83671263204399182</c:v>
                </c:pt>
                <c:pt idx="20">
                  <c:v>0.83286422952167705</c:v>
                </c:pt>
                <c:pt idx="21">
                  <c:v>0.73641977366293465</c:v>
                </c:pt>
                <c:pt idx="22">
                  <c:v>0.55027360694444849</c:v>
                </c:pt>
                <c:pt idx="23">
                  <c:v>0.29418173824531024</c:v>
                </c:pt>
                <c:pt idx="24">
                  <c:v>2.9320393864583742E-16</c:v>
                </c:pt>
              </c:numCache>
            </c:numRef>
          </c:yVal>
        </c:ser>
        <c:axId val="236798720"/>
        <c:axId val="236802432"/>
      </c:scatterChart>
      <c:valAx>
        <c:axId val="236798720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>
                    <a:latin typeface="LM Roman 10" pitchFamily="50" charset="-18"/>
                  </a:rPr>
                  <a:t>Čas</a:t>
                </a:r>
                <a:r>
                  <a:rPr lang="cs-CZ" baseline="0">
                    <a:latin typeface="LM Roman 10" pitchFamily="50" charset="-18"/>
                  </a:rPr>
                  <a:t> t</a:t>
                </a:r>
                <a:endParaRPr lang="cs-CZ">
                  <a:latin typeface="LM Roman 10" pitchFamily="50" charset="-18"/>
                </a:endParaRP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236802432"/>
        <c:crosses val="autoZero"/>
        <c:crossBetween val="midCat"/>
      </c:valAx>
      <c:valAx>
        <c:axId val="236802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 sz="1000" b="1" i="0" baseline="0"/>
                  <a:t>zrychlení a, rychlost v, dráha s, ryv j</a:t>
                </a:r>
              </a:p>
            </c:rich>
          </c:tx>
          <c:layout>
            <c:manualLayout>
              <c:xMode val="edge"/>
              <c:yMode val="edge"/>
              <c:x val="1.8929522698551575E-2"/>
              <c:y val="7.0111943838345528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236798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1039622824924653"/>
          <c:y val="0.21257028112449805"/>
          <c:w val="0.28960377175075341"/>
          <c:h val="0.48260886063940811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cs-CZ"/>
  <c:clrMapOvr bg1="lt1" tx1="dk1" bg2="lt2" tx2="dk2" accent1="accent1" accent2="accent2" accent3="accent3" accent4="accent4" accent5="accent5" accent6="accent6" hlink="hlink" folHlink="folHlink"/>
  <c:chart>
    <c:plotArea>
      <c:layout>
        <c:manualLayout>
          <c:layoutTarget val="inner"/>
          <c:xMode val="edge"/>
          <c:yMode val="edge"/>
          <c:x val="0.12783464566929134"/>
          <c:y val="3.9458544839255497E-2"/>
          <c:w val="0.58108500900197402"/>
          <c:h val="0.83797319878914467"/>
        </c:manualLayout>
      </c:layout>
      <c:scatterChart>
        <c:scatterStyle val="lineMarker"/>
        <c:ser>
          <c:idx val="0"/>
          <c:order val="0"/>
          <c:tx>
            <c:strRef>
              <c:f>'Data pohybu po kružnici 2'!$C$1</c:f>
              <c:strCache>
                <c:ptCount val="1"/>
                <c:pt idx="0">
                  <c:v>rychlost v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2'!$C$2:$C$26</c:f>
              <c:numCache>
                <c:formatCode>General</c:formatCode>
                <c:ptCount val="25"/>
                <c:pt idx="0">
                  <c:v>1.0039874108454966E-2</c:v>
                </c:pt>
                <c:pt idx="1">
                  <c:v>4.000116162159973E-2</c:v>
                </c:pt>
                <c:pt idx="2">
                  <c:v>8.9411355137345994E-2</c:v>
                </c:pt>
                <c:pt idx="3">
                  <c:v>0.15749122638773194</c:v>
                </c:pt>
                <c:pt idx="4">
                  <c:v>0.24316711513419495</c:v>
                </c:pt>
                <c:pt idx="5">
                  <c:v>0.34508786143090825</c:v>
                </c:pt>
                <c:pt idx="6">
                  <c:v>0.4616461142242701</c:v>
                </c:pt>
                <c:pt idx="7">
                  <c:v>0.5910036802392038</c:v>
                </c:pt>
                <c:pt idx="8">
                  <c:v>0.73112051338518957</c:v>
                </c:pt>
                <c:pt idx="9">
                  <c:v>0.87978688750177636</c:v>
                </c:pt>
                <c:pt idx="10">
                  <c:v>1.0346582450601582</c:v>
                </c:pt>
                <c:pt idx="11">
                  <c:v>1.1932921722359753</c:v>
                </c:pt>
                <c:pt idx="12">
                  <c:v>1.3531869172343503</c:v>
                </c:pt>
                <c:pt idx="13">
                  <c:v>1.5118208444101673</c:v>
                </c:pt>
                <c:pt idx="14">
                  <c:v>1.6666922019685493</c:v>
                </c:pt>
                <c:pt idx="15">
                  <c:v>1.8153585760851361</c:v>
                </c:pt>
                <c:pt idx="16">
                  <c:v>1.9554754092311224</c:v>
                </c:pt>
                <c:pt idx="17">
                  <c:v>2.0848329752460555</c:v>
                </c:pt>
                <c:pt idx="18">
                  <c:v>2.2013912280394172</c:v>
                </c:pt>
                <c:pt idx="19">
                  <c:v>2.3033119743361308</c:v>
                </c:pt>
                <c:pt idx="20">
                  <c:v>2.3889878630825936</c:v>
                </c:pt>
                <c:pt idx="21">
                  <c:v>2.4570677343329792</c:v>
                </c:pt>
                <c:pt idx="22">
                  <c:v>2.5064779278487257</c:v>
                </c:pt>
                <c:pt idx="23">
                  <c:v>2.5364392153618702</c:v>
                </c:pt>
                <c:pt idx="24">
                  <c:v>2.5464790894703255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'Data pohybu po kružnici 2'!$D$1</c:f>
              <c:strCache>
                <c:ptCount val="1"/>
                <c:pt idx="0">
                  <c:v>dráha s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2'!$D$2:$D$26</c:f>
              <c:numCache>
                <c:formatCode>General</c:formatCode>
                <c:ptCount val="25"/>
                <c:pt idx="0">
                  <c:v>2.6787098315794825E-4</c:v>
                </c:pt>
                <c:pt idx="1">
                  <c:v>2.1378973382459462E-3</c:v>
                </c:pt>
                <c:pt idx="2">
                  <c:v>7.186967489897435E-3</c:v>
                </c:pt>
                <c:pt idx="3">
                  <c:v>1.6941834443005357E-2</c:v>
                </c:pt>
                <c:pt idx="4">
                  <c:v>3.2855037975796982E-2</c:v>
                </c:pt>
                <c:pt idx="5">
                  <c:v>5.6281997219825977E-2</c:v>
                </c:pt>
                <c:pt idx="6">
                  <c:v>8.8459634890579744E-2</c:v>
                </c:pt>
                <c:pt idx="7">
                  <c:v>0.13048687027735412</c:v>
                </c:pt>
                <c:pt idx="8">
                  <c:v>0.18330728862959902</c:v>
                </c:pt>
                <c:pt idx="9">
                  <c:v>0.24769426025386407</c:v>
                </c:pt>
                <c:pt idx="10">
                  <c:v>0.32423874400207475</c:v>
                </c:pt>
                <c:pt idx="11">
                  <c:v>0.41333996749741631</c:v>
                </c:pt>
                <c:pt idx="12">
                  <c:v>0.5151991310762295</c:v>
                </c:pt>
                <c:pt idx="13">
                  <c:v>0.629816234738514</c:v>
                </c:pt>
                <c:pt idx="14">
                  <c:v>0.75699007814792907</c:v>
                </c:pt>
                <c:pt idx="15">
                  <c:v>0.89632143368129025</c:v>
                </c:pt>
                <c:pt idx="16">
                  <c:v>1.0472193424866716</c:v>
                </c:pt>
                <c:pt idx="17">
                  <c:v>1.208910434257523</c:v>
                </c:pt>
                <c:pt idx="18">
                  <c:v>1.380451123744395</c:v>
                </c:pt>
                <c:pt idx="19">
                  <c:v>1.5607424916579919</c:v>
                </c:pt>
                <c:pt idx="20">
                  <c:v>1.7485476152828261</c:v>
                </c:pt>
                <c:pt idx="21">
                  <c:v>1.9425110754873447</c:v>
                </c:pt>
                <c:pt idx="22">
                  <c:v>2.1411803324933194</c:v>
                </c:pt>
                <c:pt idx="23">
                  <c:v>2.343028633295857</c:v>
                </c:pt>
                <c:pt idx="24">
                  <c:v>2.5464790894703255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'Data pohybu po kružnici 2'!$E$1</c:f>
              <c:strCache>
                <c:ptCount val="1"/>
                <c:pt idx="0">
                  <c:v>tečné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2'!$E$2:$E$26</c:f>
              <c:numCache>
                <c:formatCode>General</c:formatCode>
                <c:ptCount val="25"/>
                <c:pt idx="0">
                  <c:v>0.25066646712860852</c:v>
                </c:pt>
                <c:pt idx="1">
                  <c:v>0.49737977432970959</c:v>
                </c:pt>
                <c:pt idx="2">
                  <c:v>0.73624910536935584</c:v>
                </c:pt>
                <c:pt idx="3">
                  <c:v>0.96350734820343065</c:v>
                </c:pt>
                <c:pt idx="4">
                  <c:v>1.1755705045849463</c:v>
                </c:pt>
                <c:pt idx="5">
                  <c:v>1.3690942118573772</c:v>
                </c:pt>
                <c:pt idx="6">
                  <c:v>1.5410264855515785</c:v>
                </c:pt>
                <c:pt idx="7">
                  <c:v>1.6886558510040302</c:v>
                </c:pt>
                <c:pt idx="8">
                  <c:v>1.8096541049320392</c:v>
                </c:pt>
                <c:pt idx="9">
                  <c:v>1.9021130325903071</c:v>
                </c:pt>
                <c:pt idx="10">
                  <c:v>1.9645745014573772</c:v>
                </c:pt>
                <c:pt idx="11">
                  <c:v>1.9960534568565431</c:v>
                </c:pt>
                <c:pt idx="12">
                  <c:v>1.9960534568565431</c:v>
                </c:pt>
                <c:pt idx="13">
                  <c:v>1.9645745014573772</c:v>
                </c:pt>
                <c:pt idx="14">
                  <c:v>1.9021130325903073</c:v>
                </c:pt>
                <c:pt idx="15">
                  <c:v>1.8096541049320389</c:v>
                </c:pt>
                <c:pt idx="16">
                  <c:v>1.6886558510040299</c:v>
                </c:pt>
                <c:pt idx="17">
                  <c:v>1.5410264855515785</c:v>
                </c:pt>
                <c:pt idx="18">
                  <c:v>1.3690942118573777</c:v>
                </c:pt>
                <c:pt idx="19">
                  <c:v>1.1755705045849465</c:v>
                </c:pt>
                <c:pt idx="20">
                  <c:v>0.9635073482034312</c:v>
                </c:pt>
                <c:pt idx="21">
                  <c:v>0.73624910536935628</c:v>
                </c:pt>
                <c:pt idx="22">
                  <c:v>0.49737977432970965</c:v>
                </c:pt>
                <c:pt idx="23">
                  <c:v>0.25066646712860907</c:v>
                </c:pt>
                <c:pt idx="24">
                  <c:v>2.45029690981724E-16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'Data pohybu po kružnici 2'!$F$1</c:f>
              <c:strCache>
                <c:ptCount val="1"/>
                <c:pt idx="0">
                  <c:v>dostředivé zrychlení</c:v>
                </c:pt>
              </c:strCache>
            </c:strRef>
          </c:tx>
          <c:spPr>
            <a:ln w="25400" cap="flat">
              <a:round/>
            </a:ln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2'!$F$2:$F$26</c:f>
              <c:numCache>
                <c:formatCode>General</c:formatCode>
                <c:ptCount val="25"/>
                <c:pt idx="0">
                  <c:v>2.0159814422724882E-5</c:v>
                </c:pt>
                <c:pt idx="1">
                  <c:v>3.2001858621546868E-4</c:v>
                </c:pt>
                <c:pt idx="2">
                  <c:v>1.5988780854993216E-3</c:v>
                </c:pt>
                <c:pt idx="3">
                  <c:v>4.9606972778223667E-3</c:v>
                </c:pt>
                <c:pt idx="4">
                  <c:v>1.1826049176537365E-2</c:v>
                </c:pt>
                <c:pt idx="5">
                  <c:v>2.3817126421391548E-2</c:v>
                </c:pt>
                <c:pt idx="6">
                  <c:v>4.2623426955673567E-2</c:v>
                </c:pt>
                <c:pt idx="7">
                  <c:v>6.98570700112566E-2</c:v>
                </c:pt>
                <c:pt idx="8">
                  <c:v>0.10690744101852463</c:v>
                </c:pt>
                <c:pt idx="9">
                  <c:v>0.15480499348401267</c:v>
                </c:pt>
                <c:pt idx="10">
                  <c:v>0.21410353681419331</c:v>
                </c:pt>
                <c:pt idx="11">
                  <c:v>0.28478924166393049</c:v>
                </c:pt>
                <c:pt idx="12">
                  <c:v>0.36622296659484083</c:v>
                </c:pt>
                <c:pt idx="13">
                  <c:v>0.45712045311861427</c:v>
                </c:pt>
                <c:pt idx="14">
                  <c:v>0.55557257922055425</c:v>
                </c:pt>
                <c:pt idx="15">
                  <c:v>0.65910535195317055</c:v>
                </c:pt>
                <c:pt idx="16">
                  <c:v>0.76477681522152507</c:v>
                </c:pt>
                <c:pt idx="17">
                  <c:v>0.86930570693466402</c:v>
                </c:pt>
                <c:pt idx="18">
                  <c:v>0.96922466777777871</c:v>
                </c:pt>
                <c:pt idx="19">
                  <c:v>1.061049210224041</c:v>
                </c:pt>
                <c:pt idx="20">
                  <c:v>1.1414526019911873</c:v>
                </c:pt>
                <c:pt idx="21">
                  <c:v>1.2074363702200399</c:v>
                </c:pt>
                <c:pt idx="22">
                  <c:v>1.2564863205585683</c:v>
                </c:pt>
                <c:pt idx="23">
                  <c:v>1.286704778645108</c:v>
                </c:pt>
                <c:pt idx="24">
                  <c:v>1.2969111506219237</c:v>
                </c:pt>
              </c:numCache>
            </c:numRef>
          </c:yVal>
        </c:ser>
        <c:ser>
          <c:idx val="4"/>
          <c:order val="4"/>
          <c:tx>
            <c:strRef>
              <c:f>'Data pohybu po kružnici 2'!$G$1</c:f>
              <c:strCache>
                <c:ptCount val="1"/>
                <c:pt idx="0">
                  <c:v>celkové zrychlení</c:v>
                </c:pt>
              </c:strCache>
            </c:strRef>
          </c:tx>
          <c:spPr>
            <a:ln w="25400" cap="flat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2'!$G$2:$G$26</c:f>
              <c:numCache>
                <c:formatCode>General</c:formatCode>
                <c:ptCount val="25"/>
                <c:pt idx="0">
                  <c:v>0.2506664679392836</c:v>
                </c:pt>
                <c:pt idx="1">
                  <c:v>0.49737987728110628</c:v>
                </c:pt>
                <c:pt idx="2">
                  <c:v>0.736250841472055</c:v>
                </c:pt>
                <c:pt idx="3">
                  <c:v>0.96352011839893048</c:v>
                </c:pt>
                <c:pt idx="4">
                  <c:v>1.1756299871512426</c:v>
                </c:pt>
                <c:pt idx="5">
                  <c:v>1.3693013607136837</c:v>
                </c:pt>
                <c:pt idx="6">
                  <c:v>1.5416158359646202</c:v>
                </c:pt>
                <c:pt idx="7">
                  <c:v>1.6901001725817033</c:v>
                </c:pt>
                <c:pt idx="8">
                  <c:v>1.8128091958180566</c:v>
                </c:pt>
                <c:pt idx="9">
                  <c:v>1.9084020998619446</c:v>
                </c:pt>
                <c:pt idx="10">
                  <c:v>1.9762067949111117</c:v>
                </c:pt>
                <c:pt idx="11">
                  <c:v>2.0162674214489686</c:v>
                </c:pt>
                <c:pt idx="12">
                  <c:v>2.0293714947959827</c:v>
                </c:pt>
                <c:pt idx="13">
                  <c:v>2.0170552993004107</c:v>
                </c:pt>
                <c:pt idx="14">
                  <c:v>1.9815889784543299</c:v>
                </c:pt>
                <c:pt idx="15">
                  <c:v>1.92594596094249</c:v>
                </c:pt>
                <c:pt idx="16">
                  <c:v>1.8537643216521682</c:v>
                </c:pt>
                <c:pt idx="17">
                  <c:v>1.7693091988910885</c:v>
                </c:pt>
                <c:pt idx="18">
                  <c:v>1.6774431190267882</c:v>
                </c:pt>
                <c:pt idx="19">
                  <c:v>1.5836007823208369</c:v>
                </c:pt>
                <c:pt idx="20">
                  <c:v>1.4937404234452716</c:v>
                </c:pt>
                <c:pt idx="21">
                  <c:v>1.4142013057861751</c:v>
                </c:pt>
                <c:pt idx="22">
                  <c:v>1.3513491457292162</c:v>
                </c:pt>
                <c:pt idx="23">
                  <c:v>1.3108939183362225</c:v>
                </c:pt>
                <c:pt idx="24">
                  <c:v>1.2969111506219237</c:v>
                </c:pt>
              </c:numCache>
            </c:numRef>
          </c:yVal>
        </c:ser>
        <c:ser>
          <c:idx val="5"/>
          <c:order val="5"/>
          <c:tx>
            <c:strRef>
              <c:f>'Data pohybu po kružnici 2'!$H$1</c:f>
              <c:strCache>
                <c:ptCount val="1"/>
                <c:pt idx="0">
                  <c:v>ryv</c:v>
                </c:pt>
              </c:strCache>
            </c:strRef>
          </c:tx>
          <c:spPr>
            <a:ln w="25400"/>
          </c:spPr>
          <c:marker>
            <c:symbol val="none"/>
          </c:marker>
          <c:xVal>
            <c:numRef>
              <c:f>'Data pohybu po kružnici 2'!$B$2:$B$26</c:f>
              <c:numCache>
                <c:formatCode>General</c:formatCode>
                <c:ptCount val="25"/>
                <c:pt idx="0">
                  <c:v>0.08</c:v>
                </c:pt>
                <c:pt idx="1">
                  <c:v>0.16</c:v>
                </c:pt>
                <c:pt idx="2">
                  <c:v>0.24</c:v>
                </c:pt>
                <c:pt idx="3">
                  <c:v>0.32</c:v>
                </c:pt>
                <c:pt idx="4">
                  <c:v>0.4</c:v>
                </c:pt>
                <c:pt idx="5">
                  <c:v>0.48</c:v>
                </c:pt>
                <c:pt idx="6">
                  <c:v>0.56000000000000005</c:v>
                </c:pt>
                <c:pt idx="7">
                  <c:v>0.64</c:v>
                </c:pt>
                <c:pt idx="8">
                  <c:v>0.72</c:v>
                </c:pt>
                <c:pt idx="9">
                  <c:v>0.8</c:v>
                </c:pt>
                <c:pt idx="10">
                  <c:v>0.88</c:v>
                </c:pt>
                <c:pt idx="11">
                  <c:v>0.96</c:v>
                </c:pt>
                <c:pt idx="12">
                  <c:v>1.04</c:v>
                </c:pt>
                <c:pt idx="13">
                  <c:v>1.1200000000000001</c:v>
                </c:pt>
                <c:pt idx="14">
                  <c:v>1.2</c:v>
                </c:pt>
                <c:pt idx="15">
                  <c:v>1.28</c:v>
                </c:pt>
                <c:pt idx="16">
                  <c:v>1.36</c:v>
                </c:pt>
                <c:pt idx="17">
                  <c:v>1.44</c:v>
                </c:pt>
                <c:pt idx="18">
                  <c:v>1.52</c:v>
                </c:pt>
                <c:pt idx="19">
                  <c:v>1.6</c:v>
                </c:pt>
                <c:pt idx="20">
                  <c:v>1.68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</c:numCache>
            </c:numRef>
          </c:xVal>
          <c:yVal>
            <c:numRef>
              <c:f>'Data pohybu po kružnici 2'!$H$2:$H$26</c:f>
              <c:numCache>
                <c:formatCode>General</c:formatCode>
                <c:ptCount val="25"/>
                <c:pt idx="0">
                  <c:v>3.1168203280487532</c:v>
                </c:pt>
                <c:pt idx="1">
                  <c:v>3.0428982339966604</c:v>
                </c:pt>
                <c:pt idx="2">
                  <c:v>2.9210292727942235</c:v>
                </c:pt>
                <c:pt idx="3">
                  <c:v>2.7532746433085844</c:v>
                </c:pt>
                <c:pt idx="4">
                  <c:v>2.5426234747289085</c:v>
                </c:pt>
                <c:pt idx="5">
                  <c:v>2.2930631364305443</c:v>
                </c:pt>
                <c:pt idx="6">
                  <c:v>2.0096287364559369</c:v>
                </c:pt>
                <c:pt idx="7">
                  <c:v>1.6984111715040389</c:v>
                </c:pt>
                <c:pt idx="8">
                  <c:v>1.3665075088493219</c:v>
                </c:pt>
                <c:pt idx="9">
                  <c:v>1.0219048969481239</c:v>
                </c:pt>
                <c:pt idx="10">
                  <c:v>0.67329873896116088</c:v>
                </c:pt>
                <c:pt idx="11">
                  <c:v>0.32985649859666571</c:v>
                </c:pt>
                <c:pt idx="12">
                  <c:v>9.4917246073192925E-4</c:v>
                </c:pt>
                <c:pt idx="13">
                  <c:v>-0.30411799236899106</c:v>
                </c:pt>
                <c:pt idx="14">
                  <c:v>-0.57633704736861679</c:v>
                </c:pt>
                <c:pt idx="15">
                  <c:v>-0.80715099650478117</c:v>
                </c:pt>
                <c:pt idx="16">
                  <c:v>-0.98849813089601068</c:v>
                </c:pt>
                <c:pt idx="17">
                  <c:v>-1.1127451500044734</c:v>
                </c:pt>
                <c:pt idx="18">
                  <c:v>-1.1725764513628574</c:v>
                </c:pt>
                <c:pt idx="19">
                  <c:v>-1.1610429986318267</c:v>
                </c:pt>
                <c:pt idx="20">
                  <c:v>-1.0721895064970421</c:v>
                </c:pt>
                <c:pt idx="21">
                  <c:v>-0.90288452761589211</c:v>
                </c:pt>
                <c:pt idx="22">
                  <c:v>-0.65630971014596806</c:v>
                </c:pt>
                <c:pt idx="23">
                  <c:v>-0.34636473974463017</c:v>
                </c:pt>
                <c:pt idx="24">
                  <c:v>-3.4396624323592975E-16</c:v>
                </c:pt>
              </c:numCache>
            </c:numRef>
          </c:yVal>
        </c:ser>
        <c:axId val="234011264"/>
        <c:axId val="236212992"/>
      </c:scatterChart>
      <c:valAx>
        <c:axId val="234011264"/>
        <c:scaling>
          <c:orientation val="minMax"/>
          <c:max val="2.1"/>
          <c:min val="0"/>
        </c:scaling>
        <c:axPos val="b"/>
        <c:majorGridlines/>
        <c:title>
          <c:tx>
            <c:rich>
              <a:bodyPr/>
              <a:lstStyle/>
              <a:p>
                <a:pPr>
                  <a:defRPr>
                    <a:latin typeface="LM Roman 10" pitchFamily="50" charset="-18"/>
                  </a:defRPr>
                </a:pPr>
                <a:r>
                  <a:rPr lang="cs-CZ" sz="1000" b="1" i="0" baseline="0">
                    <a:latin typeface="LM Roman 10" pitchFamily="50" charset="-18"/>
                  </a:rPr>
                  <a:t>Čas t</a:t>
                </a:r>
              </a:p>
            </c:rich>
          </c:tx>
          <c:layout/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 b="0">
                <a:latin typeface="LM Mono 10" pitchFamily="49" charset="-18"/>
              </a:defRPr>
            </a:pPr>
            <a:endParaRPr lang="cs-CZ"/>
          </a:p>
        </c:txPr>
        <c:crossAx val="236212992"/>
        <c:crosses val="autoZero"/>
        <c:crossBetween val="midCat"/>
      </c:valAx>
      <c:valAx>
        <c:axId val="23621299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r>
                  <a:rPr lang="cs-CZ" sz="1000" b="1" i="0" baseline="0"/>
                  <a:t>zrychlení a, rychlost v, dráha s, ryv j</a:t>
                </a:r>
                <a:endParaRPr lang="cs-CZ" sz="1000"/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LM Roman 10" pitchFamily="50" charset="-18"/>
                    <a:ea typeface="+mn-ea"/>
                    <a:cs typeface="+mn-cs"/>
                  </a:defRPr>
                </a:pPr>
                <a:endParaRPr lang="en-US" sz="1000"/>
              </a:p>
            </c:rich>
          </c:tx>
          <c:layout>
            <c:manualLayout>
              <c:xMode val="edge"/>
              <c:yMode val="edge"/>
              <c:x val="8.2415750135441494E-3"/>
              <c:y val="9.42911877394636E-2"/>
            </c:manualLayout>
          </c:layout>
        </c:title>
        <c:numFmt formatCode="General" sourceLinked="1"/>
        <c:tickLblPos val="nextTo"/>
        <c:spPr>
          <a:ln w="19050">
            <a:solidFill>
              <a:schemeClr val="tx1"/>
            </a:solidFill>
          </a:ln>
        </c:spPr>
        <c:txPr>
          <a:bodyPr/>
          <a:lstStyle/>
          <a:p>
            <a:pPr>
              <a:defRPr>
                <a:latin typeface="LM Mono 10" pitchFamily="49" charset="-18"/>
              </a:defRPr>
            </a:pPr>
            <a:endParaRPr lang="cs-CZ"/>
          </a:p>
        </c:txPr>
        <c:crossAx val="2340112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4057673369341226"/>
          <c:y val="0.20490753311008539"/>
          <c:w val="0.25860055096418733"/>
          <c:h val="0.46041994750656168"/>
        </c:manualLayout>
      </c:layout>
      <c:txPr>
        <a:bodyPr/>
        <a:lstStyle/>
        <a:p>
          <a:pPr>
            <a:defRPr>
              <a:latin typeface="LM Roman 10" pitchFamily="50" charset="-18"/>
            </a:defRPr>
          </a:pPr>
          <a:endParaRPr lang="cs-CZ"/>
        </a:p>
      </c:txPr>
    </c:legend>
    <c:plotVisOnly val="1"/>
  </c:chart>
  <c:spPr>
    <a:ln w="0">
      <a:noFill/>
    </a:ln>
  </c:spPr>
  <c:printSettings>
    <c:headerFooter/>
    <c:pageMargins b="0.78740157499999996" l="0.70000000000000007" r="0.70000000000000007" t="0.78740157499999996" header="0.30000000000000004" footer="0.30000000000000004"/>
    <c:pageSetup/>
  </c:printSettings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5" workbookViewId="0"/>
  </sheetViews>
  <pageMargins left="0.7" right="0.7" top="0.78740157499999996" bottom="0.78740157499999996" header="0.3" footer="0.3"/>
  <pageSetup paperSize="11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3" workbookViewId="0" zoomToFit="1"/>
  </sheetViews>
  <pageMargins left="0.7" right="0.7" top="0.78740157499999996" bottom="0.78740157499999996" header="0.3" footer="0.3"/>
  <pageSetup paperSize="11" orientation="landscape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123" workbookViewId="0" zoomToFit="1"/>
  </sheetViews>
  <pageMargins left="0.7" right="0.7" top="0.78740157499999996" bottom="0.78740157499999996" header="0.3" footer="0.3"/>
  <pageSetup paperSize="11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162261" cy="3776870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12210" y="12807"/>
    <xdr:ext cx="6167424" cy="3742986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-23232" y="-30975"/>
    <xdr:ext cx="6202866" cy="3833231"/>
    <xdr:graphicFrame macro="">
      <xdr:nvGraphicFramePr>
        <xdr:cNvPr id="2" name="Graf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419099</xdr:colOff>
      <xdr:row>4</xdr:row>
      <xdr:rowOff>66675</xdr:rowOff>
    </xdr:from>
    <xdr:to>
      <xdr:col>22</xdr:col>
      <xdr:colOff>85724</xdr:colOff>
      <xdr:row>21</xdr:row>
      <xdr:rowOff>142875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Kancelář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Kancelář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Kancelář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8"/>
  <sheetViews>
    <sheetView topLeftCell="A2" zoomScaleNormal="100" workbookViewId="0">
      <selection activeCell="F25" sqref="F25"/>
    </sheetView>
  </sheetViews>
  <sheetFormatPr defaultRowHeight="15"/>
  <cols>
    <col min="6" max="6" width="12.7109375" bestFit="1" customWidth="1"/>
  </cols>
  <sheetData>
    <row r="1" spans="1:10">
      <c r="A1" t="s">
        <v>0</v>
      </c>
      <c r="B1" t="s">
        <v>10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I1" t="s">
        <v>6</v>
      </c>
      <c r="J1">
        <v>1</v>
      </c>
    </row>
    <row r="2" spans="1:10">
      <c r="A2">
        <v>1</v>
      </c>
      <c r="B2">
        <f>$J$2/30*A2</f>
        <v>0.05</v>
      </c>
      <c r="C2">
        <f>B2</f>
        <v>0.05</v>
      </c>
      <c r="D2">
        <f>$J$1*SIN(PI()*B2/$J$2)</f>
        <v>0.10452846326765346</v>
      </c>
      <c r="E2">
        <f>$J$1*$J$2/PI()*(1-COS(PI()*B2/$J$2))+$J$5</f>
        <v>2.6156022927417383E-3</v>
      </c>
      <c r="F2">
        <f>$J$1*$J$2/(PI()*PI())*(PI()*B2-$J$2*SIN(PI()*B2/$J$2))+$J$5*B2</f>
        <v>4.36093129494339E-5</v>
      </c>
      <c r="G2">
        <f>$J$1*PI()/$J$2*COS(PI()*B2/$J$2)</f>
        <v>2.0829217868821095</v>
      </c>
      <c r="I2" t="s">
        <v>7</v>
      </c>
      <c r="J2">
        <v>1.5</v>
      </c>
    </row>
    <row r="3" spans="1:10">
      <c r="A3">
        <v>2</v>
      </c>
      <c r="B3">
        <f t="shared" ref="B3:B31" si="0">$J$2/30*A3</f>
        <v>0.1</v>
      </c>
      <c r="C3">
        <f t="shared" ref="C3:C31" si="1">B3</f>
        <v>0.1</v>
      </c>
      <c r="D3">
        <f t="shared" ref="D3:D31" si="2">$J$1*SIN(PI()*B3/$J$2)</f>
        <v>0.20791169081775931</v>
      </c>
      <c r="E3">
        <f t="shared" ref="E3:E31" si="3">$J$1*$J$2/PI()*(1-COS(PI()*B3/$J$2))+$J$5</f>
        <v>1.0433752084897593E-2</v>
      </c>
      <c r="F3">
        <f t="shared" ref="F3:F31" si="4">$J$1*$J$2/(PI()*PI())*(PI()*B3-$J$2*SIN(PI()*B3/$J$2))+$J$5*B3</f>
        <v>3.4830106241452431E-4</v>
      </c>
      <c r="G3">
        <f t="shared" ref="G3:G31" si="5">$J$1*PI()/$J$2*COS(PI()*B3/$J$2)</f>
        <v>2.0486275443945372</v>
      </c>
      <c r="I3" t="s">
        <v>8</v>
      </c>
      <c r="J3">
        <v>1</v>
      </c>
    </row>
    <row r="4" spans="1:10">
      <c r="A4">
        <v>3</v>
      </c>
      <c r="B4">
        <f t="shared" si="0"/>
        <v>0.15000000000000002</v>
      </c>
      <c r="C4">
        <f t="shared" si="1"/>
        <v>0.15000000000000002</v>
      </c>
      <c r="D4">
        <f t="shared" si="2"/>
        <v>0.30901699437494745</v>
      </c>
      <c r="E4">
        <f t="shared" si="3"/>
        <v>2.3368792091291838E-2</v>
      </c>
      <c r="F4">
        <f t="shared" si="4"/>
        <v>1.1722972111014619E-3</v>
      </c>
      <c r="G4">
        <f t="shared" si="5"/>
        <v>1.9918881098277037</v>
      </c>
      <c r="I4" t="s">
        <v>9</v>
      </c>
      <c r="J4">
        <v>1.5</v>
      </c>
    </row>
    <row r="5" spans="1:10">
      <c r="A5">
        <v>4</v>
      </c>
      <c r="B5">
        <f t="shared" si="0"/>
        <v>0.2</v>
      </c>
      <c r="C5">
        <f t="shared" si="1"/>
        <v>0.2</v>
      </c>
      <c r="D5">
        <f t="shared" si="2"/>
        <v>0.40673664307580015</v>
      </c>
      <c r="E5">
        <f t="shared" si="3"/>
        <v>4.1279003306783142E-2</v>
      </c>
      <c r="F5">
        <f t="shared" si="4"/>
        <v>2.7681301140471352E-3</v>
      </c>
      <c r="G5">
        <f t="shared" si="5"/>
        <v>1.9133251323002134</v>
      </c>
      <c r="I5" t="s">
        <v>11</v>
      </c>
      <c r="J5">
        <v>0</v>
      </c>
    </row>
    <row r="6" spans="1:10">
      <c r="A6">
        <v>5</v>
      </c>
      <c r="B6">
        <f t="shared" si="0"/>
        <v>0.25</v>
      </c>
      <c r="C6">
        <f t="shared" si="1"/>
        <v>0.25</v>
      </c>
      <c r="D6">
        <f t="shared" si="2"/>
        <v>0.49999999999999994</v>
      </c>
      <c r="E6">
        <f t="shared" si="3"/>
        <v>6.3968157709341944E-2</v>
      </c>
      <c r="F6">
        <f t="shared" si="4"/>
        <v>5.3798757212915214E-3</v>
      </c>
      <c r="G6">
        <f t="shared" si="5"/>
        <v>1.8137993642342178</v>
      </c>
      <c r="I6" t="s">
        <v>12</v>
      </c>
      <c r="J6">
        <v>0</v>
      </c>
    </row>
    <row r="7" spans="1:10">
      <c r="A7">
        <v>6</v>
      </c>
      <c r="B7">
        <f t="shared" si="0"/>
        <v>0.30000000000000004</v>
      </c>
      <c r="C7">
        <f t="shared" si="1"/>
        <v>0.30000000000000004</v>
      </c>
      <c r="D7">
        <f t="shared" si="2"/>
        <v>0.58778525229247325</v>
      </c>
      <c r="E7">
        <f t="shared" si="3"/>
        <v>9.1187668175323144E-2</v>
      </c>
      <c r="F7">
        <f t="shared" si="4"/>
        <v>9.2404794306929008E-3</v>
      </c>
      <c r="G7">
        <f t="shared" si="5"/>
        <v>1.6944012307717529</v>
      </c>
      <c r="I7" t="s">
        <v>13</v>
      </c>
      <c r="J7">
        <v>1</v>
      </c>
    </row>
    <row r="8" spans="1:10">
      <c r="A8">
        <v>7</v>
      </c>
      <c r="B8">
        <f t="shared" si="0"/>
        <v>0.35000000000000003</v>
      </c>
      <c r="C8">
        <f t="shared" si="1"/>
        <v>0.35000000000000003</v>
      </c>
      <c r="D8">
        <f t="shared" si="2"/>
        <v>0.66913060635885824</v>
      </c>
      <c r="E8">
        <f t="shared" si="3"/>
        <v>0.12263931205201249</v>
      </c>
      <c r="F8">
        <f t="shared" si="4"/>
        <v>1.4569203889402018E-2</v>
      </c>
      <c r="G8">
        <f t="shared" si="5"/>
        <v>1.5564388828487004</v>
      </c>
    </row>
    <row r="9" spans="1:10">
      <c r="A9">
        <v>8</v>
      </c>
      <c r="B9">
        <f t="shared" si="0"/>
        <v>0.4</v>
      </c>
      <c r="C9">
        <f t="shared" si="1"/>
        <v>0.4</v>
      </c>
      <c r="D9">
        <f t="shared" si="2"/>
        <v>0.74314482547739413</v>
      </c>
      <c r="E9">
        <f t="shared" si="3"/>
        <v>0.1579784985474175</v>
      </c>
      <c r="F9">
        <f t="shared" si="4"/>
        <v>2.1569226706416152E-2</v>
      </c>
      <c r="G9">
        <f t="shared" si="5"/>
        <v>1.4014238648193817</v>
      </c>
    </row>
    <row r="10" spans="1:10">
      <c r="A10">
        <v>9</v>
      </c>
      <c r="B10">
        <f t="shared" si="0"/>
        <v>0.45</v>
      </c>
      <c r="C10">
        <f t="shared" si="1"/>
        <v>0.45</v>
      </c>
      <c r="D10">
        <f t="shared" si="2"/>
        <v>0.80901699437494745</v>
      </c>
      <c r="E10">
        <f t="shared" si="3"/>
        <v>0.19681804413909429</v>
      </c>
      <c r="F10">
        <f t="shared" si="4"/>
        <v>3.0425414396177259E-2</v>
      </c>
      <c r="G10">
        <f t="shared" si="5"/>
        <v>1.2310545536603044</v>
      </c>
    </row>
    <row r="11" spans="1:10">
      <c r="A11">
        <v>10</v>
      </c>
      <c r="B11">
        <f t="shared" si="0"/>
        <v>0.5</v>
      </c>
      <c r="C11">
        <f t="shared" si="1"/>
        <v>0.5</v>
      </c>
      <c r="D11">
        <f t="shared" si="2"/>
        <v>0.8660254037844386</v>
      </c>
      <c r="E11">
        <f t="shared" si="3"/>
        <v>0.23873241463784295</v>
      </c>
      <c r="F11">
        <f t="shared" si="4"/>
        <v>4.1302296942354128E-2</v>
      </c>
      <c r="G11">
        <f t="shared" si="5"/>
        <v>1.0471975511965979</v>
      </c>
    </row>
    <row r="12" spans="1:10">
      <c r="A12">
        <v>11</v>
      </c>
      <c r="B12">
        <f t="shared" si="0"/>
        <v>0.55000000000000004</v>
      </c>
      <c r="C12">
        <f t="shared" si="1"/>
        <v>0.55000000000000004</v>
      </c>
      <c r="D12">
        <f t="shared" si="2"/>
        <v>0.91354545764260087</v>
      </c>
      <c r="E12">
        <f t="shared" si="3"/>
        <v>0.28326238742933346</v>
      </c>
      <c r="F12">
        <f t="shared" si="4"/>
        <v>5.4342265172911026E-2</v>
      </c>
      <c r="G12">
        <f t="shared" si="5"/>
        <v>0.85186723322180513</v>
      </c>
    </row>
    <row r="13" spans="1:10">
      <c r="A13">
        <v>12</v>
      </c>
      <c r="B13">
        <f t="shared" si="0"/>
        <v>0.60000000000000009</v>
      </c>
      <c r="C13">
        <f t="shared" si="1"/>
        <v>0.60000000000000009</v>
      </c>
      <c r="D13">
        <f t="shared" si="2"/>
        <v>0.95105651629515364</v>
      </c>
      <c r="E13">
        <f t="shared" si="3"/>
        <v>0.3299200828131662</v>
      </c>
      <c r="F13">
        <f t="shared" si="4"/>
        <v>6.9664010696399284E-2</v>
      </c>
      <c r="G13">
        <f t="shared" si="5"/>
        <v>0.64720367957515512</v>
      </c>
    </row>
    <row r="14" spans="1:10">
      <c r="A14">
        <v>13</v>
      </c>
      <c r="B14">
        <f t="shared" si="0"/>
        <v>0.65</v>
      </c>
      <c r="C14">
        <f t="shared" si="1"/>
        <v>0.65</v>
      </c>
      <c r="D14">
        <f t="shared" si="2"/>
        <v>0.97814760073380558</v>
      </c>
      <c r="E14">
        <f t="shared" si="3"/>
        <v>0.37819430931496528</v>
      </c>
      <c r="F14">
        <f t="shared" si="4"/>
        <v>8.7361225491856404E-2</v>
      </c>
      <c r="G14">
        <f t="shared" si="5"/>
        <v>0.43544922697900368</v>
      </c>
    </row>
    <row r="15" spans="1:10">
      <c r="A15">
        <v>14</v>
      </c>
      <c r="B15">
        <f t="shared" si="0"/>
        <v>0.70000000000000007</v>
      </c>
      <c r="C15">
        <f t="shared" si="1"/>
        <v>0.70000000000000007</v>
      </c>
      <c r="D15">
        <f t="shared" si="2"/>
        <v>0.99452189536827329</v>
      </c>
      <c r="E15">
        <f t="shared" si="3"/>
        <v>0.42755616440714606</v>
      </c>
      <c r="F15">
        <f t="shared" si="4"/>
        <v>0.10750157539987726</v>
      </c>
      <c r="G15">
        <f t="shared" si="5"/>
        <v>0.21892390152846042</v>
      </c>
    </row>
    <row r="16" spans="1:10">
      <c r="A16">
        <v>15</v>
      </c>
      <c r="B16">
        <f t="shared" si="0"/>
        <v>0.75</v>
      </c>
      <c r="C16">
        <f t="shared" si="1"/>
        <v>0.75</v>
      </c>
      <c r="D16">
        <f t="shared" si="2"/>
        <v>1</v>
      </c>
      <c r="E16">
        <f t="shared" si="3"/>
        <v>0.47746482927568595</v>
      </c>
      <c r="F16">
        <f t="shared" si="4"/>
        <v>0.13012595876150451</v>
      </c>
      <c r="G16">
        <f t="shared" si="5"/>
        <v>1.2829724618326021E-16</v>
      </c>
    </row>
    <row r="17" spans="1:7">
      <c r="A17">
        <v>16</v>
      </c>
      <c r="B17">
        <f t="shared" si="0"/>
        <v>0.8</v>
      </c>
      <c r="C17">
        <f t="shared" si="1"/>
        <v>0.8</v>
      </c>
      <c r="D17">
        <f t="shared" si="2"/>
        <v>0.9945218953682734</v>
      </c>
      <c r="E17">
        <f t="shared" si="3"/>
        <v>0.52737349414422596</v>
      </c>
      <c r="F17">
        <f t="shared" si="4"/>
        <v>0.15524805832744581</v>
      </c>
      <c r="G17">
        <f t="shared" si="5"/>
        <v>-0.21892390152846014</v>
      </c>
    </row>
    <row r="18" spans="1:7">
      <c r="A18">
        <v>17</v>
      </c>
      <c r="B18">
        <f t="shared" si="0"/>
        <v>0.85000000000000009</v>
      </c>
      <c r="C18">
        <f t="shared" si="1"/>
        <v>0.85000000000000009</v>
      </c>
      <c r="D18">
        <f t="shared" si="2"/>
        <v>0.97814760073380558</v>
      </c>
      <c r="E18">
        <f t="shared" si="3"/>
        <v>0.57673534923640679</v>
      </c>
      <c r="F18">
        <f t="shared" si="4"/>
        <v>0.18285419134699368</v>
      </c>
      <c r="G18">
        <f t="shared" si="5"/>
        <v>-0.4354492269790039</v>
      </c>
    </row>
    <row r="19" spans="1:7">
      <c r="A19">
        <v>18</v>
      </c>
      <c r="B19">
        <f t="shared" si="0"/>
        <v>0.9</v>
      </c>
      <c r="C19">
        <f t="shared" si="1"/>
        <v>0.9</v>
      </c>
      <c r="D19">
        <f t="shared" si="2"/>
        <v>0.95105651629515364</v>
      </c>
      <c r="E19">
        <f t="shared" si="3"/>
        <v>0.62500957573820592</v>
      </c>
      <c r="F19">
        <f t="shared" si="4"/>
        <v>0.21290345947910505</v>
      </c>
      <c r="G19">
        <f t="shared" si="5"/>
        <v>-0.64720367957515523</v>
      </c>
    </row>
    <row r="20" spans="1:7">
      <c r="A20">
        <v>19</v>
      </c>
      <c r="B20">
        <f t="shared" si="0"/>
        <v>0.95000000000000007</v>
      </c>
      <c r="C20">
        <f t="shared" si="1"/>
        <v>0.95000000000000007</v>
      </c>
      <c r="D20">
        <f t="shared" si="2"/>
        <v>0.91354545764260098</v>
      </c>
      <c r="E20">
        <f t="shared" si="3"/>
        <v>0.67166727112203861</v>
      </c>
      <c r="F20">
        <f t="shared" si="4"/>
        <v>0.24532819688318538</v>
      </c>
      <c r="G20">
        <f t="shared" si="5"/>
        <v>-0.8518672332218048</v>
      </c>
    </row>
    <row r="21" spans="1:7">
      <c r="A21">
        <v>20</v>
      </c>
      <c r="B21">
        <f t="shared" si="0"/>
        <v>1</v>
      </c>
      <c r="C21">
        <f t="shared" si="1"/>
        <v>1</v>
      </c>
      <c r="D21">
        <f t="shared" si="2"/>
        <v>0.86602540378443871</v>
      </c>
      <c r="E21">
        <f t="shared" si="3"/>
        <v>0.7161972439135289</v>
      </c>
      <c r="F21">
        <f t="shared" si="4"/>
        <v>0.2800347115801971</v>
      </c>
      <c r="G21">
        <f t="shared" si="5"/>
        <v>-1.0471975511965972</v>
      </c>
    </row>
    <row r="22" spans="1:7">
      <c r="A22">
        <v>21</v>
      </c>
      <c r="B22">
        <f t="shared" si="0"/>
        <v>1.05</v>
      </c>
      <c r="C22">
        <f t="shared" si="1"/>
        <v>1.05</v>
      </c>
      <c r="D22">
        <f t="shared" si="2"/>
        <v>0.80901699437494745</v>
      </c>
      <c r="E22">
        <f t="shared" si="3"/>
        <v>0.75811161441227759</v>
      </c>
      <c r="F22">
        <f t="shared" si="4"/>
        <v>0.31690431196158886</v>
      </c>
      <c r="G22">
        <f t="shared" si="5"/>
        <v>-1.2310545536603041</v>
      </c>
    </row>
    <row r="23" spans="1:7">
      <c r="A23">
        <v>22</v>
      </c>
      <c r="B23">
        <f t="shared" si="0"/>
        <v>1.1000000000000001</v>
      </c>
      <c r="C23">
        <f t="shared" si="1"/>
        <v>1.1000000000000001</v>
      </c>
      <c r="D23">
        <f t="shared" si="2"/>
        <v>0.74314482547739424</v>
      </c>
      <c r="E23">
        <f t="shared" si="3"/>
        <v>0.7969511600039545</v>
      </c>
      <c r="F23">
        <f t="shared" si="4"/>
        <v>0.35579460719939637</v>
      </c>
      <c r="G23">
        <f t="shared" si="5"/>
        <v>-1.4014238648193817</v>
      </c>
    </row>
    <row r="24" spans="1:7">
      <c r="A24">
        <v>23</v>
      </c>
      <c r="B24">
        <f t="shared" si="0"/>
        <v>1.1500000000000001</v>
      </c>
      <c r="C24">
        <f t="shared" si="1"/>
        <v>1.1500000000000001</v>
      </c>
      <c r="D24">
        <f t="shared" si="2"/>
        <v>0.66913060635885802</v>
      </c>
      <c r="E24">
        <f t="shared" si="3"/>
        <v>0.83229034649935962</v>
      </c>
      <c r="F24">
        <f t="shared" si="4"/>
        <v>0.39654106730995098</v>
      </c>
      <c r="G24">
        <f t="shared" si="5"/>
        <v>-1.5564388828487006</v>
      </c>
    </row>
    <row r="25" spans="1:7">
      <c r="A25">
        <v>24</v>
      </c>
      <c r="B25">
        <f t="shared" si="0"/>
        <v>1.2000000000000002</v>
      </c>
      <c r="C25">
        <f t="shared" si="1"/>
        <v>1.2000000000000002</v>
      </c>
      <c r="D25">
        <f t="shared" si="2"/>
        <v>0.5877852522924728</v>
      </c>
      <c r="E25">
        <f t="shared" si="3"/>
        <v>0.86374199037604904</v>
      </c>
      <c r="F25">
        <f t="shared" si="4"/>
        <v>0.43895882577881046</v>
      </c>
      <c r="G25">
        <f t="shared" si="5"/>
        <v>-1.6944012307717535</v>
      </c>
    </row>
    <row r="26" spans="1:7">
      <c r="A26">
        <v>25</v>
      </c>
      <c r="B26">
        <f t="shared" si="0"/>
        <v>1.25</v>
      </c>
      <c r="C26">
        <f t="shared" si="1"/>
        <v>1.25</v>
      </c>
      <c r="D26">
        <f t="shared" si="2"/>
        <v>0.49999999999999994</v>
      </c>
      <c r="E26">
        <f t="shared" si="3"/>
        <v>0.89096150084203019</v>
      </c>
      <c r="F26">
        <f t="shared" si="4"/>
        <v>0.48284470499697751</v>
      </c>
      <c r="G26">
        <f t="shared" si="5"/>
        <v>-1.8137993642342178</v>
      </c>
    </row>
    <row r="27" spans="1:7">
      <c r="A27">
        <v>26</v>
      </c>
      <c r="B27">
        <f t="shared" si="0"/>
        <v>1.3</v>
      </c>
      <c r="C27">
        <f t="shared" si="1"/>
        <v>1.3</v>
      </c>
      <c r="D27">
        <f t="shared" si="2"/>
        <v>0.40673664307580043</v>
      </c>
      <c r="E27">
        <f t="shared" si="3"/>
        <v>0.91365065524458877</v>
      </c>
      <c r="F27">
        <f t="shared" si="4"/>
        <v>0.52797944231730165</v>
      </c>
      <c r="G27">
        <f t="shared" si="5"/>
        <v>-1.9133251323002132</v>
      </c>
    </row>
    <row r="28" spans="1:7">
      <c r="A28">
        <v>27</v>
      </c>
      <c r="B28">
        <f t="shared" si="0"/>
        <v>1.35</v>
      </c>
      <c r="C28">
        <f t="shared" si="1"/>
        <v>1.35</v>
      </c>
      <c r="D28">
        <f t="shared" si="2"/>
        <v>0.30901699437494751</v>
      </c>
      <c r="E28">
        <f t="shared" si="3"/>
        <v>0.93156086646008018</v>
      </c>
      <c r="F28">
        <f t="shared" si="4"/>
        <v>0.57413009234192469</v>
      </c>
      <c r="G28">
        <f t="shared" si="5"/>
        <v>-1.9918881098277037</v>
      </c>
    </row>
    <row r="29" spans="1:7">
      <c r="A29">
        <v>28</v>
      </c>
      <c r="B29">
        <f t="shared" si="0"/>
        <v>1.4000000000000001</v>
      </c>
      <c r="C29">
        <f t="shared" si="1"/>
        <v>1.4000000000000001</v>
      </c>
      <c r="D29">
        <f t="shared" si="2"/>
        <v>0.20791169081775931</v>
      </c>
      <c r="E29">
        <f t="shared" si="3"/>
        <v>0.94449590646647441</v>
      </c>
      <c r="F29">
        <f t="shared" si="4"/>
        <v>0.62105257912080625</v>
      </c>
      <c r="G29">
        <f t="shared" si="5"/>
        <v>-2.0486275443945372</v>
      </c>
    </row>
    <row r="30" spans="1:7">
      <c r="A30">
        <v>29</v>
      </c>
      <c r="B30">
        <f t="shared" si="0"/>
        <v>1.4500000000000002</v>
      </c>
      <c r="C30">
        <f t="shared" si="1"/>
        <v>1.4500000000000002</v>
      </c>
      <c r="D30">
        <f t="shared" si="2"/>
        <v>0.10452846326765285</v>
      </c>
      <c r="E30">
        <f t="shared" si="3"/>
        <v>0.95231405625863041</v>
      </c>
      <c r="F30">
        <f t="shared" si="4"/>
        <v>0.66849437029891023</v>
      </c>
      <c r="G30">
        <f t="shared" si="5"/>
        <v>-2.0829217868821095</v>
      </c>
    </row>
    <row r="31" spans="1:7">
      <c r="A31">
        <v>30</v>
      </c>
      <c r="B31">
        <f t="shared" si="0"/>
        <v>1.5</v>
      </c>
      <c r="C31">
        <f t="shared" si="1"/>
        <v>1.5</v>
      </c>
      <c r="D31">
        <f t="shared" si="2"/>
        <v>1.22514845490862E-16</v>
      </c>
      <c r="E31">
        <f t="shared" si="3"/>
        <v>0.95492965855137202</v>
      </c>
      <c r="F31">
        <f t="shared" si="4"/>
        <v>0.71619724391352901</v>
      </c>
      <c r="G31">
        <f t="shared" si="5"/>
        <v>-2.0943951023931953</v>
      </c>
    </row>
    <row r="32" spans="1:7">
      <c r="A32">
        <v>1</v>
      </c>
      <c r="B32">
        <f>B31*0.001</f>
        <v>1.5E-3</v>
      </c>
      <c r="C32">
        <f>$C$31+B32</f>
        <v>1.5015000000000001</v>
      </c>
      <c r="D32">
        <v>0</v>
      </c>
      <c r="E32">
        <f>$E$31</f>
        <v>0.95492965855137202</v>
      </c>
      <c r="F32">
        <f>$F$31+B32*E32</f>
        <v>0.71762963840135607</v>
      </c>
      <c r="G32">
        <v>0</v>
      </c>
    </row>
    <row r="33" spans="1:7">
      <c r="A33">
        <v>2</v>
      </c>
      <c r="B33">
        <f t="shared" ref="B33:B38" si="6">$J$7/7*A33</f>
        <v>0.2857142857142857</v>
      </c>
      <c r="C33">
        <f t="shared" ref="C33:C38" si="7">$C$31+B33</f>
        <v>1.7857142857142856</v>
      </c>
      <c r="D33">
        <v>0</v>
      </c>
      <c r="E33">
        <f t="shared" ref="E33:E38" si="8">$E$31</f>
        <v>0.95492965855137202</v>
      </c>
      <c r="F33">
        <f t="shared" ref="F33:F38" si="9">$F$31+B33*E33</f>
        <v>0.989034289213921</v>
      </c>
      <c r="G33">
        <v>0</v>
      </c>
    </row>
    <row r="34" spans="1:7">
      <c r="A34">
        <v>3</v>
      </c>
      <c r="B34">
        <f t="shared" si="6"/>
        <v>0.42857142857142855</v>
      </c>
      <c r="C34">
        <f t="shared" si="7"/>
        <v>1.9285714285714286</v>
      </c>
      <c r="D34">
        <v>0</v>
      </c>
      <c r="E34">
        <f t="shared" si="8"/>
        <v>0.95492965855137202</v>
      </c>
      <c r="F34">
        <f t="shared" si="9"/>
        <v>1.1254528118641169</v>
      </c>
      <c r="G34">
        <v>0</v>
      </c>
    </row>
    <row r="35" spans="1:7">
      <c r="A35">
        <v>4</v>
      </c>
      <c r="B35">
        <f t="shared" si="6"/>
        <v>0.5714285714285714</v>
      </c>
      <c r="C35">
        <f t="shared" si="7"/>
        <v>2.0714285714285712</v>
      </c>
      <c r="D35">
        <v>0</v>
      </c>
      <c r="E35">
        <f t="shared" si="8"/>
        <v>0.95492965855137202</v>
      </c>
      <c r="F35">
        <f t="shared" si="9"/>
        <v>1.2618713345143129</v>
      </c>
      <c r="G35">
        <v>0</v>
      </c>
    </row>
    <row r="36" spans="1:7">
      <c r="A36">
        <v>5</v>
      </c>
      <c r="B36">
        <f t="shared" si="6"/>
        <v>0.71428571428571419</v>
      </c>
      <c r="C36">
        <f t="shared" si="7"/>
        <v>2.2142857142857144</v>
      </c>
      <c r="D36">
        <v>0</v>
      </c>
      <c r="E36">
        <f t="shared" si="8"/>
        <v>0.95492965855137202</v>
      </c>
      <c r="F36">
        <f t="shared" si="9"/>
        <v>1.3982898571645088</v>
      </c>
      <c r="G36">
        <v>0</v>
      </c>
    </row>
    <row r="37" spans="1:7">
      <c r="A37">
        <v>6</v>
      </c>
      <c r="B37">
        <f t="shared" si="6"/>
        <v>0.8571428571428571</v>
      </c>
      <c r="C37">
        <f t="shared" si="7"/>
        <v>2.3571428571428572</v>
      </c>
      <c r="D37">
        <v>0</v>
      </c>
      <c r="E37">
        <f t="shared" si="8"/>
        <v>0.95492965855137202</v>
      </c>
      <c r="F37">
        <f t="shared" si="9"/>
        <v>1.534708379814705</v>
      </c>
      <c r="G37">
        <v>0</v>
      </c>
    </row>
    <row r="38" spans="1:7">
      <c r="A38">
        <v>7</v>
      </c>
      <c r="B38">
        <f t="shared" si="6"/>
        <v>1</v>
      </c>
      <c r="C38">
        <f t="shared" si="7"/>
        <v>2.5</v>
      </c>
      <c r="D38">
        <v>0</v>
      </c>
      <c r="E38">
        <f t="shared" si="8"/>
        <v>0.95492965855137202</v>
      </c>
      <c r="F38">
        <f t="shared" si="9"/>
        <v>1.6711269024649011</v>
      </c>
      <c r="G38">
        <v>0</v>
      </c>
    </row>
    <row r="39" spans="1:7">
      <c r="A39">
        <v>1</v>
      </c>
      <c r="B39">
        <f>0.001</f>
        <v>1E-3</v>
      </c>
      <c r="C39">
        <f>$C$38+B39</f>
        <v>2.5009999999999999</v>
      </c>
      <c r="D39">
        <f>-$J$3*SIN(PI()*B39/$J$4)</f>
        <v>-2.0943935712193743E-3</v>
      </c>
      <c r="E39">
        <f>+$E$31-$J$3*$J$4/PI()*(1-COS(PI()*B39/$J$4))</f>
        <v>0.95492861135420359</v>
      </c>
      <c r="F39">
        <f>-$J$3*$J$4/(PI()*PI())*(PI()*B39-$J$4*SIN(PI()*B39/$J$4))+$F$38+$E$38*B39</f>
        <v>1.6720818317743869</v>
      </c>
      <c r="G39">
        <f>$J$3*PI()/$J$4*COS(PI()*B39/$J$4)</f>
        <v>2.0943905088724035</v>
      </c>
    </row>
    <row r="40" spans="1:7">
      <c r="A40">
        <v>2</v>
      </c>
      <c r="B40">
        <f t="shared" ref="B40:B68" si="10">$J$4/30*A40</f>
        <v>0.1</v>
      </c>
      <c r="C40">
        <f t="shared" ref="C40:C68" si="11">$C$38+B40</f>
        <v>2.6</v>
      </c>
      <c r="D40">
        <f t="shared" ref="D40:D68" si="12">-$J$3*SIN(PI()*B40/$J$4)</f>
        <v>-0.20791169081775931</v>
      </c>
      <c r="E40">
        <f t="shared" ref="E40:E68" si="13">+$E$31-$J$3*$J$4/PI()*(1-COS(PI()*B40/$J$4))</f>
        <v>0.94449590646647441</v>
      </c>
      <c r="F40">
        <f t="shared" ref="F40:F68" si="14">-$J$3*$J$4/(PI()*PI())*(PI()*B40-$J$4*SIN(PI()*B40/$J$4))+$F$38+$E$38*B40</f>
        <v>1.7662715672576237</v>
      </c>
      <c r="G40">
        <f t="shared" ref="G40:G68" si="15">$J$3*PI()/$J$4*COS(PI()*B40/$J$4)</f>
        <v>2.0486275443945372</v>
      </c>
    </row>
    <row r="41" spans="1:7">
      <c r="A41">
        <v>3</v>
      </c>
      <c r="B41">
        <f t="shared" si="10"/>
        <v>0.15000000000000002</v>
      </c>
      <c r="C41">
        <f t="shared" si="11"/>
        <v>2.65</v>
      </c>
      <c r="D41">
        <f t="shared" si="12"/>
        <v>-0.30901699437494745</v>
      </c>
      <c r="E41">
        <f t="shared" si="13"/>
        <v>0.93156086646008018</v>
      </c>
      <c r="F41">
        <f t="shared" si="14"/>
        <v>1.8131940540365055</v>
      </c>
      <c r="G41">
        <f t="shared" si="15"/>
        <v>1.9918881098277037</v>
      </c>
    </row>
    <row r="42" spans="1:7">
      <c r="A42">
        <v>4</v>
      </c>
      <c r="B42">
        <f t="shared" si="10"/>
        <v>0.2</v>
      </c>
      <c r="C42">
        <f t="shared" si="11"/>
        <v>2.7</v>
      </c>
      <c r="D42">
        <f t="shared" si="12"/>
        <v>-0.40673664307580015</v>
      </c>
      <c r="E42">
        <f t="shared" si="13"/>
        <v>0.91365065524458888</v>
      </c>
      <c r="F42">
        <f t="shared" si="14"/>
        <v>1.8593447040611284</v>
      </c>
      <c r="G42">
        <f t="shared" si="15"/>
        <v>1.9133251323002134</v>
      </c>
    </row>
    <row r="43" spans="1:7">
      <c r="A43">
        <v>5</v>
      </c>
      <c r="B43">
        <f t="shared" si="10"/>
        <v>0.25</v>
      </c>
      <c r="C43">
        <f t="shared" si="11"/>
        <v>2.75</v>
      </c>
      <c r="D43">
        <f t="shared" si="12"/>
        <v>-0.49999999999999994</v>
      </c>
      <c r="E43">
        <f t="shared" si="13"/>
        <v>0.89096150084203007</v>
      </c>
      <c r="F43">
        <f t="shared" si="14"/>
        <v>1.9044794413814525</v>
      </c>
      <c r="G43">
        <f t="shared" si="15"/>
        <v>1.8137993642342178</v>
      </c>
    </row>
    <row r="44" spans="1:7">
      <c r="A44">
        <v>6</v>
      </c>
      <c r="B44">
        <f t="shared" si="10"/>
        <v>0.30000000000000004</v>
      </c>
      <c r="C44">
        <f t="shared" si="11"/>
        <v>2.8</v>
      </c>
      <c r="D44">
        <f t="shared" si="12"/>
        <v>-0.58778525229247325</v>
      </c>
      <c r="E44">
        <f t="shared" si="13"/>
        <v>0.86374199037604882</v>
      </c>
      <c r="F44">
        <f t="shared" si="14"/>
        <v>1.9483653205996201</v>
      </c>
      <c r="G44">
        <f t="shared" si="15"/>
        <v>1.6944012307717529</v>
      </c>
    </row>
    <row r="45" spans="1:7">
      <c r="A45">
        <v>7</v>
      </c>
      <c r="B45">
        <f t="shared" si="10"/>
        <v>0.35000000000000003</v>
      </c>
      <c r="C45">
        <f t="shared" si="11"/>
        <v>2.85</v>
      </c>
      <c r="D45">
        <f t="shared" si="12"/>
        <v>-0.66913060635885824</v>
      </c>
      <c r="E45">
        <f t="shared" si="13"/>
        <v>0.83229034649935951</v>
      </c>
      <c r="F45">
        <f t="shared" si="14"/>
        <v>1.9907830790684793</v>
      </c>
      <c r="G45">
        <f t="shared" si="15"/>
        <v>1.5564388828487004</v>
      </c>
    </row>
    <row r="46" spans="1:7">
      <c r="A46">
        <v>8</v>
      </c>
      <c r="B46">
        <f t="shared" si="10"/>
        <v>0.4</v>
      </c>
      <c r="C46">
        <f t="shared" si="11"/>
        <v>2.9</v>
      </c>
      <c r="D46">
        <f t="shared" si="12"/>
        <v>-0.74314482547739413</v>
      </c>
      <c r="E46">
        <f t="shared" si="13"/>
        <v>0.7969511600039545</v>
      </c>
      <c r="F46">
        <f t="shared" si="14"/>
        <v>2.0315295391790338</v>
      </c>
      <c r="G46">
        <f t="shared" si="15"/>
        <v>1.4014238648193817</v>
      </c>
    </row>
    <row r="47" spans="1:7">
      <c r="A47">
        <v>9</v>
      </c>
      <c r="B47">
        <f t="shared" si="10"/>
        <v>0.45</v>
      </c>
      <c r="C47">
        <f t="shared" si="11"/>
        <v>2.95</v>
      </c>
      <c r="D47">
        <f t="shared" si="12"/>
        <v>-0.80901699437494745</v>
      </c>
      <c r="E47">
        <f t="shared" si="13"/>
        <v>0.7581116144122777</v>
      </c>
      <c r="F47">
        <f t="shared" si="14"/>
        <v>2.0704198344168412</v>
      </c>
      <c r="G47">
        <f t="shared" si="15"/>
        <v>1.2310545536603044</v>
      </c>
    </row>
    <row r="48" spans="1:7">
      <c r="A48">
        <v>10</v>
      </c>
      <c r="B48">
        <f t="shared" si="10"/>
        <v>0.5</v>
      </c>
      <c r="C48">
        <f t="shared" si="11"/>
        <v>3</v>
      </c>
      <c r="D48">
        <f t="shared" si="12"/>
        <v>-0.8660254037844386</v>
      </c>
      <c r="E48">
        <f t="shared" si="13"/>
        <v>0.71619724391352912</v>
      </c>
      <c r="F48">
        <f t="shared" si="14"/>
        <v>2.1072894347982327</v>
      </c>
      <c r="G48">
        <f t="shared" si="15"/>
        <v>1.0471975511965979</v>
      </c>
    </row>
    <row r="49" spans="1:7">
      <c r="A49">
        <v>11</v>
      </c>
      <c r="B49">
        <f t="shared" si="10"/>
        <v>0.55000000000000004</v>
      </c>
      <c r="C49">
        <f t="shared" si="11"/>
        <v>3.05</v>
      </c>
      <c r="D49">
        <f t="shared" si="12"/>
        <v>-0.91354545764260087</v>
      </c>
      <c r="E49">
        <f t="shared" si="13"/>
        <v>0.67166727112203861</v>
      </c>
      <c r="F49">
        <f t="shared" si="14"/>
        <v>2.1419959494952447</v>
      </c>
      <c r="G49">
        <f t="shared" si="15"/>
        <v>0.85186723322180513</v>
      </c>
    </row>
    <row r="50" spans="1:7">
      <c r="A50">
        <v>12</v>
      </c>
      <c r="B50">
        <f t="shared" si="10"/>
        <v>0.60000000000000009</v>
      </c>
      <c r="C50">
        <f t="shared" si="11"/>
        <v>3.1</v>
      </c>
      <c r="D50">
        <f t="shared" si="12"/>
        <v>-0.95105651629515364</v>
      </c>
      <c r="E50">
        <f t="shared" si="13"/>
        <v>0.62500957573820581</v>
      </c>
      <c r="F50">
        <f t="shared" si="14"/>
        <v>2.1744206868993254</v>
      </c>
      <c r="G50">
        <f t="shared" si="15"/>
        <v>0.64720367957515512</v>
      </c>
    </row>
    <row r="51" spans="1:7">
      <c r="A51">
        <v>13</v>
      </c>
      <c r="B51">
        <f t="shared" si="10"/>
        <v>0.65</v>
      </c>
      <c r="C51">
        <f t="shared" si="11"/>
        <v>3.15</v>
      </c>
      <c r="D51">
        <f t="shared" si="12"/>
        <v>-0.97814760073380558</v>
      </c>
      <c r="E51">
        <f t="shared" si="13"/>
        <v>0.57673534923640668</v>
      </c>
      <c r="F51">
        <f t="shared" si="14"/>
        <v>2.2044699550314366</v>
      </c>
      <c r="G51">
        <f t="shared" si="15"/>
        <v>0.43544922697900368</v>
      </c>
    </row>
    <row r="52" spans="1:7">
      <c r="A52">
        <v>14</v>
      </c>
      <c r="B52">
        <f t="shared" si="10"/>
        <v>0.70000000000000007</v>
      </c>
      <c r="C52">
        <f t="shared" si="11"/>
        <v>3.2</v>
      </c>
      <c r="D52">
        <f t="shared" si="12"/>
        <v>-0.99452189536827329</v>
      </c>
      <c r="E52">
        <f t="shared" si="13"/>
        <v>0.52737349414422596</v>
      </c>
      <c r="F52">
        <f t="shared" si="14"/>
        <v>2.2320760880509845</v>
      </c>
      <c r="G52">
        <f t="shared" si="15"/>
        <v>0.21892390152846042</v>
      </c>
    </row>
    <row r="53" spans="1:7">
      <c r="A53">
        <v>15</v>
      </c>
      <c r="B53">
        <f t="shared" si="10"/>
        <v>0.75</v>
      </c>
      <c r="C53">
        <f t="shared" si="11"/>
        <v>3.25</v>
      </c>
      <c r="D53">
        <f t="shared" si="12"/>
        <v>-1</v>
      </c>
      <c r="E53">
        <f t="shared" si="13"/>
        <v>0.47746482927568606</v>
      </c>
      <c r="F53">
        <f t="shared" si="14"/>
        <v>2.2571981876169258</v>
      </c>
      <c r="G53">
        <f t="shared" si="15"/>
        <v>1.2829724618326021E-16</v>
      </c>
    </row>
    <row r="54" spans="1:7">
      <c r="A54">
        <v>16</v>
      </c>
      <c r="B54">
        <f t="shared" si="10"/>
        <v>0.8</v>
      </c>
      <c r="C54">
        <f t="shared" si="11"/>
        <v>3.3</v>
      </c>
      <c r="D54">
        <f t="shared" si="12"/>
        <v>-0.9945218953682734</v>
      </c>
      <c r="E54">
        <f t="shared" si="13"/>
        <v>0.42755616440714606</v>
      </c>
      <c r="F54">
        <f t="shared" si="14"/>
        <v>2.2798225709785531</v>
      </c>
      <c r="G54">
        <f t="shared" si="15"/>
        <v>-0.21892390152846014</v>
      </c>
    </row>
    <row r="55" spans="1:7">
      <c r="A55">
        <v>17</v>
      </c>
      <c r="B55">
        <f t="shared" si="10"/>
        <v>0.85000000000000009</v>
      </c>
      <c r="C55">
        <f t="shared" si="11"/>
        <v>3.35</v>
      </c>
      <c r="D55">
        <f t="shared" si="12"/>
        <v>-0.97814760073380558</v>
      </c>
      <c r="E55">
        <f t="shared" si="13"/>
        <v>0.37819430931496523</v>
      </c>
      <c r="F55">
        <f t="shared" si="14"/>
        <v>2.2999629208865739</v>
      </c>
      <c r="G55">
        <f t="shared" si="15"/>
        <v>-0.4354492269790039</v>
      </c>
    </row>
    <row r="56" spans="1:7">
      <c r="A56">
        <v>18</v>
      </c>
      <c r="B56">
        <f t="shared" si="10"/>
        <v>0.9</v>
      </c>
      <c r="C56">
        <f t="shared" si="11"/>
        <v>3.4</v>
      </c>
      <c r="D56">
        <f t="shared" si="12"/>
        <v>-0.95105651629515364</v>
      </c>
      <c r="E56">
        <f t="shared" si="13"/>
        <v>0.32992008281316609</v>
      </c>
      <c r="F56">
        <f t="shared" si="14"/>
        <v>2.317660135682031</v>
      </c>
      <c r="G56">
        <f t="shared" si="15"/>
        <v>-0.64720367957515523</v>
      </c>
    </row>
    <row r="57" spans="1:7">
      <c r="A57">
        <v>19</v>
      </c>
      <c r="B57">
        <f t="shared" si="10"/>
        <v>0.95000000000000007</v>
      </c>
      <c r="C57">
        <f t="shared" si="11"/>
        <v>3.45</v>
      </c>
      <c r="D57">
        <f t="shared" si="12"/>
        <v>-0.91354545764260098</v>
      </c>
      <c r="E57">
        <f t="shared" si="13"/>
        <v>0.28326238742933341</v>
      </c>
      <c r="F57">
        <f t="shared" si="14"/>
        <v>2.3329818812055194</v>
      </c>
      <c r="G57">
        <f t="shared" si="15"/>
        <v>-0.8518672332218048</v>
      </c>
    </row>
    <row r="58" spans="1:7">
      <c r="A58">
        <v>20</v>
      </c>
      <c r="B58">
        <f t="shared" si="10"/>
        <v>1</v>
      </c>
      <c r="C58">
        <f t="shared" si="11"/>
        <v>3.5</v>
      </c>
      <c r="D58">
        <f t="shared" si="12"/>
        <v>-0.86602540378443871</v>
      </c>
      <c r="E58">
        <f t="shared" si="13"/>
        <v>0.23873241463784312</v>
      </c>
      <c r="F58">
        <f t="shared" si="14"/>
        <v>2.3460218494360761</v>
      </c>
      <c r="G58">
        <f t="shared" si="15"/>
        <v>-1.0471975511965972</v>
      </c>
    </row>
    <row r="59" spans="1:7">
      <c r="A59">
        <v>21</v>
      </c>
      <c r="B59">
        <f t="shared" si="10"/>
        <v>1.05</v>
      </c>
      <c r="C59">
        <f t="shared" si="11"/>
        <v>3.55</v>
      </c>
      <c r="D59">
        <f t="shared" si="12"/>
        <v>-0.80901699437494745</v>
      </c>
      <c r="E59">
        <f t="shared" si="13"/>
        <v>0.19681804413909443</v>
      </c>
      <c r="F59">
        <f t="shared" si="14"/>
        <v>2.3568987319822527</v>
      </c>
      <c r="G59">
        <f t="shared" si="15"/>
        <v>-1.2310545536603041</v>
      </c>
    </row>
    <row r="60" spans="1:7">
      <c r="A60">
        <v>22</v>
      </c>
      <c r="B60">
        <f t="shared" si="10"/>
        <v>1.1000000000000001</v>
      </c>
      <c r="C60">
        <f t="shared" si="11"/>
        <v>3.6</v>
      </c>
      <c r="D60">
        <f t="shared" si="12"/>
        <v>-0.74314482547739424</v>
      </c>
      <c r="E60">
        <f t="shared" si="13"/>
        <v>0.15797849854741752</v>
      </c>
      <c r="F60">
        <f t="shared" si="14"/>
        <v>2.365754919672014</v>
      </c>
      <c r="G60">
        <f t="shared" si="15"/>
        <v>-1.4014238648193817</v>
      </c>
    </row>
    <row r="61" spans="1:7">
      <c r="A61">
        <v>23</v>
      </c>
      <c r="B61">
        <f t="shared" si="10"/>
        <v>1.1500000000000001</v>
      </c>
      <c r="C61">
        <f t="shared" si="11"/>
        <v>3.6500000000000004</v>
      </c>
      <c r="D61">
        <f t="shared" si="12"/>
        <v>-0.66913060635885802</v>
      </c>
      <c r="E61">
        <f t="shared" si="13"/>
        <v>0.12263931205201239</v>
      </c>
      <c r="F61">
        <f t="shared" si="14"/>
        <v>2.3727549424890282</v>
      </c>
      <c r="G61">
        <f t="shared" si="15"/>
        <v>-1.5564388828487006</v>
      </c>
    </row>
    <row r="62" spans="1:7">
      <c r="A62">
        <v>24</v>
      </c>
      <c r="B62">
        <f t="shared" si="10"/>
        <v>1.2000000000000002</v>
      </c>
      <c r="C62">
        <f t="shared" si="11"/>
        <v>3.7</v>
      </c>
      <c r="D62">
        <f t="shared" si="12"/>
        <v>-0.5877852522924728</v>
      </c>
      <c r="E62">
        <f t="shared" si="13"/>
        <v>9.1187668175322978E-2</v>
      </c>
      <c r="F62">
        <f t="shared" si="14"/>
        <v>2.3780836669477372</v>
      </c>
      <c r="G62">
        <f t="shared" si="15"/>
        <v>-1.6944012307717535</v>
      </c>
    </row>
    <row r="63" spans="1:7">
      <c r="A63">
        <v>25</v>
      </c>
      <c r="B63">
        <f t="shared" si="10"/>
        <v>1.25</v>
      </c>
      <c r="C63">
        <f t="shared" si="11"/>
        <v>3.75</v>
      </c>
      <c r="D63">
        <f t="shared" si="12"/>
        <v>-0.49999999999999994</v>
      </c>
      <c r="E63">
        <f t="shared" si="13"/>
        <v>6.3968157709341833E-2</v>
      </c>
      <c r="F63">
        <f t="shared" si="14"/>
        <v>2.3819442706571383</v>
      </c>
      <c r="G63">
        <f t="shared" si="15"/>
        <v>-1.8137993642342178</v>
      </c>
    </row>
    <row r="64" spans="1:7">
      <c r="A64">
        <v>26</v>
      </c>
      <c r="B64">
        <f t="shared" si="10"/>
        <v>1.3</v>
      </c>
      <c r="C64">
        <f t="shared" si="11"/>
        <v>3.8</v>
      </c>
      <c r="D64">
        <f t="shared" si="12"/>
        <v>-0.40673664307580043</v>
      </c>
      <c r="E64">
        <f t="shared" si="13"/>
        <v>4.1279003306783246E-2</v>
      </c>
      <c r="F64">
        <f t="shared" si="14"/>
        <v>2.3845560162643831</v>
      </c>
      <c r="G64">
        <f t="shared" si="15"/>
        <v>-1.9133251323002132</v>
      </c>
    </row>
    <row r="65" spans="1:7">
      <c r="A65">
        <v>27</v>
      </c>
      <c r="B65">
        <f t="shared" si="10"/>
        <v>1.35</v>
      </c>
      <c r="C65">
        <f t="shared" si="11"/>
        <v>3.85</v>
      </c>
      <c r="D65">
        <f t="shared" si="12"/>
        <v>-0.30901699437494751</v>
      </c>
      <c r="E65">
        <f t="shared" si="13"/>
        <v>2.3368792091291835E-2</v>
      </c>
      <c r="F65">
        <f t="shared" si="14"/>
        <v>2.3861518491673288</v>
      </c>
      <c r="G65">
        <f t="shared" si="15"/>
        <v>-1.9918881098277037</v>
      </c>
    </row>
    <row r="66" spans="1:7">
      <c r="A66">
        <v>28</v>
      </c>
      <c r="B66">
        <f t="shared" si="10"/>
        <v>1.4000000000000001</v>
      </c>
      <c r="C66">
        <f t="shared" si="11"/>
        <v>3.9000000000000004</v>
      </c>
      <c r="D66">
        <f t="shared" si="12"/>
        <v>-0.20791169081775931</v>
      </c>
      <c r="E66">
        <f t="shared" si="13"/>
        <v>1.0433752084897607E-2</v>
      </c>
      <c r="F66">
        <f t="shared" si="14"/>
        <v>2.3869758453160159</v>
      </c>
      <c r="G66">
        <f t="shared" si="15"/>
        <v>-2.0486275443945372</v>
      </c>
    </row>
    <row r="67" spans="1:7">
      <c r="A67">
        <v>29</v>
      </c>
      <c r="B67">
        <f t="shared" si="10"/>
        <v>1.4500000000000002</v>
      </c>
      <c r="C67">
        <f t="shared" si="11"/>
        <v>3.95</v>
      </c>
      <c r="D67">
        <f t="shared" si="12"/>
        <v>-0.10452846326765285</v>
      </c>
      <c r="E67">
        <f t="shared" si="13"/>
        <v>2.6156022927416034E-3</v>
      </c>
      <c r="F67">
        <f t="shared" si="14"/>
        <v>2.3872805370654806</v>
      </c>
      <c r="G67">
        <f t="shared" si="15"/>
        <v>-2.0829217868821095</v>
      </c>
    </row>
    <row r="68" spans="1:7">
      <c r="A68">
        <v>30</v>
      </c>
      <c r="B68">
        <f t="shared" si="10"/>
        <v>1.5</v>
      </c>
      <c r="C68">
        <f t="shared" si="11"/>
        <v>4</v>
      </c>
      <c r="D68">
        <f t="shared" si="12"/>
        <v>-1.22514845490862E-16</v>
      </c>
      <c r="E68">
        <f t="shared" si="13"/>
        <v>0</v>
      </c>
      <c r="F68">
        <f t="shared" si="14"/>
        <v>2.3873241463784303</v>
      </c>
      <c r="G68">
        <f t="shared" si="15"/>
        <v>-2.0943951023931953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8"/>
  <sheetViews>
    <sheetView topLeftCell="A65" zoomScaleNormal="100" workbookViewId="0">
      <selection activeCell="E68" sqref="E68"/>
    </sheetView>
  </sheetViews>
  <sheetFormatPr defaultRowHeight="15"/>
  <cols>
    <col min="6" max="6" width="12.7109375" bestFit="1" customWidth="1"/>
  </cols>
  <sheetData>
    <row r="1" spans="1:10">
      <c r="A1" t="s">
        <v>0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I1" t="s">
        <v>6</v>
      </c>
      <c r="J1">
        <v>1</v>
      </c>
    </row>
    <row r="2" spans="1:10">
      <c r="A2">
        <v>1</v>
      </c>
      <c r="B2">
        <f>$J$2/30*A2</f>
        <v>3.3333333333333333E-2</v>
      </c>
      <c r="C2">
        <f>B2</f>
        <v>3.3333333333333333E-2</v>
      </c>
      <c r="D2">
        <f>$J$1*SIN(PI()*B2/$J$2)</f>
        <v>0.10452846326765346</v>
      </c>
      <c r="E2">
        <f>$J$1*$J$2/PI()*(1-COS(PI()*B2/$J$2))+$J$5</f>
        <v>2.0017437348618277</v>
      </c>
      <c r="F2">
        <f>$J$1*$J$2/(PI()*PI())*(PI()*B2-$J$2*SIN(PI()*B2/$J$2))+$J$5*B2</f>
        <v>6.6686048583533081E-2</v>
      </c>
      <c r="G2">
        <f>$J$1*PI()/$J$2*COS(PI()*B2/$J$2)</f>
        <v>3.1243826803231642</v>
      </c>
      <c r="I2" t="s">
        <v>7</v>
      </c>
      <c r="J2">
        <v>1</v>
      </c>
    </row>
    <row r="3" spans="1:10">
      <c r="A3">
        <v>2</v>
      </c>
      <c r="B3">
        <f t="shared" ref="B3:B31" si="0">$J$2/30*A3</f>
        <v>6.6666666666666666E-2</v>
      </c>
      <c r="C3">
        <f t="shared" ref="C3:C31" si="1">B3</f>
        <v>6.6666666666666666E-2</v>
      </c>
      <c r="D3">
        <f t="shared" ref="D3:D31" si="2">$J$1*SIN(PI()*B3/$J$2)</f>
        <v>0.20791169081775931</v>
      </c>
      <c r="E3">
        <f t="shared" ref="E3:E31" si="3">$J$1*$J$2/PI()*(1-COS(PI()*B3/$J$2))+$J$5</f>
        <v>2.0069558347232652</v>
      </c>
      <c r="F3">
        <f t="shared" ref="F3:F31" si="4">$J$1*$J$2/(PI()*PI())*(PI()*B3-$J$2*SIN(PI()*B3/$J$2))+$J$5*B3</f>
        <v>0.13348813380551758</v>
      </c>
      <c r="G3">
        <f t="shared" ref="G3:G31" si="5">$J$1*PI()/$J$2*COS(PI()*B3/$J$2)</f>
        <v>3.0729413165918062</v>
      </c>
      <c r="I3" t="s">
        <v>8</v>
      </c>
      <c r="J3">
        <v>1</v>
      </c>
    </row>
    <row r="4" spans="1:10">
      <c r="A4">
        <v>3</v>
      </c>
      <c r="B4">
        <f t="shared" si="0"/>
        <v>0.1</v>
      </c>
      <c r="C4">
        <f t="shared" si="1"/>
        <v>0.1</v>
      </c>
      <c r="D4">
        <f t="shared" si="2"/>
        <v>0.3090169943749474</v>
      </c>
      <c r="E4">
        <f t="shared" si="3"/>
        <v>2.0155791947275281</v>
      </c>
      <c r="F4">
        <f t="shared" si="4"/>
        <v>0.20052102098271177</v>
      </c>
      <c r="G4">
        <f t="shared" si="5"/>
        <v>2.9878321647415556</v>
      </c>
      <c r="I4" t="s">
        <v>9</v>
      </c>
      <c r="J4">
        <v>3</v>
      </c>
    </row>
    <row r="5" spans="1:10">
      <c r="A5">
        <v>4</v>
      </c>
      <c r="B5">
        <f t="shared" si="0"/>
        <v>0.13333333333333333</v>
      </c>
      <c r="C5">
        <f t="shared" si="1"/>
        <v>0.13333333333333333</v>
      </c>
      <c r="D5">
        <f t="shared" si="2"/>
        <v>0.40673664307580015</v>
      </c>
      <c r="E5">
        <f t="shared" si="3"/>
        <v>2.0275193355378556</v>
      </c>
      <c r="F5">
        <f t="shared" si="4"/>
        <v>0.26789694671735426</v>
      </c>
      <c r="G5">
        <f t="shared" si="5"/>
        <v>2.8699876984503203</v>
      </c>
      <c r="I5" t="s">
        <v>11</v>
      </c>
      <c r="J5">
        <v>2</v>
      </c>
    </row>
    <row r="6" spans="1:10">
      <c r="A6">
        <v>5</v>
      </c>
      <c r="B6">
        <f t="shared" si="0"/>
        <v>0.16666666666666666</v>
      </c>
      <c r="C6">
        <f t="shared" si="1"/>
        <v>0.16666666666666666</v>
      </c>
      <c r="D6">
        <f t="shared" si="2"/>
        <v>0.49999999999999994</v>
      </c>
      <c r="E6">
        <f t="shared" si="3"/>
        <v>2.0426454384728947</v>
      </c>
      <c r="F6">
        <f t="shared" si="4"/>
        <v>0.33572438920946285</v>
      </c>
      <c r="G6">
        <f t="shared" si="5"/>
        <v>2.720699046351327</v>
      </c>
      <c r="I6" t="s">
        <v>12</v>
      </c>
      <c r="J6">
        <v>0</v>
      </c>
    </row>
    <row r="7" spans="1:10">
      <c r="A7">
        <v>6</v>
      </c>
      <c r="B7">
        <f t="shared" si="0"/>
        <v>0.2</v>
      </c>
      <c r="C7">
        <f t="shared" si="1"/>
        <v>0.2</v>
      </c>
      <c r="D7">
        <f t="shared" si="2"/>
        <v>0.58778525229247314</v>
      </c>
      <c r="E7">
        <f t="shared" si="3"/>
        <v>2.0607917787835488</v>
      </c>
      <c r="F7">
        <f t="shared" si="4"/>
        <v>0.40410687974697462</v>
      </c>
      <c r="G7">
        <f t="shared" si="5"/>
        <v>2.5416018461576297</v>
      </c>
      <c r="I7" t="s">
        <v>13</v>
      </c>
      <c r="J7">
        <v>0</v>
      </c>
    </row>
    <row r="8" spans="1:10">
      <c r="A8">
        <v>7</v>
      </c>
      <c r="B8">
        <f t="shared" si="0"/>
        <v>0.23333333333333334</v>
      </c>
      <c r="C8">
        <f t="shared" si="1"/>
        <v>0.23333333333333334</v>
      </c>
      <c r="D8">
        <f t="shared" si="2"/>
        <v>0.66913060635885824</v>
      </c>
      <c r="E8">
        <f t="shared" si="3"/>
        <v>2.0817595413680081</v>
      </c>
      <c r="F8">
        <f t="shared" si="4"/>
        <v>0.47314186839528982</v>
      </c>
      <c r="G8">
        <f t="shared" si="5"/>
        <v>2.3346583242730508</v>
      </c>
    </row>
    <row r="9" spans="1:10">
      <c r="A9">
        <v>8</v>
      </c>
      <c r="B9">
        <f t="shared" si="0"/>
        <v>0.26666666666666666</v>
      </c>
      <c r="C9">
        <f t="shared" si="1"/>
        <v>0.26666666666666666</v>
      </c>
      <c r="D9">
        <f t="shared" si="2"/>
        <v>0.74314482547739413</v>
      </c>
      <c r="E9">
        <f t="shared" si="3"/>
        <v>2.1053189990316117</v>
      </c>
      <c r="F9">
        <f t="shared" si="4"/>
        <v>0.54291965631396277</v>
      </c>
      <c r="G9">
        <f t="shared" si="5"/>
        <v>2.1021357972290726</v>
      </c>
    </row>
    <row r="10" spans="1:10">
      <c r="A10">
        <v>9</v>
      </c>
      <c r="B10">
        <f t="shared" si="0"/>
        <v>0.3</v>
      </c>
      <c r="C10">
        <f t="shared" si="1"/>
        <v>0.3</v>
      </c>
      <c r="D10">
        <f t="shared" si="2"/>
        <v>0.80901699437494745</v>
      </c>
      <c r="E10">
        <f t="shared" si="3"/>
        <v>2.131212029426063</v>
      </c>
      <c r="F10">
        <f t="shared" si="4"/>
        <v>0.61352240639830102</v>
      </c>
      <c r="G10">
        <f t="shared" si="5"/>
        <v>1.8465818304904567</v>
      </c>
    </row>
    <row r="11" spans="1:10">
      <c r="A11">
        <v>10</v>
      </c>
      <c r="B11">
        <f t="shared" si="0"/>
        <v>0.33333333333333331</v>
      </c>
      <c r="C11">
        <f t="shared" si="1"/>
        <v>0.33333333333333331</v>
      </c>
      <c r="D11">
        <f t="shared" si="2"/>
        <v>0.8660254037844386</v>
      </c>
      <c r="E11">
        <f t="shared" si="3"/>
        <v>2.1591549430918953</v>
      </c>
      <c r="F11">
        <f t="shared" si="4"/>
        <v>0.68502324308549067</v>
      </c>
      <c r="G11">
        <f t="shared" si="5"/>
        <v>1.570796326794897</v>
      </c>
    </row>
    <row r="12" spans="1:10">
      <c r="A12">
        <v>11</v>
      </c>
      <c r="B12">
        <f t="shared" si="0"/>
        <v>0.36666666666666664</v>
      </c>
      <c r="C12">
        <f t="shared" si="1"/>
        <v>0.36666666666666664</v>
      </c>
      <c r="D12">
        <f t="shared" si="2"/>
        <v>0.91354545764260087</v>
      </c>
      <c r="E12">
        <f t="shared" si="3"/>
        <v>2.1888415916195556</v>
      </c>
      <c r="F12">
        <f t="shared" si="4"/>
        <v>0.7574854511879604</v>
      </c>
      <c r="G12">
        <f t="shared" si="5"/>
        <v>1.2778008498327083</v>
      </c>
    </row>
    <row r="13" spans="1:10">
      <c r="A13">
        <v>12</v>
      </c>
      <c r="B13">
        <f t="shared" si="0"/>
        <v>0.4</v>
      </c>
      <c r="C13">
        <f t="shared" si="1"/>
        <v>0.4</v>
      </c>
      <c r="D13">
        <f t="shared" si="2"/>
        <v>0.95105651629515353</v>
      </c>
      <c r="E13">
        <f t="shared" si="3"/>
        <v>2.2199467218754441</v>
      </c>
      <c r="F13">
        <f t="shared" si="4"/>
        <v>0.83096178253173303</v>
      </c>
      <c r="G13">
        <f t="shared" si="5"/>
        <v>0.97080551936273329</v>
      </c>
    </row>
    <row r="14" spans="1:10">
      <c r="A14">
        <v>13</v>
      </c>
      <c r="B14">
        <f t="shared" si="0"/>
        <v>0.43333333333333335</v>
      </c>
      <c r="C14">
        <f t="shared" si="1"/>
        <v>0.43333333333333335</v>
      </c>
      <c r="D14">
        <f t="shared" si="2"/>
        <v>0.97814760073380569</v>
      </c>
      <c r="E14">
        <f t="shared" si="3"/>
        <v>2.2521295395433105</v>
      </c>
      <c r="F14">
        <f t="shared" si="4"/>
        <v>0.9054938779963807</v>
      </c>
      <c r="G14">
        <f t="shared" si="5"/>
        <v>0.6531738404685048</v>
      </c>
    </row>
    <row r="15" spans="1:10">
      <c r="A15">
        <v>14</v>
      </c>
      <c r="B15">
        <f t="shared" si="0"/>
        <v>0.46666666666666667</v>
      </c>
      <c r="C15">
        <f t="shared" si="1"/>
        <v>0.46666666666666667</v>
      </c>
      <c r="D15">
        <f t="shared" si="2"/>
        <v>0.99452189536827329</v>
      </c>
      <c r="E15">
        <f t="shared" si="3"/>
        <v>2.2850374429380973</v>
      </c>
      <c r="F15">
        <f t="shared" si="4"/>
        <v>0.9811118112888344</v>
      </c>
      <c r="G15">
        <f t="shared" si="5"/>
        <v>0.32838585229269063</v>
      </c>
    </row>
    <row r="16" spans="1:10">
      <c r="A16">
        <v>15</v>
      </c>
      <c r="B16">
        <f t="shared" si="0"/>
        <v>0.5</v>
      </c>
      <c r="C16">
        <f t="shared" si="1"/>
        <v>0.5</v>
      </c>
      <c r="D16">
        <f t="shared" si="2"/>
        <v>1</v>
      </c>
      <c r="E16">
        <f t="shared" si="3"/>
        <v>2.3183098861837905</v>
      </c>
      <c r="F16">
        <f t="shared" si="4"/>
        <v>1.0578337594495575</v>
      </c>
      <c r="G16">
        <f t="shared" si="5"/>
        <v>1.9244586927489033E-16</v>
      </c>
    </row>
    <row r="17" spans="1:7">
      <c r="A17">
        <v>16</v>
      </c>
      <c r="B17">
        <f t="shared" si="0"/>
        <v>0.53333333333333333</v>
      </c>
      <c r="C17">
        <f t="shared" si="1"/>
        <v>0.53333333333333333</v>
      </c>
      <c r="D17">
        <f t="shared" si="2"/>
        <v>0.9945218953682734</v>
      </c>
      <c r="E17">
        <f t="shared" si="3"/>
        <v>2.3515823294294842</v>
      </c>
      <c r="F17">
        <f t="shared" si="4"/>
        <v>1.1356658037010869</v>
      </c>
      <c r="G17">
        <f t="shared" si="5"/>
        <v>-0.32838585229269024</v>
      </c>
    </row>
    <row r="18" spans="1:7">
      <c r="A18">
        <v>17</v>
      </c>
      <c r="B18">
        <f t="shared" si="0"/>
        <v>0.56666666666666665</v>
      </c>
      <c r="C18">
        <f t="shared" si="1"/>
        <v>0.56666666666666665</v>
      </c>
      <c r="D18">
        <f t="shared" si="2"/>
        <v>0.97814760073380569</v>
      </c>
      <c r="E18">
        <f t="shared" si="3"/>
        <v>2.384490232824271</v>
      </c>
      <c r="F18">
        <f t="shared" si="4"/>
        <v>1.2146018628208859</v>
      </c>
      <c r="G18">
        <f t="shared" si="5"/>
        <v>-0.65317384046850446</v>
      </c>
    </row>
    <row r="19" spans="1:7">
      <c r="A19">
        <v>18</v>
      </c>
      <c r="B19">
        <f t="shared" si="0"/>
        <v>0.6</v>
      </c>
      <c r="C19">
        <f t="shared" si="1"/>
        <v>0.6</v>
      </c>
      <c r="D19">
        <f t="shared" si="2"/>
        <v>0.95105651629515364</v>
      </c>
      <c r="E19">
        <f t="shared" si="3"/>
        <v>2.4166730504921374</v>
      </c>
      <c r="F19">
        <f t="shared" si="4"/>
        <v>1.2946237597684911</v>
      </c>
      <c r="G19">
        <f t="shared" si="5"/>
        <v>-0.97080551936273296</v>
      </c>
    </row>
    <row r="20" spans="1:7">
      <c r="A20">
        <v>19</v>
      </c>
      <c r="B20">
        <f t="shared" si="0"/>
        <v>0.6333333333333333</v>
      </c>
      <c r="C20">
        <f t="shared" si="1"/>
        <v>0.6333333333333333</v>
      </c>
      <c r="D20">
        <f t="shared" si="2"/>
        <v>0.91354545764260098</v>
      </c>
      <c r="E20">
        <f t="shared" si="3"/>
        <v>2.4477781807480259</v>
      </c>
      <c r="F20">
        <f t="shared" si="4"/>
        <v>1.3757014208369711</v>
      </c>
      <c r="G20">
        <f t="shared" si="5"/>
        <v>-1.2778008498327071</v>
      </c>
    </row>
    <row r="21" spans="1:7">
      <c r="A21">
        <v>20</v>
      </c>
      <c r="B21">
        <f t="shared" si="0"/>
        <v>0.66666666666666663</v>
      </c>
      <c r="C21">
        <f t="shared" si="1"/>
        <v>0.66666666666666663</v>
      </c>
      <c r="D21">
        <f t="shared" si="2"/>
        <v>0.86602540378443871</v>
      </c>
      <c r="E21">
        <f t="shared" si="3"/>
        <v>2.4774648292756858</v>
      </c>
      <c r="F21">
        <f t="shared" si="4"/>
        <v>1.4577932051467541</v>
      </c>
      <c r="G21">
        <f t="shared" si="5"/>
        <v>-1.5707963267948959</v>
      </c>
    </row>
    <row r="22" spans="1:7">
      <c r="A22">
        <v>21</v>
      </c>
      <c r="B22">
        <f t="shared" si="0"/>
        <v>0.7</v>
      </c>
      <c r="C22">
        <f t="shared" si="1"/>
        <v>0.7</v>
      </c>
      <c r="D22">
        <f t="shared" si="2"/>
        <v>0.80901699437494745</v>
      </c>
      <c r="E22">
        <f t="shared" si="3"/>
        <v>2.5054077429415185</v>
      </c>
      <c r="F22">
        <f t="shared" si="4"/>
        <v>1.5408463608718173</v>
      </c>
      <c r="G22">
        <f t="shared" si="5"/>
        <v>-1.8465818304904564</v>
      </c>
    </row>
    <row r="23" spans="1:7">
      <c r="A23">
        <v>22</v>
      </c>
      <c r="B23">
        <f t="shared" si="0"/>
        <v>0.73333333333333328</v>
      </c>
      <c r="C23">
        <f t="shared" si="1"/>
        <v>0.73333333333333328</v>
      </c>
      <c r="D23">
        <f t="shared" si="2"/>
        <v>0.74314482547739447</v>
      </c>
      <c r="E23">
        <f t="shared" si="3"/>
        <v>2.5313007733359694</v>
      </c>
      <c r="F23">
        <f t="shared" si="4"/>
        <v>1.6247976031997315</v>
      </c>
      <c r="G23">
        <f t="shared" si="5"/>
        <v>-2.1021357972290717</v>
      </c>
    </row>
    <row r="24" spans="1:7">
      <c r="A24">
        <v>23</v>
      </c>
      <c r="B24">
        <f t="shared" si="0"/>
        <v>0.76666666666666661</v>
      </c>
      <c r="C24">
        <f t="shared" si="1"/>
        <v>0.76666666666666661</v>
      </c>
      <c r="D24">
        <f t="shared" si="2"/>
        <v>0.66913060635885835</v>
      </c>
      <c r="E24">
        <f t="shared" si="3"/>
        <v>2.5548602309995729</v>
      </c>
      <c r="F24">
        <f t="shared" si="4"/>
        <v>1.7095738076933114</v>
      </c>
      <c r="G24">
        <f t="shared" si="5"/>
        <v>-2.3346583242730499</v>
      </c>
    </row>
    <row r="25" spans="1:7">
      <c r="A25">
        <v>24</v>
      </c>
      <c r="B25">
        <f t="shared" si="0"/>
        <v>0.8</v>
      </c>
      <c r="C25">
        <f t="shared" si="1"/>
        <v>0.8</v>
      </c>
      <c r="D25">
        <f t="shared" si="2"/>
        <v>0.58778525229247325</v>
      </c>
      <c r="E25">
        <f t="shared" si="3"/>
        <v>2.5758279935840327</v>
      </c>
      <c r="F25">
        <f t="shared" si="4"/>
        <v>1.7950928114572491</v>
      </c>
      <c r="G25">
        <f t="shared" si="5"/>
        <v>-2.5416018461576297</v>
      </c>
    </row>
    <row r="26" spans="1:7">
      <c r="A26">
        <v>25</v>
      </c>
      <c r="B26">
        <f t="shared" si="0"/>
        <v>0.83333333333333337</v>
      </c>
      <c r="C26">
        <f t="shared" si="1"/>
        <v>0.83333333333333337</v>
      </c>
      <c r="D26">
        <f t="shared" si="2"/>
        <v>0.49999999999999994</v>
      </c>
      <c r="E26">
        <f t="shared" si="3"/>
        <v>2.5939743338946868</v>
      </c>
      <c r="F26">
        <f t="shared" si="4"/>
        <v>1.8812643133319902</v>
      </c>
      <c r="G26">
        <f t="shared" si="5"/>
        <v>-2.720699046351327</v>
      </c>
    </row>
    <row r="27" spans="1:7">
      <c r="A27">
        <v>26</v>
      </c>
      <c r="B27">
        <f t="shared" si="0"/>
        <v>0.8666666666666667</v>
      </c>
      <c r="C27">
        <f t="shared" si="1"/>
        <v>0.8666666666666667</v>
      </c>
      <c r="D27">
        <f t="shared" si="2"/>
        <v>0.40673664307580004</v>
      </c>
      <c r="E27">
        <f t="shared" si="3"/>
        <v>2.6091004368297259</v>
      </c>
      <c r="F27">
        <f t="shared" si="4"/>
        <v>1.9679908632521341</v>
      </c>
      <c r="G27">
        <f t="shared" si="5"/>
        <v>-2.8699876984503208</v>
      </c>
    </row>
    <row r="28" spans="1:7">
      <c r="A28">
        <v>27</v>
      </c>
      <c r="B28">
        <f t="shared" si="0"/>
        <v>0.9</v>
      </c>
      <c r="C28">
        <f t="shared" si="1"/>
        <v>0.9</v>
      </c>
      <c r="D28">
        <f t="shared" si="2"/>
        <v>0.30901699437494751</v>
      </c>
      <c r="E28">
        <f t="shared" si="3"/>
        <v>2.6210405776400534</v>
      </c>
      <c r="F28">
        <f t="shared" si="4"/>
        <v>2.0551689299297444</v>
      </c>
      <c r="G28">
        <f t="shared" si="5"/>
        <v>-2.9878321647415556</v>
      </c>
    </row>
    <row r="29" spans="1:7">
      <c r="A29">
        <v>28</v>
      </c>
      <c r="B29">
        <f t="shared" si="0"/>
        <v>0.93333333333333335</v>
      </c>
      <c r="C29">
        <f t="shared" si="1"/>
        <v>0.93333333333333335</v>
      </c>
      <c r="D29">
        <f t="shared" si="2"/>
        <v>0.20791169081775931</v>
      </c>
      <c r="E29">
        <f t="shared" si="3"/>
        <v>2.6296639376443163</v>
      </c>
      <c r="F29">
        <f t="shared" si="4"/>
        <v>2.1426900351648031</v>
      </c>
      <c r="G29">
        <f t="shared" si="5"/>
        <v>-3.0729413165918062</v>
      </c>
    </row>
    <row r="30" spans="1:7">
      <c r="A30">
        <v>29</v>
      </c>
      <c r="B30">
        <f t="shared" si="0"/>
        <v>0.96666666666666667</v>
      </c>
      <c r="C30">
        <f t="shared" si="1"/>
        <v>0.96666666666666667</v>
      </c>
      <c r="D30">
        <f t="shared" si="2"/>
        <v>0.10452846326765373</v>
      </c>
      <c r="E30">
        <f t="shared" si="3"/>
        <v>2.6348760375057534</v>
      </c>
      <c r="F30">
        <f t="shared" si="4"/>
        <v>2.2304419423550712</v>
      </c>
      <c r="G30">
        <f t="shared" si="5"/>
        <v>-3.1243826803231642</v>
      </c>
    </row>
    <row r="31" spans="1:7">
      <c r="A31">
        <v>30</v>
      </c>
      <c r="B31">
        <f t="shared" si="0"/>
        <v>1</v>
      </c>
      <c r="C31">
        <f t="shared" si="1"/>
        <v>1</v>
      </c>
      <c r="D31">
        <f t="shared" si="2"/>
        <v>1.22514845490862E-16</v>
      </c>
      <c r="E31">
        <f t="shared" si="3"/>
        <v>2.6366197723675815</v>
      </c>
      <c r="F31">
        <f t="shared" si="4"/>
        <v>2.3183098861837905</v>
      </c>
      <c r="G31">
        <f t="shared" si="5"/>
        <v>-3.1415926535897931</v>
      </c>
    </row>
    <row r="32" spans="1:7">
      <c r="A32">
        <v>1</v>
      </c>
      <c r="B32">
        <f>B31*0.001</f>
        <v>1E-3</v>
      </c>
      <c r="C32">
        <f>$C$31+B32</f>
        <v>1.0009999999999999</v>
      </c>
      <c r="D32">
        <v>0</v>
      </c>
      <c r="E32">
        <f>$E$31</f>
        <v>2.6366197723675815</v>
      </c>
      <c r="F32">
        <f>$F$31+B32*E32</f>
        <v>2.320946505956158</v>
      </c>
      <c r="G32">
        <v>0</v>
      </c>
    </row>
    <row r="33" spans="1:7">
      <c r="A33">
        <v>2</v>
      </c>
      <c r="B33">
        <f t="shared" ref="B33:B38" si="6">$J$7/7*A33</f>
        <v>0</v>
      </c>
      <c r="C33">
        <f t="shared" ref="C33:C38" si="7">$C$31+B33</f>
        <v>1</v>
      </c>
      <c r="D33">
        <v>0</v>
      </c>
      <c r="E33">
        <f t="shared" ref="E33:E38" si="8">$E$31</f>
        <v>2.6366197723675815</v>
      </c>
      <c r="F33">
        <f t="shared" ref="F33:F38" si="9">$F$31+B33*E33</f>
        <v>2.3183098861837905</v>
      </c>
      <c r="G33">
        <v>0</v>
      </c>
    </row>
    <row r="34" spans="1:7">
      <c r="A34">
        <v>3</v>
      </c>
      <c r="B34">
        <f t="shared" si="6"/>
        <v>0</v>
      </c>
      <c r="C34">
        <f t="shared" si="7"/>
        <v>1</v>
      </c>
      <c r="D34">
        <v>0</v>
      </c>
      <c r="E34">
        <f t="shared" si="8"/>
        <v>2.6366197723675815</v>
      </c>
      <c r="F34">
        <f t="shared" si="9"/>
        <v>2.3183098861837905</v>
      </c>
      <c r="G34">
        <v>0</v>
      </c>
    </row>
    <row r="35" spans="1:7">
      <c r="A35">
        <v>4</v>
      </c>
      <c r="B35">
        <f t="shared" si="6"/>
        <v>0</v>
      </c>
      <c r="C35">
        <f t="shared" si="7"/>
        <v>1</v>
      </c>
      <c r="D35">
        <v>0</v>
      </c>
      <c r="E35">
        <f t="shared" si="8"/>
        <v>2.6366197723675815</v>
      </c>
      <c r="F35">
        <f t="shared" si="9"/>
        <v>2.3183098861837905</v>
      </c>
      <c r="G35">
        <v>0</v>
      </c>
    </row>
    <row r="36" spans="1:7">
      <c r="A36">
        <v>5</v>
      </c>
      <c r="B36">
        <f t="shared" si="6"/>
        <v>0</v>
      </c>
      <c r="C36">
        <f t="shared" si="7"/>
        <v>1</v>
      </c>
      <c r="D36">
        <v>0</v>
      </c>
      <c r="E36">
        <f t="shared" si="8"/>
        <v>2.6366197723675815</v>
      </c>
      <c r="F36">
        <f t="shared" si="9"/>
        <v>2.3183098861837905</v>
      </c>
      <c r="G36">
        <v>0</v>
      </c>
    </row>
    <row r="37" spans="1:7">
      <c r="A37">
        <v>6</v>
      </c>
      <c r="B37">
        <f t="shared" si="6"/>
        <v>0</v>
      </c>
      <c r="C37">
        <f t="shared" si="7"/>
        <v>1</v>
      </c>
      <c r="D37">
        <v>0</v>
      </c>
      <c r="E37">
        <f t="shared" si="8"/>
        <v>2.6366197723675815</v>
      </c>
      <c r="F37">
        <f t="shared" si="9"/>
        <v>2.3183098861837905</v>
      </c>
      <c r="G37">
        <v>0</v>
      </c>
    </row>
    <row r="38" spans="1:7">
      <c r="A38">
        <v>7</v>
      </c>
      <c r="B38">
        <f t="shared" si="6"/>
        <v>0</v>
      </c>
      <c r="C38">
        <f t="shared" si="7"/>
        <v>1</v>
      </c>
      <c r="D38">
        <v>0</v>
      </c>
      <c r="E38">
        <f t="shared" si="8"/>
        <v>2.6366197723675815</v>
      </c>
      <c r="F38">
        <f t="shared" si="9"/>
        <v>2.3183098861837905</v>
      </c>
      <c r="G38">
        <v>0</v>
      </c>
    </row>
    <row r="39" spans="1:7">
      <c r="A39">
        <v>1</v>
      </c>
      <c r="B39">
        <f>0.001</f>
        <v>1E-3</v>
      </c>
      <c r="C39">
        <f>$C$38+B39</f>
        <v>1.0009999999999999</v>
      </c>
      <c r="D39">
        <f>-$J$3*SIN(PI()*B39/$J$4)</f>
        <v>-1.0471973597998387E-3</v>
      </c>
      <c r="E39">
        <f>+$E$31-$J$3*$J$4/PI()*(1-COS(PI()*B39/$J$4))</f>
        <v>2.6366192487688536</v>
      </c>
      <c r="F39">
        <f>-$J$3*$J$4/(PI()*PI())*(PI()*B39-$J$4*SIN(PI()*B39/$J$4))+$F$38+$E$38*B39</f>
        <v>2.3209465057816252</v>
      </c>
      <c r="G39">
        <f>$J$3*PI()/$J$4*COS(PI()*B39/$J$4)</f>
        <v>1.0471969770063412</v>
      </c>
    </row>
    <row r="40" spans="1:7">
      <c r="A40">
        <v>2</v>
      </c>
      <c r="B40">
        <f t="shared" ref="B40:B68" si="10">$J$4/30*A40</f>
        <v>0.2</v>
      </c>
      <c r="C40">
        <f t="shared" ref="C40:C68" si="11">$C$38+B40</f>
        <v>1.2</v>
      </c>
      <c r="D40">
        <f t="shared" ref="D40:D68" si="12">-$J$3*SIN(PI()*B40/$J$4)</f>
        <v>-0.20791169081775931</v>
      </c>
      <c r="E40">
        <f t="shared" ref="E40:E68" si="13">+$E$31-$J$3*$J$4/PI()*(1-COS(PI()*B40/$J$4))</f>
        <v>2.6157522681977863</v>
      </c>
      <c r="F40">
        <f t="shared" ref="F40:F68" si="14">-$J$3*$J$4/(PI()*PI())*(PI()*B40-$J$4*SIN(PI()*B40/$J$4))+$F$38+$E$38*B40</f>
        <v>2.8442406364076485</v>
      </c>
      <c r="G40">
        <f t="shared" ref="G40:G68" si="15">$J$3*PI()/$J$4*COS(PI()*B40/$J$4)</f>
        <v>1.0243137721972686</v>
      </c>
    </row>
    <row r="41" spans="1:7">
      <c r="A41">
        <v>3</v>
      </c>
      <c r="B41">
        <f t="shared" si="10"/>
        <v>0.30000000000000004</v>
      </c>
      <c r="C41">
        <f t="shared" si="11"/>
        <v>1.3</v>
      </c>
      <c r="D41">
        <f t="shared" si="12"/>
        <v>-0.30901699437494745</v>
      </c>
      <c r="E41">
        <f t="shared" si="13"/>
        <v>2.5898821881849976</v>
      </c>
      <c r="F41">
        <f t="shared" si="14"/>
        <v>3.104606629049659</v>
      </c>
      <c r="G41">
        <f t="shared" si="15"/>
        <v>0.99594405491385185</v>
      </c>
    </row>
    <row r="42" spans="1:7">
      <c r="A42">
        <v>4</v>
      </c>
      <c r="B42">
        <f t="shared" si="10"/>
        <v>0.4</v>
      </c>
      <c r="C42">
        <f t="shared" si="11"/>
        <v>1.4</v>
      </c>
      <c r="D42">
        <f t="shared" si="12"/>
        <v>-0.40673664307580015</v>
      </c>
      <c r="E42">
        <f t="shared" si="13"/>
        <v>2.5540617657540152</v>
      </c>
      <c r="F42">
        <f t="shared" si="14"/>
        <v>3.361885274674635</v>
      </c>
      <c r="G42">
        <f t="shared" si="15"/>
        <v>0.9566625661501067</v>
      </c>
    </row>
    <row r="43" spans="1:7">
      <c r="A43">
        <v>5</v>
      </c>
      <c r="B43">
        <f t="shared" si="10"/>
        <v>0.5</v>
      </c>
      <c r="C43">
        <f t="shared" si="11"/>
        <v>1.5</v>
      </c>
      <c r="D43">
        <f t="shared" si="12"/>
        <v>-0.49999999999999994</v>
      </c>
      <c r="E43">
        <f t="shared" si="13"/>
        <v>2.5086834569488978</v>
      </c>
      <c r="F43">
        <f t="shared" si="14"/>
        <v>3.615100269482415</v>
      </c>
      <c r="G43">
        <f t="shared" si="15"/>
        <v>0.90689968211710892</v>
      </c>
    </row>
    <row r="44" spans="1:7">
      <c r="A44">
        <v>6</v>
      </c>
      <c r="B44">
        <f t="shared" si="10"/>
        <v>0.60000000000000009</v>
      </c>
      <c r="C44">
        <f t="shared" si="11"/>
        <v>1.6</v>
      </c>
      <c r="D44">
        <f t="shared" si="12"/>
        <v>-0.58778525229247325</v>
      </c>
      <c r="E44">
        <f t="shared" si="13"/>
        <v>2.4542444360169351</v>
      </c>
      <c r="F44">
        <f t="shared" si="14"/>
        <v>3.8633198318815678</v>
      </c>
      <c r="G44">
        <f t="shared" si="15"/>
        <v>0.84720061538587643</v>
      </c>
    </row>
    <row r="45" spans="1:7">
      <c r="A45">
        <v>7</v>
      </c>
      <c r="B45">
        <f t="shared" si="10"/>
        <v>0.70000000000000007</v>
      </c>
      <c r="C45">
        <f t="shared" si="11"/>
        <v>1.7000000000000002</v>
      </c>
      <c r="D45">
        <f t="shared" si="12"/>
        <v>-0.66913060635885824</v>
      </c>
      <c r="E45">
        <f t="shared" si="13"/>
        <v>2.3913411482635567</v>
      </c>
      <c r="F45">
        <f t="shared" si="14"/>
        <v>4.1056669112834898</v>
      </c>
      <c r="G45">
        <f t="shared" si="15"/>
        <v>0.77821944142435018</v>
      </c>
    </row>
    <row r="46" spans="1:7">
      <c r="A46">
        <v>8</v>
      </c>
      <c r="B46">
        <f t="shared" si="10"/>
        <v>0.8</v>
      </c>
      <c r="C46">
        <f t="shared" si="11"/>
        <v>1.8</v>
      </c>
      <c r="D46">
        <f t="shared" si="12"/>
        <v>-0.74314482547739413</v>
      </c>
      <c r="E46">
        <f t="shared" si="13"/>
        <v>2.3206627752727464</v>
      </c>
      <c r="F46">
        <f t="shared" si="14"/>
        <v>4.3413287972521912</v>
      </c>
      <c r="G46">
        <f t="shared" si="15"/>
        <v>0.70071193240969087</v>
      </c>
    </row>
    <row r="47" spans="1:7">
      <c r="A47">
        <v>9</v>
      </c>
      <c r="B47">
        <f t="shared" si="10"/>
        <v>0.9</v>
      </c>
      <c r="C47">
        <f t="shared" si="11"/>
        <v>1.9</v>
      </c>
      <c r="D47">
        <f t="shared" si="12"/>
        <v>-0.80901699437494745</v>
      </c>
      <c r="E47">
        <f t="shared" si="13"/>
        <v>2.2429836840893929</v>
      </c>
      <c r="F47">
        <f t="shared" si="14"/>
        <v>4.5695660237299052</v>
      </c>
      <c r="G47">
        <f t="shared" si="15"/>
        <v>0.61552727683015218</v>
      </c>
    </row>
    <row r="48" spans="1:7">
      <c r="A48">
        <v>10</v>
      </c>
      <c r="B48">
        <f t="shared" si="10"/>
        <v>1</v>
      </c>
      <c r="C48">
        <f t="shared" si="11"/>
        <v>2</v>
      </c>
      <c r="D48">
        <f t="shared" si="12"/>
        <v>-0.8660254037844386</v>
      </c>
      <c r="E48">
        <f t="shared" si="13"/>
        <v>2.1591549430918957</v>
      </c>
      <c r="F48">
        <f t="shared" si="14"/>
        <v>4.7897204707819556</v>
      </c>
      <c r="G48">
        <f t="shared" si="15"/>
        <v>0.52359877559829893</v>
      </c>
    </row>
    <row r="49" spans="1:7">
      <c r="A49">
        <v>11</v>
      </c>
      <c r="B49">
        <f t="shared" si="10"/>
        <v>1.1000000000000001</v>
      </c>
      <c r="C49">
        <f t="shared" si="11"/>
        <v>2.1</v>
      </c>
      <c r="D49">
        <f t="shared" si="12"/>
        <v>-0.91354545764260087</v>
      </c>
      <c r="E49">
        <f t="shared" si="13"/>
        <v>2.0700949975089147</v>
      </c>
      <c r="F49">
        <f t="shared" si="14"/>
        <v>5.0012225750964863</v>
      </c>
      <c r="G49">
        <f t="shared" si="15"/>
        <v>0.42593361661090257</v>
      </c>
    </row>
    <row r="50" spans="1:7">
      <c r="A50">
        <v>12</v>
      </c>
      <c r="B50">
        <f t="shared" si="10"/>
        <v>1.2000000000000002</v>
      </c>
      <c r="C50">
        <f t="shared" si="11"/>
        <v>2.2000000000000002</v>
      </c>
      <c r="D50">
        <f t="shared" si="12"/>
        <v>-0.95105651629515364</v>
      </c>
      <c r="E50">
        <f t="shared" si="13"/>
        <v>1.9767796067412491</v>
      </c>
      <c r="F50">
        <f t="shared" si="14"/>
        <v>5.2035975702392916</v>
      </c>
      <c r="G50">
        <f t="shared" si="15"/>
        <v>0.32360183978757756</v>
      </c>
    </row>
    <row r="51" spans="1:7">
      <c r="A51">
        <v>13</v>
      </c>
      <c r="B51">
        <f t="shared" si="10"/>
        <v>1.3</v>
      </c>
      <c r="C51">
        <f t="shared" si="11"/>
        <v>2.2999999999999998</v>
      </c>
      <c r="D51">
        <f t="shared" si="12"/>
        <v>-0.97814760073380558</v>
      </c>
      <c r="E51">
        <f t="shared" si="13"/>
        <v>1.8802311537376508</v>
      </c>
      <c r="F51">
        <f t="shared" si="14"/>
        <v>5.3964706882942206</v>
      </c>
      <c r="G51">
        <f t="shared" si="15"/>
        <v>0.21772461348950184</v>
      </c>
    </row>
    <row r="52" spans="1:7">
      <c r="A52">
        <v>14</v>
      </c>
      <c r="B52">
        <f t="shared" si="10"/>
        <v>1.4000000000000001</v>
      </c>
      <c r="C52">
        <f t="shared" si="11"/>
        <v>2.4000000000000004</v>
      </c>
      <c r="D52">
        <f t="shared" si="12"/>
        <v>-0.99452189536827329</v>
      </c>
      <c r="E52">
        <f t="shared" si="13"/>
        <v>1.7815074435532894</v>
      </c>
      <c r="F52">
        <f t="shared" si="14"/>
        <v>5.5795712658988954</v>
      </c>
      <c r="G52">
        <f t="shared" si="15"/>
        <v>0.10946195076423021</v>
      </c>
    </row>
    <row r="53" spans="1:7">
      <c r="A53">
        <v>15</v>
      </c>
      <c r="B53">
        <f t="shared" si="10"/>
        <v>1.5</v>
      </c>
      <c r="C53">
        <f t="shared" si="11"/>
        <v>2.5</v>
      </c>
      <c r="D53">
        <f t="shared" si="12"/>
        <v>-1</v>
      </c>
      <c r="E53">
        <f t="shared" si="13"/>
        <v>1.6816901138162095</v>
      </c>
      <c r="F53">
        <f t="shared" si="14"/>
        <v>5.7527357096891452</v>
      </c>
      <c r="G53">
        <f t="shared" si="15"/>
        <v>6.4148623091630105E-17</v>
      </c>
    </row>
    <row r="54" spans="1:7">
      <c r="A54">
        <v>16</v>
      </c>
      <c r="B54">
        <f t="shared" si="10"/>
        <v>1.6</v>
      </c>
      <c r="C54">
        <f t="shared" si="11"/>
        <v>2.6</v>
      </c>
      <c r="D54">
        <f t="shared" si="12"/>
        <v>-0.9945218953682734</v>
      </c>
      <c r="E54">
        <f t="shared" si="13"/>
        <v>1.5818727840791296</v>
      </c>
      <c r="F54">
        <f t="shared" si="14"/>
        <v>5.9159092886621378</v>
      </c>
      <c r="G54">
        <f t="shared" si="15"/>
        <v>-0.10946195076423007</v>
      </c>
    </row>
    <row r="55" spans="1:7">
      <c r="A55">
        <v>17</v>
      </c>
      <c r="B55">
        <f t="shared" si="10"/>
        <v>1.7000000000000002</v>
      </c>
      <c r="C55">
        <f t="shared" si="11"/>
        <v>2.7</v>
      </c>
      <c r="D55">
        <f t="shared" si="12"/>
        <v>-0.97814760073380558</v>
      </c>
      <c r="E55">
        <f t="shared" si="13"/>
        <v>1.4831490738947679</v>
      </c>
      <c r="F55">
        <f t="shared" si="14"/>
        <v>6.0691467338207046</v>
      </c>
      <c r="G55">
        <f t="shared" si="15"/>
        <v>-0.21772461348950195</v>
      </c>
    </row>
    <row r="56" spans="1:7">
      <c r="A56">
        <v>18</v>
      </c>
      <c r="B56">
        <f t="shared" si="10"/>
        <v>1.8</v>
      </c>
      <c r="C56">
        <f t="shared" si="11"/>
        <v>2.8</v>
      </c>
      <c r="D56">
        <f t="shared" si="12"/>
        <v>-0.95105651629515364</v>
      </c>
      <c r="E56">
        <f t="shared" si="13"/>
        <v>1.3866006208911696</v>
      </c>
      <c r="F56">
        <f t="shared" si="14"/>
        <v>6.2126116385290171</v>
      </c>
      <c r="G56">
        <f t="shared" si="15"/>
        <v>-0.32360183978757762</v>
      </c>
    </row>
    <row r="57" spans="1:7">
      <c r="A57">
        <v>19</v>
      </c>
      <c r="B57">
        <f t="shared" si="10"/>
        <v>1.9000000000000001</v>
      </c>
      <c r="C57">
        <f t="shared" si="11"/>
        <v>2.9000000000000004</v>
      </c>
      <c r="D57">
        <f t="shared" si="12"/>
        <v>-0.91354545764260098</v>
      </c>
      <c r="E57">
        <f t="shared" si="13"/>
        <v>1.2932852301235043</v>
      </c>
      <c r="F57">
        <f t="shared" si="14"/>
        <v>6.3465746661494542</v>
      </c>
      <c r="G57">
        <f t="shared" si="15"/>
        <v>-0.4259336166109024</v>
      </c>
    </row>
    <row r="58" spans="1:7">
      <c r="A58">
        <v>20</v>
      </c>
      <c r="B58">
        <f t="shared" si="10"/>
        <v>2</v>
      </c>
      <c r="C58">
        <f t="shared" si="11"/>
        <v>3</v>
      </c>
      <c r="D58">
        <f t="shared" si="12"/>
        <v>-0.86602540378443871</v>
      </c>
      <c r="E58">
        <f t="shared" si="13"/>
        <v>1.2042252845405237</v>
      </c>
      <c r="F58">
        <f t="shared" si="14"/>
        <v>6.4714105845981651</v>
      </c>
      <c r="G58">
        <f t="shared" si="15"/>
        <v>-0.52359877559829859</v>
      </c>
    </row>
    <row r="59" spans="1:7">
      <c r="A59">
        <v>21</v>
      </c>
      <c r="B59">
        <f t="shared" si="10"/>
        <v>2.1</v>
      </c>
      <c r="C59">
        <f t="shared" si="11"/>
        <v>3.1</v>
      </c>
      <c r="D59">
        <f t="shared" si="12"/>
        <v>-0.80901699437494745</v>
      </c>
      <c r="E59">
        <f t="shared" si="13"/>
        <v>1.1203965435430263</v>
      </c>
      <c r="F59">
        <f t="shared" si="14"/>
        <v>6.5875941603093562</v>
      </c>
      <c r="G59">
        <f t="shared" si="15"/>
        <v>-0.61552727683015207</v>
      </c>
    </row>
    <row r="60" spans="1:7">
      <c r="A60">
        <v>22</v>
      </c>
      <c r="B60">
        <f t="shared" si="10"/>
        <v>2.2000000000000002</v>
      </c>
      <c r="C60">
        <f t="shared" si="11"/>
        <v>3.2</v>
      </c>
      <c r="D60">
        <f t="shared" si="12"/>
        <v>-0.74314482547739424</v>
      </c>
      <c r="E60">
        <f t="shared" si="13"/>
        <v>1.0427174523596725</v>
      </c>
      <c r="F60">
        <f t="shared" si="14"/>
        <v>6.6956949565948847</v>
      </c>
      <c r="G60">
        <f t="shared" si="15"/>
        <v>-0.70071193240969087</v>
      </c>
    </row>
    <row r="61" spans="1:7">
      <c r="A61">
        <v>23</v>
      </c>
      <c r="B61">
        <f t="shared" si="10"/>
        <v>2.3000000000000003</v>
      </c>
      <c r="C61">
        <f t="shared" si="11"/>
        <v>3.3000000000000003</v>
      </c>
      <c r="D61">
        <f t="shared" si="12"/>
        <v>-0.66913060635885802</v>
      </c>
      <c r="E61">
        <f t="shared" si="13"/>
        <v>0.97203907936886225</v>
      </c>
      <c r="F61">
        <f t="shared" si="14"/>
        <v>6.7963710933894248</v>
      </c>
      <c r="G61">
        <f t="shared" si="15"/>
        <v>-0.77821944142435029</v>
      </c>
    </row>
    <row r="62" spans="1:7">
      <c r="A62">
        <v>24</v>
      </c>
      <c r="B62">
        <f t="shared" si="10"/>
        <v>2.4000000000000004</v>
      </c>
      <c r="C62">
        <f t="shared" si="11"/>
        <v>3.4000000000000004</v>
      </c>
      <c r="D62">
        <f t="shared" si="12"/>
        <v>-0.5877852522924728</v>
      </c>
      <c r="E62">
        <f t="shared" si="13"/>
        <v>0.90913579161548341</v>
      </c>
      <c r="F62">
        <f t="shared" si="14"/>
        <v>6.8903620367507452</v>
      </c>
      <c r="G62">
        <f t="shared" si="15"/>
        <v>-0.84720061538587677</v>
      </c>
    </row>
    <row r="63" spans="1:7">
      <c r="A63">
        <v>25</v>
      </c>
      <c r="B63">
        <f t="shared" si="10"/>
        <v>2.5</v>
      </c>
      <c r="C63">
        <f t="shared" si="11"/>
        <v>3.5</v>
      </c>
      <c r="D63">
        <f t="shared" si="12"/>
        <v>-0.49999999999999994</v>
      </c>
      <c r="E63">
        <f t="shared" si="13"/>
        <v>0.85469677068352112</v>
      </c>
      <c r="F63">
        <f t="shared" si="14"/>
        <v>6.978480497114834</v>
      </c>
      <c r="G63">
        <f t="shared" si="15"/>
        <v>-0.90689968211710892</v>
      </c>
    </row>
    <row r="64" spans="1:7">
      <c r="A64">
        <v>26</v>
      </c>
      <c r="B64">
        <f t="shared" si="10"/>
        <v>2.6</v>
      </c>
      <c r="C64">
        <f t="shared" si="11"/>
        <v>3.6</v>
      </c>
      <c r="D64">
        <f t="shared" si="12"/>
        <v>-0.40673664307580043</v>
      </c>
      <c r="E64">
        <f t="shared" si="13"/>
        <v>0.80931846187840395</v>
      </c>
      <c r="F64">
        <f t="shared" si="14"/>
        <v>7.0616035250702964</v>
      </c>
      <c r="G64">
        <f t="shared" si="15"/>
        <v>-0.95666256615010659</v>
      </c>
    </row>
    <row r="65" spans="1:7">
      <c r="A65">
        <v>27</v>
      </c>
      <c r="B65">
        <f t="shared" si="10"/>
        <v>2.7</v>
      </c>
      <c r="C65">
        <f t="shared" si="11"/>
        <v>3.7</v>
      </c>
      <c r="D65">
        <f t="shared" si="12"/>
        <v>-0.30901699437494751</v>
      </c>
      <c r="E65">
        <f t="shared" si="13"/>
        <v>0.77349803944742113</v>
      </c>
      <c r="F65">
        <f t="shared" si="14"/>
        <v>7.1406629022085628</v>
      </c>
      <c r="G65">
        <f t="shared" si="15"/>
        <v>-0.99594405491385185</v>
      </c>
    </row>
    <row r="66" spans="1:7">
      <c r="A66">
        <v>28</v>
      </c>
      <c r="B66">
        <f t="shared" si="10"/>
        <v>2.8000000000000003</v>
      </c>
      <c r="C66">
        <f t="shared" si="11"/>
        <v>3.8000000000000003</v>
      </c>
      <c r="D66">
        <f t="shared" si="12"/>
        <v>-0.20791169081775931</v>
      </c>
      <c r="E66">
        <f t="shared" si="13"/>
        <v>0.74762795943463267</v>
      </c>
      <c r="F66">
        <f t="shared" si="14"/>
        <v>7.2166349323297947</v>
      </c>
      <c r="G66">
        <f t="shared" si="15"/>
        <v>-1.0243137721972686</v>
      </c>
    </row>
    <row r="67" spans="1:7">
      <c r="A67">
        <v>29</v>
      </c>
      <c r="B67">
        <f t="shared" si="10"/>
        <v>2.9000000000000004</v>
      </c>
      <c r="C67">
        <f t="shared" si="11"/>
        <v>3.9000000000000004</v>
      </c>
      <c r="D67">
        <f t="shared" si="12"/>
        <v>-0.10452846326765285</v>
      </c>
      <c r="E67">
        <f t="shared" si="13"/>
        <v>0.73199165985032066</v>
      </c>
      <c r="F67">
        <f t="shared" si="14"/>
        <v>7.2905297448541369</v>
      </c>
      <c r="G67">
        <f t="shared" si="15"/>
        <v>-1.0414608934410547</v>
      </c>
    </row>
    <row r="68" spans="1:7">
      <c r="A68">
        <v>30</v>
      </c>
      <c r="B68">
        <f t="shared" si="10"/>
        <v>3</v>
      </c>
      <c r="C68">
        <f t="shared" si="11"/>
        <v>4</v>
      </c>
      <c r="D68">
        <f t="shared" si="12"/>
        <v>-1.22514845490862E-16</v>
      </c>
      <c r="E68">
        <f t="shared" si="13"/>
        <v>0.72676045526483746</v>
      </c>
      <c r="F68">
        <f t="shared" si="14"/>
        <v>7.363380227632419</v>
      </c>
      <c r="G68">
        <f t="shared" si="15"/>
        <v>-1.0471975511965976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selection activeCell="O2" sqref="O2"/>
    </sheetView>
  </sheetViews>
  <sheetFormatPr defaultRowHeight="15"/>
  <sheetData>
    <row r="1" spans="1:12">
      <c r="A1" t="s">
        <v>19</v>
      </c>
      <c r="B1" t="s">
        <v>1</v>
      </c>
      <c r="C1" t="s">
        <v>28</v>
      </c>
      <c r="D1" t="s">
        <v>17</v>
      </c>
      <c r="E1" t="s">
        <v>27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</row>
    <row r="2" spans="1:12">
      <c r="A2">
        <v>1</v>
      </c>
      <c r="B2">
        <f>A2*$L$2/25</f>
        <v>7.4800000000000005E-2</v>
      </c>
      <c r="C2">
        <f>$L$3*$L$2/PI()*(1-COS(PI()*B2/$L$2))+$L$5</f>
        <v>1.9619419989037275E-2</v>
      </c>
      <c r="D2">
        <f>$L$3*$L$2/PI()/PI()*(PI()*B2-$L$2*SIN(PI()*B2/$L$2))+$L$5*B2</f>
        <v>4.8943517642512037E-4</v>
      </c>
      <c r="E2">
        <f>$L$3*SIN(PI()*B2/$L$2)</f>
        <v>0.52389291629879176</v>
      </c>
      <c r="F2">
        <f>C2*C2/$L$7</f>
        <v>7.6984328141247078E-5</v>
      </c>
      <c r="G2">
        <f>SQRT(E2*E2+F2*F2)</f>
        <v>0.52389292195508763</v>
      </c>
      <c r="H2">
        <f>(32*POWER($L$3*$L$2,4)*POWER(SIN(I2/2),6)*SIN(I2)+POWER($L$3*PI()*PI()*$L$7,2)*SIN(2*I2))/(2*PI()*$L$7*$L$7*$L$2*SQRT(POWER($L$3*$L$2*(COS(I2)-1),4)/$L$7/$L$7+POWER($L$3*PI()*PI()*SIN(I2),2)))</f>
        <v>6.9670105155454864</v>
      </c>
      <c r="I2">
        <f>PI()*B2/$L$2</f>
        <v>0.12566370614359174</v>
      </c>
      <c r="K2" t="s">
        <v>7</v>
      </c>
      <c r="L2">
        <v>1.87</v>
      </c>
    </row>
    <row r="3" spans="1:12">
      <c r="A3">
        <v>2</v>
      </c>
      <c r="B3">
        <f t="shared" ref="B3:B26" si="0">A3*$L$2/25</f>
        <v>0.14960000000000001</v>
      </c>
      <c r="C3">
        <f t="shared" ref="C3:C26" si="1">$L$3*$L$2/PI()*(1-COS(PI()*B3/$L$2))+$L$5</f>
        <v>7.816826998284912E-2</v>
      </c>
      <c r="D3">
        <f t="shared" ref="D3:D26" si="2">$L$3*$L$2/PI()/PI()*(PI()*B3-$L$2*SIN(PI()*B3/$L$2))+$L$5*B3</f>
        <v>3.906216898103645E-3</v>
      </c>
      <c r="E3">
        <f t="shared" ref="E3:E26" si="3">$L$3*SIN(PI()*B3/$L$2)</f>
        <v>1.039523728349093</v>
      </c>
      <c r="F3">
        <f t="shared" ref="F3:F26" si="4">C3*C3/$L$7</f>
        <v>1.2220556864223182E-3</v>
      </c>
      <c r="G3">
        <f t="shared" ref="G3:G26" si="5">SQRT(E3*E3+F3*F3)</f>
        <v>1.0395244466682347</v>
      </c>
      <c r="H3">
        <f t="shared" ref="H3:H26" si="6">(32*POWER($L$3*$L$2,4)*POWER(SIN(I3/2),6)*SIN(I3)+POWER($L$3*PI()*PI()*$L$7,2)*SIN(2*I3))/(2*PI()*$L$7*$L$7*$L$2*SQRT(POWER($L$3*$L$2*(COS(I3)-1),4)/$L$7/$L$7+POWER($L$3*PI()*PI()*SIN(I3),2)))</f>
        <v>6.8017959955268115</v>
      </c>
      <c r="I3">
        <f t="shared" ref="I3:I26" si="7">PI()*B3/$L$2</f>
        <v>0.25132741228718347</v>
      </c>
      <c r="J3">
        <f>(G3-G2)/(B3-B2)</f>
        <v>6.8934695817265652</v>
      </c>
      <c r="K3" t="s">
        <v>6</v>
      </c>
      <c r="L3">
        <v>4.18</v>
      </c>
    </row>
    <row r="4" spans="1:12">
      <c r="A4">
        <v>3</v>
      </c>
      <c r="B4">
        <f t="shared" si="0"/>
        <v>0.22440000000000002</v>
      </c>
      <c r="C4">
        <f t="shared" si="1"/>
        <v>0.17472319964164468</v>
      </c>
      <c r="D4">
        <f t="shared" si="2"/>
        <v>1.3131525706558234E-2</v>
      </c>
      <c r="E4">
        <f t="shared" si="3"/>
        <v>1.5387606302219536</v>
      </c>
      <c r="F4">
        <f t="shared" si="4"/>
        <v>6.1056392986028043E-3</v>
      </c>
      <c r="G4">
        <f t="shared" si="5"/>
        <v>1.5387727434394944</v>
      </c>
      <c r="H4">
        <f t="shared" si="6"/>
        <v>6.5296224434291537</v>
      </c>
      <c r="I4">
        <f t="shared" si="7"/>
        <v>0.37699111843077515</v>
      </c>
      <c r="J4">
        <f t="shared" ref="J4:J26" si="8">(G4-G3)/(B4-B3)</f>
        <v>6.6744424702040064</v>
      </c>
      <c r="K4" t="s">
        <v>23</v>
      </c>
    </row>
    <row r="5" spans="1:12">
      <c r="A5">
        <v>4</v>
      </c>
      <c r="B5">
        <f t="shared" si="0"/>
        <v>0.29920000000000002</v>
      </c>
      <c r="C5">
        <f t="shared" si="1"/>
        <v>0.3077614800455864</v>
      </c>
      <c r="D5">
        <f t="shared" si="2"/>
        <v>3.0954938201306962E-2</v>
      </c>
      <c r="E5">
        <f t="shared" si="3"/>
        <v>2.0137303577451697</v>
      </c>
      <c r="F5">
        <f t="shared" si="4"/>
        <v>1.8943425719969976E-2</v>
      </c>
      <c r="G5">
        <f t="shared" si="5"/>
        <v>2.0138194574197801</v>
      </c>
      <c r="H5">
        <f t="shared" si="6"/>
        <v>6.1558212915014856</v>
      </c>
      <c r="I5">
        <f t="shared" si="7"/>
        <v>0.50265482457436694</v>
      </c>
      <c r="J5">
        <f t="shared" si="8"/>
        <v>6.3508918981321605</v>
      </c>
      <c r="K5" t="s">
        <v>11</v>
      </c>
      <c r="L5">
        <v>0</v>
      </c>
    </row>
    <row r="6" spans="1:12">
      <c r="A6">
        <v>5</v>
      </c>
      <c r="B6">
        <f t="shared" si="0"/>
        <v>0.37400000000000005</v>
      </c>
      <c r="C6">
        <f t="shared" si="1"/>
        <v>0.47518501803948737</v>
      </c>
      <c r="D6">
        <f t="shared" si="2"/>
        <v>6.0030433750477397E-2</v>
      </c>
      <c r="E6">
        <f t="shared" si="3"/>
        <v>2.4569423545825382</v>
      </c>
      <c r="F6">
        <f t="shared" si="4"/>
        <v>4.5160160273837582E-2</v>
      </c>
      <c r="G6">
        <f t="shared" si="5"/>
        <v>2.4573573557416402</v>
      </c>
      <c r="H6">
        <f t="shared" si="6"/>
        <v>5.6888505272594916</v>
      </c>
      <c r="I6">
        <f t="shared" si="7"/>
        <v>0.62831853071795873</v>
      </c>
      <c r="J6">
        <f t="shared" si="8"/>
        <v>5.9296510470836878</v>
      </c>
      <c r="K6" t="s">
        <v>12</v>
      </c>
      <c r="L6">
        <v>0</v>
      </c>
    </row>
    <row r="7" spans="1:12">
      <c r="A7">
        <v>6</v>
      </c>
      <c r="B7">
        <f t="shared" si="0"/>
        <v>0.44880000000000003</v>
      </c>
      <c r="C7">
        <f t="shared" si="1"/>
        <v>0.67435344441520939</v>
      </c>
      <c r="D7">
        <f t="shared" si="2"/>
        <v>0.10283453965076005</v>
      </c>
      <c r="E7">
        <f t="shared" si="3"/>
        <v>2.8614069027819182</v>
      </c>
      <c r="F7">
        <f t="shared" si="4"/>
        <v>9.0950513598931387E-2</v>
      </c>
      <c r="G7">
        <f t="shared" si="5"/>
        <v>2.8628519799689118</v>
      </c>
      <c r="H7">
        <f t="shared" si="6"/>
        <v>5.1410340933168346</v>
      </c>
      <c r="I7">
        <f t="shared" si="7"/>
        <v>0.7539822368615503</v>
      </c>
      <c r="J7">
        <f t="shared" si="8"/>
        <v>5.4210511260330456</v>
      </c>
      <c r="K7" t="s">
        <v>24</v>
      </c>
      <c r="L7">
        <v>5</v>
      </c>
    </row>
    <row r="8" spans="1:12">
      <c r="A8">
        <v>7</v>
      </c>
      <c r="B8">
        <f t="shared" si="0"/>
        <v>0.52359999999999995</v>
      </c>
      <c r="C8">
        <f t="shared" si="1"/>
        <v>0.90212575411135698</v>
      </c>
      <c r="D8">
        <f t="shared" si="2"/>
        <v>0.16162727481253364</v>
      </c>
      <c r="E8">
        <f t="shared" si="3"/>
        <v>3.2207453548027982</v>
      </c>
      <c r="F8">
        <f t="shared" si="4"/>
        <v>0.16276617524619691</v>
      </c>
      <c r="G8">
        <f t="shared" si="5"/>
        <v>3.2248555732448048</v>
      </c>
      <c r="H8">
        <f t="shared" si="6"/>
        <v>4.529189965523055</v>
      </c>
      <c r="I8">
        <f t="shared" si="7"/>
        <v>0.87964594300514198</v>
      </c>
      <c r="J8">
        <f t="shared" si="8"/>
        <v>4.8396202309611409</v>
      </c>
    </row>
    <row r="9" spans="1:12">
      <c r="A9">
        <v>8</v>
      </c>
      <c r="B9">
        <f t="shared" si="0"/>
        <v>0.59840000000000004</v>
      </c>
      <c r="C9">
        <f t="shared" si="1"/>
        <v>1.1549098417394401</v>
      </c>
      <c r="D9">
        <f t="shared" si="2"/>
        <v>0.23841650791157967</v>
      </c>
      <c r="E9">
        <f t="shared" si="3"/>
        <v>3.529290728598423</v>
      </c>
      <c r="F9">
        <f t="shared" si="4"/>
        <v>0.26676334850932371</v>
      </c>
      <c r="G9">
        <f t="shared" si="5"/>
        <v>3.5393580959092987</v>
      </c>
      <c r="H9">
        <f t="shared" si="6"/>
        <v>3.8749629290059775</v>
      </c>
      <c r="I9">
        <f t="shared" si="7"/>
        <v>1.0053096491487339</v>
      </c>
      <c r="J9">
        <f t="shared" si="8"/>
        <v>4.2045791800065988</v>
      </c>
    </row>
    <row r="10" spans="1:12">
      <c r="A10">
        <v>9</v>
      </c>
      <c r="B10">
        <f t="shared" si="0"/>
        <v>0.67320000000000002</v>
      </c>
      <c r="C10">
        <f t="shared" si="1"/>
        <v>1.4287191512316681</v>
      </c>
      <c r="D10">
        <f t="shared" si="2"/>
        <v>0.33492629210062147</v>
      </c>
      <c r="E10">
        <f t="shared" si="3"/>
        <v>3.7821770793079614</v>
      </c>
      <c r="F10">
        <f t="shared" si="4"/>
        <v>0.40824768261922761</v>
      </c>
      <c r="G10">
        <f t="shared" si="5"/>
        <v>3.8041463733151057</v>
      </c>
      <c r="H10">
        <f t="shared" si="6"/>
        <v>3.2046791998277833</v>
      </c>
      <c r="I10">
        <f t="shared" si="7"/>
        <v>1.1309733552923256</v>
      </c>
      <c r="J10">
        <f t="shared" si="8"/>
        <v>3.5399502326979557</v>
      </c>
    </row>
    <row r="11" spans="1:12">
      <c r="A11">
        <v>10</v>
      </c>
      <c r="B11">
        <f t="shared" si="0"/>
        <v>0.74800000000000011</v>
      </c>
      <c r="C11">
        <f t="shared" si="1"/>
        <v>1.7192355462115969</v>
      </c>
      <c r="D11">
        <f t="shared" si="2"/>
        <v>0.45256967566120782</v>
      </c>
      <c r="E11">
        <f t="shared" si="3"/>
        <v>3.9754162381137421</v>
      </c>
      <c r="F11">
        <f t="shared" si="4"/>
        <v>0.59115417267149761</v>
      </c>
      <c r="G11">
        <f t="shared" si="5"/>
        <v>4.019128950671444</v>
      </c>
      <c r="H11">
        <f t="shared" si="6"/>
        <v>2.548545980243325</v>
      </c>
      <c r="I11">
        <f t="shared" si="7"/>
        <v>1.2566370614359175</v>
      </c>
      <c r="J11">
        <f t="shared" si="8"/>
        <v>2.8740986277585301</v>
      </c>
    </row>
    <row r="12" spans="1:12">
      <c r="A12">
        <v>11</v>
      </c>
      <c r="B12">
        <f t="shared" si="0"/>
        <v>0.82279999999999998</v>
      </c>
      <c r="C12">
        <f t="shared" si="1"/>
        <v>2.0218774095843082</v>
      </c>
      <c r="D12">
        <f t="shared" si="2"/>
        <v>0.59242641738819679</v>
      </c>
      <c r="E12">
        <f t="shared" si="3"/>
        <v>4.1059607080459184</v>
      </c>
      <c r="F12">
        <f t="shared" si="4"/>
        <v>0.81759765187747058</v>
      </c>
      <c r="G12">
        <f t="shared" si="5"/>
        <v>4.1865713007630116</v>
      </c>
      <c r="H12">
        <f t="shared" si="6"/>
        <v>1.9390282329838504</v>
      </c>
      <c r="I12">
        <f t="shared" si="7"/>
        <v>1.3823007675795087</v>
      </c>
      <c r="J12">
        <f t="shared" si="8"/>
        <v>2.2385340921332606</v>
      </c>
    </row>
    <row r="13" spans="1:12">
      <c r="A13">
        <v>12</v>
      </c>
      <c r="B13">
        <f t="shared" si="0"/>
        <v>0.89760000000000006</v>
      </c>
      <c r="C13">
        <f t="shared" si="1"/>
        <v>2.3318718983749314</v>
      </c>
      <c r="D13">
        <f t="shared" si="2"/>
        <v>0.75522595814854643</v>
      </c>
      <c r="E13">
        <f t="shared" si="3"/>
        <v>4.171751724830175</v>
      </c>
      <c r="F13">
        <f t="shared" si="4"/>
        <v>1.0875253100861413</v>
      </c>
      <c r="G13">
        <f t="shared" si="5"/>
        <v>4.3111742894136746</v>
      </c>
      <c r="H13">
        <f t="shared" si="6"/>
        <v>1.4082619959834297</v>
      </c>
      <c r="I13">
        <f t="shared" si="7"/>
        <v>1.5079644737231006</v>
      </c>
      <c r="J13">
        <f t="shared" si="8"/>
        <v>1.6658153562922839</v>
      </c>
    </row>
    <row r="14" spans="1:12">
      <c r="A14">
        <v>13</v>
      </c>
      <c r="B14">
        <f t="shared" si="0"/>
        <v>0.97240000000000004</v>
      </c>
      <c r="C14">
        <f t="shared" si="1"/>
        <v>2.6443302143135052</v>
      </c>
      <c r="D14">
        <f t="shared" si="2"/>
        <v>0.94133591716309384</v>
      </c>
      <c r="E14">
        <f t="shared" si="3"/>
        <v>4.171751724830175</v>
      </c>
      <c r="F14">
        <f t="shared" si="4"/>
        <v>1.3984964564662616</v>
      </c>
      <c r="G14">
        <f t="shared" si="5"/>
        <v>4.3999209984239753</v>
      </c>
      <c r="H14">
        <f t="shared" si="6"/>
        <v>0.984451966285943</v>
      </c>
      <c r="I14">
        <f t="shared" si="7"/>
        <v>1.6336281798666923</v>
      </c>
      <c r="J14">
        <f t="shared" si="8"/>
        <v>1.1864533290147155</v>
      </c>
    </row>
    <row r="15" spans="1:12">
      <c r="A15">
        <v>14</v>
      </c>
      <c r="B15">
        <f t="shared" si="0"/>
        <v>1.0471999999999999</v>
      </c>
      <c r="C15">
        <f t="shared" si="1"/>
        <v>2.9543247031041275</v>
      </c>
      <c r="D15">
        <f t="shared" si="2"/>
        <v>1.1507562944318392</v>
      </c>
      <c r="E15">
        <f t="shared" si="3"/>
        <v>4.1059607080459184</v>
      </c>
      <c r="F15">
        <f t="shared" si="4"/>
        <v>1.7456068902742583</v>
      </c>
      <c r="G15">
        <f t="shared" si="5"/>
        <v>4.4616204176722505</v>
      </c>
      <c r="H15">
        <f t="shared" si="6"/>
        <v>0.68742718100008282</v>
      </c>
      <c r="I15">
        <f t="shared" si="7"/>
        <v>1.759291886010284</v>
      </c>
      <c r="J15">
        <f t="shared" si="8"/>
        <v>0.8248585460999367</v>
      </c>
    </row>
    <row r="16" spans="1:12">
      <c r="A16">
        <v>15</v>
      </c>
      <c r="B16">
        <f t="shared" si="0"/>
        <v>1.1220000000000001</v>
      </c>
      <c r="C16">
        <f t="shared" si="1"/>
        <v>3.2569665664768408</v>
      </c>
      <c r="D16">
        <f t="shared" si="2"/>
        <v>1.3831194707339454</v>
      </c>
      <c r="E16">
        <f t="shared" si="3"/>
        <v>3.9754162381137421</v>
      </c>
      <c r="F16">
        <f t="shared" si="4"/>
        <v>2.1215662430295881</v>
      </c>
      <c r="G16">
        <f t="shared" si="5"/>
        <v>4.5061044805708956</v>
      </c>
      <c r="H16">
        <f t="shared" si="6"/>
        <v>0.52396664584386665</v>
      </c>
      <c r="I16">
        <f t="shared" si="7"/>
        <v>1.8849555921538759</v>
      </c>
      <c r="J16">
        <f t="shared" si="8"/>
        <v>0.59470672324391749</v>
      </c>
    </row>
    <row r="17" spans="1:10">
      <c r="A17">
        <v>16</v>
      </c>
      <c r="B17">
        <f t="shared" si="0"/>
        <v>1.1968000000000001</v>
      </c>
      <c r="C17">
        <f t="shared" si="1"/>
        <v>3.5474829614567689</v>
      </c>
      <c r="D17">
        <f t="shared" si="2"/>
        <v>1.6376960052024547</v>
      </c>
      <c r="E17">
        <f t="shared" si="3"/>
        <v>3.782177079307961</v>
      </c>
      <c r="F17">
        <f t="shared" si="4"/>
        <v>2.5169270723652177</v>
      </c>
      <c r="G17">
        <f t="shared" si="5"/>
        <v>4.5431030526334579</v>
      </c>
      <c r="H17">
        <f t="shared" si="6"/>
        <v>0.48411838796086926</v>
      </c>
      <c r="I17">
        <f t="shared" si="7"/>
        <v>2.0106192982974678</v>
      </c>
      <c r="J17">
        <f t="shared" si="8"/>
        <v>0.49463331634441587</v>
      </c>
    </row>
    <row r="18" spans="1:10">
      <c r="A18">
        <v>17</v>
      </c>
      <c r="B18">
        <f t="shared" si="0"/>
        <v>1.2716000000000001</v>
      </c>
      <c r="C18">
        <f t="shared" si="1"/>
        <v>3.8212922709489967</v>
      </c>
      <c r="D18">
        <f t="shared" si="2"/>
        <v>1.9134061390425077</v>
      </c>
      <c r="E18">
        <f t="shared" si="3"/>
        <v>3.5292907285984234</v>
      </c>
      <c r="F18">
        <f t="shared" si="4"/>
        <v>2.9204549240029083</v>
      </c>
      <c r="G18">
        <f t="shared" si="5"/>
        <v>4.5809333121214095</v>
      </c>
      <c r="H18">
        <f t="shared" si="6"/>
        <v>0.54021311040545195</v>
      </c>
      <c r="I18">
        <f t="shared" si="7"/>
        <v>2.1362830044410592</v>
      </c>
      <c r="J18">
        <f t="shared" si="8"/>
        <v>0.50575213219186643</v>
      </c>
    </row>
    <row r="19" spans="1:10">
      <c r="A19">
        <v>18</v>
      </c>
      <c r="B19">
        <f t="shared" si="0"/>
        <v>1.3464</v>
      </c>
      <c r="C19">
        <f t="shared" si="1"/>
        <v>4.0740763585770798</v>
      </c>
      <c r="D19">
        <f t="shared" si="2"/>
        <v>2.2088368239725567</v>
      </c>
      <c r="E19">
        <f t="shared" si="3"/>
        <v>3.2207453548027987</v>
      </c>
      <c r="F19">
        <f t="shared" si="4"/>
        <v>3.3196196351033356</v>
      </c>
      <c r="G19">
        <f t="shared" si="5"/>
        <v>4.6252648748204042</v>
      </c>
      <c r="H19">
        <f t="shared" si="6"/>
        <v>0.65004344024725425</v>
      </c>
      <c r="I19">
        <f t="shared" si="7"/>
        <v>2.2619467105846511</v>
      </c>
      <c r="J19">
        <f t="shared" si="8"/>
        <v>0.59266795052131882</v>
      </c>
    </row>
    <row r="20" spans="1:10">
      <c r="A20">
        <v>19</v>
      </c>
      <c r="B20">
        <f t="shared" si="0"/>
        <v>1.4212</v>
      </c>
      <c r="C20">
        <f t="shared" si="1"/>
        <v>4.3018486682732284</v>
      </c>
      <c r="D20">
        <f t="shared" si="2"/>
        <v>2.5222640068398787</v>
      </c>
      <c r="E20">
        <f t="shared" si="3"/>
        <v>2.8614069027819178</v>
      </c>
      <c r="F20">
        <f t="shared" si="4"/>
        <v>3.7011803929448299</v>
      </c>
      <c r="G20">
        <f t="shared" si="5"/>
        <v>4.6782887645385092</v>
      </c>
      <c r="H20">
        <f t="shared" si="6"/>
        <v>0.76434229296470257</v>
      </c>
      <c r="I20">
        <f t="shared" si="7"/>
        <v>2.387610416728243</v>
      </c>
      <c r="J20">
        <f t="shared" si="8"/>
        <v>0.70887553099070888</v>
      </c>
    </row>
    <row r="21" spans="1:10">
      <c r="A21">
        <v>20</v>
      </c>
      <c r="B21">
        <f t="shared" si="0"/>
        <v>1.4960000000000002</v>
      </c>
      <c r="C21">
        <f t="shared" si="1"/>
        <v>4.5010170946489509</v>
      </c>
      <c r="D21">
        <f t="shared" si="2"/>
        <v>2.8516798189686918</v>
      </c>
      <c r="E21">
        <f t="shared" si="3"/>
        <v>2.456942354582536</v>
      </c>
      <c r="F21">
        <f t="shared" si="4"/>
        <v>4.0518309772644168</v>
      </c>
      <c r="G21">
        <f t="shared" si="5"/>
        <v>4.7385546321701399</v>
      </c>
      <c r="H21">
        <f t="shared" si="6"/>
        <v>0.83671263204399182</v>
      </c>
      <c r="I21">
        <f t="shared" si="7"/>
        <v>2.5132741228718349</v>
      </c>
      <c r="J21">
        <f t="shared" si="8"/>
        <v>0.80569341753516865</v>
      </c>
    </row>
    <row r="22" spans="1:10">
      <c r="A22">
        <v>21</v>
      </c>
      <c r="B22">
        <f t="shared" si="0"/>
        <v>1.5708000000000002</v>
      </c>
      <c r="C22">
        <f t="shared" si="1"/>
        <v>4.6684406326428505</v>
      </c>
      <c r="D22">
        <f t="shared" si="2"/>
        <v>3.1948242414486159</v>
      </c>
      <c r="E22">
        <f t="shared" si="3"/>
        <v>2.0137303577451693</v>
      </c>
      <c r="F22">
        <f t="shared" si="4"/>
        <v>4.3588675881021555</v>
      </c>
      <c r="G22">
        <f t="shared" si="5"/>
        <v>4.8015452308930708</v>
      </c>
      <c r="H22">
        <f t="shared" si="6"/>
        <v>0.83286422952167705</v>
      </c>
      <c r="I22">
        <f t="shared" si="7"/>
        <v>2.6389378290154264</v>
      </c>
      <c r="J22">
        <f t="shared" si="8"/>
        <v>0.8421203037824988</v>
      </c>
    </row>
    <row r="23" spans="1:10">
      <c r="A23">
        <v>22</v>
      </c>
      <c r="B23">
        <f t="shared" si="0"/>
        <v>1.6456</v>
      </c>
      <c r="C23">
        <f t="shared" si="1"/>
        <v>4.8014789130467914</v>
      </c>
      <c r="D23">
        <f t="shared" si="2"/>
        <v>3.5492207469829609</v>
      </c>
      <c r="E23">
        <f t="shared" si="3"/>
        <v>1.5387606302219561</v>
      </c>
      <c r="F23">
        <f t="shared" si="4"/>
        <v>4.6108399504865991</v>
      </c>
      <c r="G23">
        <f t="shared" si="5"/>
        <v>4.8608259921667978</v>
      </c>
      <c r="H23">
        <f t="shared" si="6"/>
        <v>0.73641977366293465</v>
      </c>
      <c r="I23">
        <f t="shared" si="7"/>
        <v>2.7646015351590174</v>
      </c>
      <c r="J23">
        <f t="shared" si="8"/>
        <v>0.7925235464402024</v>
      </c>
    </row>
    <row r="24" spans="1:10">
      <c r="A24">
        <v>23</v>
      </c>
      <c r="B24">
        <f t="shared" si="0"/>
        <v>1.7204000000000002</v>
      </c>
      <c r="C24">
        <f t="shared" si="1"/>
        <v>4.8980338427055878</v>
      </c>
      <c r="D24">
        <f t="shared" si="2"/>
        <v>3.9122153562036028</v>
      </c>
      <c r="E24">
        <f t="shared" si="3"/>
        <v>1.039523728349093</v>
      </c>
      <c r="F24">
        <f t="shared" si="4"/>
        <v>4.7981471048578532</v>
      </c>
      <c r="G24">
        <f t="shared" si="5"/>
        <v>4.9094628241444704</v>
      </c>
      <c r="H24">
        <f t="shared" si="6"/>
        <v>0.55027360694444849</v>
      </c>
      <c r="I24">
        <f t="shared" si="7"/>
        <v>2.8902652413026098</v>
      </c>
      <c r="J24">
        <f t="shared" si="8"/>
        <v>0.65022502643947233</v>
      </c>
    </row>
    <row r="25" spans="1:10">
      <c r="A25">
        <v>24</v>
      </c>
      <c r="B25">
        <f t="shared" si="0"/>
        <v>1.7952000000000001</v>
      </c>
      <c r="C25">
        <f t="shared" si="1"/>
        <v>4.9565826926993992</v>
      </c>
      <c r="D25">
        <f t="shared" si="2"/>
        <v>4.2810184925110191</v>
      </c>
      <c r="E25">
        <f t="shared" si="3"/>
        <v>0.52389291629879298</v>
      </c>
      <c r="F25">
        <f t="shared" si="4"/>
        <v>4.9135423979134449</v>
      </c>
      <c r="G25">
        <f t="shared" si="5"/>
        <v>4.9413927878525366</v>
      </c>
      <c r="H25">
        <f t="shared" si="6"/>
        <v>0.29418173824531024</v>
      </c>
      <c r="I25">
        <f t="shared" si="7"/>
        <v>3.0159289474462012</v>
      </c>
      <c r="J25">
        <f t="shared" si="8"/>
        <v>0.42687117256772888</v>
      </c>
    </row>
    <row r="26" spans="1:10">
      <c r="A26" s="1">
        <v>25</v>
      </c>
      <c r="B26" s="1">
        <f t="shared" si="0"/>
        <v>1.87</v>
      </c>
      <c r="C26" s="1">
        <f>$L$3*$L$2/PI()*(1-COS(PI()*B26/$L$2))+$L$5</f>
        <v>4.976202112688437</v>
      </c>
      <c r="D26" s="1">
        <f t="shared" si="2"/>
        <v>4.6527489753636893</v>
      </c>
      <c r="E26" s="1">
        <f t="shared" si="3"/>
        <v>5.1211205415180312E-16</v>
      </c>
      <c r="F26" s="1">
        <f t="shared" si="4"/>
        <v>4.9525174932649723</v>
      </c>
      <c r="G26" s="1">
        <f t="shared" si="5"/>
        <v>4.9525174932649723</v>
      </c>
      <c r="H26" s="1">
        <f t="shared" si="6"/>
        <v>2.9320393864583742E-16</v>
      </c>
      <c r="I26" s="1">
        <f t="shared" si="7"/>
        <v>3.1415926535897931</v>
      </c>
      <c r="J26" s="1">
        <f t="shared" si="8"/>
        <v>0.14872600818764323</v>
      </c>
    </row>
  </sheetData>
  <conditionalFormatting sqref="H1:H26">
    <cfRule type="colorScale" priority="3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1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topLeftCell="F1" workbookViewId="0">
      <selection sqref="A1:H1"/>
    </sheetView>
  </sheetViews>
  <sheetFormatPr defaultRowHeight="15"/>
  <cols>
    <col min="5" max="5" width="13.85546875" customWidth="1"/>
    <col min="6" max="6" width="16.7109375" customWidth="1"/>
    <col min="7" max="7" width="22.85546875" customWidth="1"/>
  </cols>
  <sheetData>
    <row r="1" spans="1:12">
      <c r="A1" t="s">
        <v>19</v>
      </c>
      <c r="B1" t="s">
        <v>1</v>
      </c>
      <c r="C1" t="s">
        <v>28</v>
      </c>
      <c r="D1" t="s">
        <v>17</v>
      </c>
      <c r="E1" t="s">
        <v>27</v>
      </c>
      <c r="F1" t="s">
        <v>25</v>
      </c>
      <c r="G1" t="s">
        <v>26</v>
      </c>
      <c r="H1" t="s">
        <v>20</v>
      </c>
      <c r="I1" t="s">
        <v>21</v>
      </c>
      <c r="J1" t="s">
        <v>22</v>
      </c>
    </row>
    <row r="2" spans="1:12">
      <c r="A2">
        <v>1</v>
      </c>
      <c r="B2">
        <f>A2*$L$2/25</f>
        <v>0.08</v>
      </c>
      <c r="C2">
        <f>$L$3*$L$2/PI()*(1-COS(PI()*B2/$L$2))+$L$5</f>
        <v>1.0039874108454966E-2</v>
      </c>
      <c r="D2">
        <f>$L$3*$L$2/PI()/PI()*(PI()*B2-$L$2*SIN(PI()*B2/$L$2))+$L$5*B2</f>
        <v>2.6787098315794825E-4</v>
      </c>
      <c r="E2">
        <f>$L$3*SIN(PI()*B2/$L$2)</f>
        <v>0.25066646712860852</v>
      </c>
      <c r="F2">
        <f>C2*C2/$L$7</f>
        <v>2.0159814422724882E-5</v>
      </c>
      <c r="G2">
        <f>SQRT(E2*E2+F2*F2)</f>
        <v>0.2506664679392836</v>
      </c>
      <c r="H2">
        <f>(32*POWER($L$3*$L$2,4)*POWER(SIN(I2/2),6)*SIN(I2)+POWER($L$3*PI()*PI()*$L$7,2)*SIN(2*I2))/(2*PI()*$L$7*$L$7*$L$2*SQRT(POWER($L$3*$L$2*(COS(I2)-1),4)/$L$7/$L$7+POWER($L$3*PI()*PI()*SIN(I2),2)))</f>
        <v>3.1168203280487532</v>
      </c>
      <c r="I2">
        <f>PI()*B2/$L$2</f>
        <v>0.12566370614359174</v>
      </c>
      <c r="K2" t="s">
        <v>7</v>
      </c>
      <c r="L2">
        <v>2</v>
      </c>
    </row>
    <row r="3" spans="1:12">
      <c r="A3">
        <v>2</v>
      </c>
      <c r="B3">
        <f t="shared" ref="B3:B26" si="0">A3*$L$2/25</f>
        <v>0.16</v>
      </c>
      <c r="C3">
        <f t="shared" ref="C3:C26" si="1">$L$3*$L$2/PI()*(1-COS(PI()*B3/$L$2))+$L$5</f>
        <v>4.000116162159973E-2</v>
      </c>
      <c r="D3">
        <f t="shared" ref="D3:D26" si="2">$L$3*$L$2/PI()/PI()*(PI()*B3-$L$2*SIN(PI()*B3/$L$2))+$L$5*B3</f>
        <v>2.1378973382459462E-3</v>
      </c>
      <c r="E3">
        <f t="shared" ref="E3:E26" si="3">$L$3*SIN(PI()*B3/$L$2)</f>
        <v>0.49737977432970959</v>
      </c>
      <c r="F3">
        <f t="shared" ref="F3:F26" si="4">C3*C3/$L$7</f>
        <v>3.2001858621546868E-4</v>
      </c>
      <c r="G3">
        <f t="shared" ref="G3:G26" si="5">SQRT(E3*E3+F3*F3)</f>
        <v>0.49737987728110628</v>
      </c>
      <c r="H3">
        <f t="shared" ref="H3:H26" si="6">(32*POWER($L$3*$L$2,4)*POWER(SIN(I3/2),6)*SIN(I3)+POWER($L$3*PI()*PI()*$L$7,2)*SIN(2*I3))/(2*PI()*$L$7*$L$7*$L$2*SQRT(POWER($L$3*$L$2*(COS(I3)-1),4)/$L$7/$L$7+POWER($L$3*PI()*PI()*SIN(I3),2)))</f>
        <v>3.0428982339966604</v>
      </c>
      <c r="I3">
        <f t="shared" ref="I3:I26" si="7">PI()*B3/$L$2</f>
        <v>0.25132741228718347</v>
      </c>
      <c r="J3">
        <f>(G3-G2)/(B3-B2)</f>
        <v>3.0839176167727835</v>
      </c>
      <c r="K3" t="s">
        <v>6</v>
      </c>
      <c r="L3">
        <v>2</v>
      </c>
    </row>
    <row r="4" spans="1:12">
      <c r="A4">
        <v>3</v>
      </c>
      <c r="B4">
        <f t="shared" si="0"/>
        <v>0.24</v>
      </c>
      <c r="C4">
        <f t="shared" si="1"/>
        <v>8.9411355137345994E-2</v>
      </c>
      <c r="D4">
        <f t="shared" si="2"/>
        <v>7.186967489897435E-3</v>
      </c>
      <c r="E4">
        <f t="shared" si="3"/>
        <v>0.73624910536935584</v>
      </c>
      <c r="F4">
        <f t="shared" si="4"/>
        <v>1.5988780854993216E-3</v>
      </c>
      <c r="G4">
        <f t="shared" si="5"/>
        <v>0.736250841472055</v>
      </c>
      <c r="H4">
        <f t="shared" si="6"/>
        <v>2.9210292727942235</v>
      </c>
      <c r="I4">
        <f t="shared" si="7"/>
        <v>0.37699111843077515</v>
      </c>
      <c r="J4">
        <f t="shared" ref="J4:J26" si="8">(G4-G3)/(B4-B3)</f>
        <v>2.9858870523868593</v>
      </c>
      <c r="K4" t="s">
        <v>23</v>
      </c>
    </row>
    <row r="5" spans="1:12">
      <c r="A5">
        <v>4</v>
      </c>
      <c r="B5">
        <f t="shared" si="0"/>
        <v>0.32</v>
      </c>
      <c r="C5">
        <f t="shared" si="1"/>
        <v>0.15749122638773194</v>
      </c>
      <c r="D5">
        <f t="shared" si="2"/>
        <v>1.6941834443005357E-2</v>
      </c>
      <c r="E5">
        <f t="shared" si="3"/>
        <v>0.96350734820343065</v>
      </c>
      <c r="F5">
        <f t="shared" si="4"/>
        <v>4.9606972778223667E-3</v>
      </c>
      <c r="G5">
        <f t="shared" si="5"/>
        <v>0.96352011839893048</v>
      </c>
      <c r="H5">
        <f t="shared" si="6"/>
        <v>2.7532746433085844</v>
      </c>
      <c r="I5">
        <f t="shared" si="7"/>
        <v>0.50265482457436694</v>
      </c>
      <c r="J5">
        <f t="shared" si="8"/>
        <v>2.8408659615859428</v>
      </c>
      <c r="K5" t="s">
        <v>11</v>
      </c>
      <c r="L5">
        <v>0</v>
      </c>
    </row>
    <row r="6" spans="1:12">
      <c r="A6">
        <v>5</v>
      </c>
      <c r="B6">
        <f t="shared" si="0"/>
        <v>0.4</v>
      </c>
      <c r="C6">
        <f t="shared" si="1"/>
        <v>0.24316711513419495</v>
      </c>
      <c r="D6">
        <f t="shared" si="2"/>
        <v>3.2855037975796982E-2</v>
      </c>
      <c r="E6">
        <f t="shared" si="3"/>
        <v>1.1755705045849463</v>
      </c>
      <c r="F6">
        <f t="shared" si="4"/>
        <v>1.1826049176537365E-2</v>
      </c>
      <c r="G6">
        <f t="shared" si="5"/>
        <v>1.1756299871512426</v>
      </c>
      <c r="H6">
        <f t="shared" si="6"/>
        <v>2.5426234747289085</v>
      </c>
      <c r="I6">
        <f t="shared" si="7"/>
        <v>0.62831853071795862</v>
      </c>
      <c r="J6">
        <f t="shared" si="8"/>
        <v>2.6513733594039004</v>
      </c>
      <c r="K6" t="s">
        <v>12</v>
      </c>
      <c r="L6">
        <v>0</v>
      </c>
    </row>
    <row r="7" spans="1:12">
      <c r="A7">
        <v>6</v>
      </c>
      <c r="B7">
        <f t="shared" si="0"/>
        <v>0.48</v>
      </c>
      <c r="C7">
        <f t="shared" si="1"/>
        <v>0.34508786143090825</v>
      </c>
      <c r="D7">
        <f t="shared" si="2"/>
        <v>5.6281997219825977E-2</v>
      </c>
      <c r="E7">
        <f t="shared" si="3"/>
        <v>1.3690942118573772</v>
      </c>
      <c r="F7">
        <f t="shared" si="4"/>
        <v>2.3817126421391548E-2</v>
      </c>
      <c r="G7">
        <f t="shared" si="5"/>
        <v>1.3693013607136837</v>
      </c>
      <c r="H7">
        <f t="shared" si="6"/>
        <v>2.2930631364305443</v>
      </c>
      <c r="I7">
        <f t="shared" si="7"/>
        <v>0.7539822368615503</v>
      </c>
      <c r="J7">
        <f t="shared" si="8"/>
        <v>2.4208921695305152</v>
      </c>
      <c r="K7" t="s">
        <v>24</v>
      </c>
      <c r="L7">
        <v>5</v>
      </c>
    </row>
    <row r="8" spans="1:12">
      <c r="A8">
        <v>7</v>
      </c>
      <c r="B8">
        <f t="shared" si="0"/>
        <v>0.56000000000000005</v>
      </c>
      <c r="C8">
        <f t="shared" si="1"/>
        <v>0.4616461142242701</v>
      </c>
      <c r="D8">
        <f t="shared" si="2"/>
        <v>8.8459634890579744E-2</v>
      </c>
      <c r="E8">
        <f t="shared" si="3"/>
        <v>1.5410264855515785</v>
      </c>
      <c r="F8">
        <f t="shared" si="4"/>
        <v>4.2623426955673567E-2</v>
      </c>
      <c r="G8">
        <f t="shared" si="5"/>
        <v>1.5416158359646202</v>
      </c>
      <c r="H8">
        <f t="shared" si="6"/>
        <v>2.0096287364559369</v>
      </c>
      <c r="I8">
        <f t="shared" si="7"/>
        <v>0.87964594300514221</v>
      </c>
      <c r="J8">
        <f t="shared" si="8"/>
        <v>2.153930940636704</v>
      </c>
    </row>
    <row r="9" spans="1:12">
      <c r="A9">
        <v>8</v>
      </c>
      <c r="B9">
        <f t="shared" si="0"/>
        <v>0.64</v>
      </c>
      <c r="C9">
        <f t="shared" si="1"/>
        <v>0.5910036802392038</v>
      </c>
      <c r="D9">
        <f t="shared" si="2"/>
        <v>0.13048687027735412</v>
      </c>
      <c r="E9">
        <f t="shared" si="3"/>
        <v>1.6886558510040302</v>
      </c>
      <c r="F9">
        <f t="shared" si="4"/>
        <v>6.98570700112566E-2</v>
      </c>
      <c r="G9">
        <f t="shared" si="5"/>
        <v>1.6901001725817033</v>
      </c>
      <c r="H9">
        <f t="shared" si="6"/>
        <v>1.6984111715040389</v>
      </c>
      <c r="I9">
        <f t="shared" si="7"/>
        <v>1.0053096491487339</v>
      </c>
      <c r="J9">
        <f t="shared" si="8"/>
        <v>1.8560542077135405</v>
      </c>
    </row>
    <row r="10" spans="1:12">
      <c r="A10">
        <v>9</v>
      </c>
      <c r="B10">
        <f t="shared" si="0"/>
        <v>0.72</v>
      </c>
      <c r="C10">
        <f t="shared" si="1"/>
        <v>0.73112051338518957</v>
      </c>
      <c r="D10">
        <f t="shared" si="2"/>
        <v>0.18330728862959902</v>
      </c>
      <c r="E10">
        <f t="shared" si="3"/>
        <v>1.8096541049320392</v>
      </c>
      <c r="F10">
        <f t="shared" si="4"/>
        <v>0.10690744101852463</v>
      </c>
      <c r="G10">
        <f t="shared" si="5"/>
        <v>1.8128091958180566</v>
      </c>
      <c r="H10">
        <f t="shared" si="6"/>
        <v>1.3665075088493219</v>
      </c>
      <c r="I10">
        <f t="shared" si="7"/>
        <v>1.1309733552923256</v>
      </c>
      <c r="J10">
        <f t="shared" si="8"/>
        <v>1.5338627904544162</v>
      </c>
    </row>
    <row r="11" spans="1:12">
      <c r="A11">
        <v>10</v>
      </c>
      <c r="B11">
        <f t="shared" si="0"/>
        <v>0.8</v>
      </c>
      <c r="C11">
        <f t="shared" si="1"/>
        <v>0.87978688750177636</v>
      </c>
      <c r="D11">
        <f t="shared" si="2"/>
        <v>0.24769426025386407</v>
      </c>
      <c r="E11">
        <f t="shared" si="3"/>
        <v>1.9021130325903071</v>
      </c>
      <c r="F11">
        <f t="shared" si="4"/>
        <v>0.15480499348401267</v>
      </c>
      <c r="G11">
        <f t="shared" si="5"/>
        <v>1.9084020998619446</v>
      </c>
      <c r="H11">
        <f t="shared" si="6"/>
        <v>1.0219048969481239</v>
      </c>
      <c r="I11">
        <f t="shared" si="7"/>
        <v>1.2566370614359172</v>
      </c>
      <c r="J11">
        <f t="shared" si="8"/>
        <v>1.1949113005486001</v>
      </c>
    </row>
    <row r="12" spans="1:12">
      <c r="A12">
        <v>11</v>
      </c>
      <c r="B12">
        <f t="shared" si="0"/>
        <v>0.88</v>
      </c>
      <c r="C12">
        <f t="shared" si="1"/>
        <v>1.0346582450601582</v>
      </c>
      <c r="D12">
        <f t="shared" si="2"/>
        <v>0.32423874400207475</v>
      </c>
      <c r="E12">
        <f t="shared" si="3"/>
        <v>1.9645745014573772</v>
      </c>
      <c r="F12">
        <f t="shared" si="4"/>
        <v>0.21410353681419331</v>
      </c>
      <c r="G12">
        <f t="shared" si="5"/>
        <v>1.9762067949111117</v>
      </c>
      <c r="H12">
        <f t="shared" si="6"/>
        <v>0.67329873896116088</v>
      </c>
      <c r="I12">
        <f t="shared" si="7"/>
        <v>1.3823007675795089</v>
      </c>
      <c r="J12">
        <f t="shared" si="8"/>
        <v>0.84755868811458901</v>
      </c>
    </row>
    <row r="13" spans="1:12">
      <c r="A13">
        <v>12</v>
      </c>
      <c r="B13">
        <f t="shared" si="0"/>
        <v>0.96</v>
      </c>
      <c r="C13">
        <f t="shared" si="1"/>
        <v>1.1932921722359753</v>
      </c>
      <c r="D13">
        <f t="shared" si="2"/>
        <v>0.41333996749741631</v>
      </c>
      <c r="E13">
        <f t="shared" si="3"/>
        <v>1.9960534568565431</v>
      </c>
      <c r="F13">
        <f t="shared" si="4"/>
        <v>0.28478924166393049</v>
      </c>
      <c r="G13">
        <f t="shared" si="5"/>
        <v>2.0162674214489686</v>
      </c>
      <c r="H13">
        <f t="shared" si="6"/>
        <v>0.32985649859666571</v>
      </c>
      <c r="I13">
        <f t="shared" si="7"/>
        <v>1.5079644737231006</v>
      </c>
      <c r="J13">
        <f t="shared" si="8"/>
        <v>0.50075783172321164</v>
      </c>
    </row>
    <row r="14" spans="1:12">
      <c r="A14">
        <v>13</v>
      </c>
      <c r="B14">
        <f t="shared" si="0"/>
        <v>1.04</v>
      </c>
      <c r="C14">
        <f t="shared" si="1"/>
        <v>1.3531869172343503</v>
      </c>
      <c r="D14">
        <f t="shared" si="2"/>
        <v>0.5151991310762295</v>
      </c>
      <c r="E14">
        <f t="shared" si="3"/>
        <v>1.9960534568565431</v>
      </c>
      <c r="F14">
        <f t="shared" si="4"/>
        <v>0.36622296659484083</v>
      </c>
      <c r="G14">
        <f t="shared" si="5"/>
        <v>2.0293714947959827</v>
      </c>
      <c r="H14">
        <f t="shared" si="6"/>
        <v>9.4917246073192925E-4</v>
      </c>
      <c r="I14">
        <f t="shared" si="7"/>
        <v>1.6336281798666925</v>
      </c>
      <c r="J14">
        <f t="shared" si="8"/>
        <v>0.16380091683767514</v>
      </c>
    </row>
    <row r="15" spans="1:12">
      <c r="A15">
        <v>14</v>
      </c>
      <c r="B15">
        <f t="shared" si="0"/>
        <v>1.1200000000000001</v>
      </c>
      <c r="C15">
        <f t="shared" si="1"/>
        <v>1.5118208444101673</v>
      </c>
      <c r="D15">
        <f t="shared" si="2"/>
        <v>0.629816234738514</v>
      </c>
      <c r="E15">
        <f t="shared" si="3"/>
        <v>1.9645745014573772</v>
      </c>
      <c r="F15">
        <f t="shared" si="4"/>
        <v>0.45712045311861427</v>
      </c>
      <c r="G15">
        <f t="shared" si="5"/>
        <v>2.0170552993004107</v>
      </c>
      <c r="H15">
        <f t="shared" si="6"/>
        <v>-0.30411799236899106</v>
      </c>
      <c r="I15">
        <f t="shared" si="7"/>
        <v>1.7592918860102844</v>
      </c>
      <c r="J15">
        <f t="shared" si="8"/>
        <v>-0.15395244369464919</v>
      </c>
    </row>
    <row r="16" spans="1:12">
      <c r="A16">
        <v>15</v>
      </c>
      <c r="B16">
        <f t="shared" si="0"/>
        <v>1.2</v>
      </c>
      <c r="C16">
        <f t="shared" si="1"/>
        <v>1.6666922019685493</v>
      </c>
      <c r="D16">
        <f t="shared" si="2"/>
        <v>0.75699007814792907</v>
      </c>
      <c r="E16">
        <f t="shared" si="3"/>
        <v>1.9021130325903073</v>
      </c>
      <c r="F16">
        <f t="shared" si="4"/>
        <v>0.55557257922055425</v>
      </c>
      <c r="G16">
        <f t="shared" si="5"/>
        <v>1.9815889784543299</v>
      </c>
      <c r="H16">
        <f t="shared" si="6"/>
        <v>-0.57633704736861679</v>
      </c>
      <c r="I16">
        <f t="shared" si="7"/>
        <v>1.8849555921538759</v>
      </c>
      <c r="J16">
        <f t="shared" si="8"/>
        <v>-0.44332901057601098</v>
      </c>
    </row>
    <row r="17" spans="1:10">
      <c r="A17">
        <v>16</v>
      </c>
      <c r="B17">
        <f t="shared" si="0"/>
        <v>1.28</v>
      </c>
      <c r="C17">
        <f t="shared" si="1"/>
        <v>1.8153585760851361</v>
      </c>
      <c r="D17">
        <f t="shared" si="2"/>
        <v>0.89632143368129025</v>
      </c>
      <c r="E17">
        <f t="shared" si="3"/>
        <v>1.8096541049320389</v>
      </c>
      <c r="F17">
        <f t="shared" si="4"/>
        <v>0.65910535195317055</v>
      </c>
      <c r="G17">
        <f t="shared" si="5"/>
        <v>1.92594596094249</v>
      </c>
      <c r="H17">
        <f t="shared" si="6"/>
        <v>-0.80715099650478117</v>
      </c>
      <c r="I17">
        <f t="shared" si="7"/>
        <v>2.0106192982974678</v>
      </c>
      <c r="J17">
        <f t="shared" si="8"/>
        <v>-0.69553771889799765</v>
      </c>
    </row>
    <row r="18" spans="1:10">
      <c r="A18">
        <v>17</v>
      </c>
      <c r="B18">
        <f t="shared" si="0"/>
        <v>1.36</v>
      </c>
      <c r="C18">
        <f t="shared" si="1"/>
        <v>1.9554754092311224</v>
      </c>
      <c r="D18">
        <f t="shared" si="2"/>
        <v>1.0472193424866716</v>
      </c>
      <c r="E18">
        <f t="shared" si="3"/>
        <v>1.6886558510040299</v>
      </c>
      <c r="F18">
        <f t="shared" si="4"/>
        <v>0.76477681522152507</v>
      </c>
      <c r="G18">
        <f t="shared" si="5"/>
        <v>1.8537643216521682</v>
      </c>
      <c r="H18">
        <f t="shared" si="6"/>
        <v>-0.98849813089601068</v>
      </c>
      <c r="I18">
        <f t="shared" si="7"/>
        <v>2.1362830044410597</v>
      </c>
      <c r="J18">
        <f t="shared" si="8"/>
        <v>-0.90227049112902225</v>
      </c>
    </row>
    <row r="19" spans="1:10">
      <c r="A19">
        <v>18</v>
      </c>
      <c r="B19">
        <f t="shared" si="0"/>
        <v>1.44</v>
      </c>
      <c r="C19">
        <f t="shared" si="1"/>
        <v>2.0848329752460555</v>
      </c>
      <c r="D19">
        <f t="shared" si="2"/>
        <v>1.208910434257523</v>
      </c>
      <c r="E19">
        <f t="shared" si="3"/>
        <v>1.5410264855515785</v>
      </c>
      <c r="F19">
        <f t="shared" si="4"/>
        <v>0.86930570693466402</v>
      </c>
      <c r="G19">
        <f t="shared" si="5"/>
        <v>1.7693091988910885</v>
      </c>
      <c r="H19">
        <f t="shared" si="6"/>
        <v>-1.1127451500044734</v>
      </c>
      <c r="I19">
        <f t="shared" si="7"/>
        <v>2.2619467105846511</v>
      </c>
      <c r="J19">
        <f t="shared" si="8"/>
        <v>-1.0556890345134982</v>
      </c>
    </row>
    <row r="20" spans="1:10">
      <c r="A20">
        <v>19</v>
      </c>
      <c r="B20">
        <f t="shared" si="0"/>
        <v>1.52</v>
      </c>
      <c r="C20">
        <f t="shared" si="1"/>
        <v>2.2013912280394172</v>
      </c>
      <c r="D20">
        <f t="shared" si="2"/>
        <v>1.380451123744395</v>
      </c>
      <c r="E20">
        <f t="shared" si="3"/>
        <v>1.3690942118573777</v>
      </c>
      <c r="F20">
        <f t="shared" si="4"/>
        <v>0.96922466777777871</v>
      </c>
      <c r="G20">
        <f t="shared" si="5"/>
        <v>1.6774431190267882</v>
      </c>
      <c r="H20">
        <f t="shared" si="6"/>
        <v>-1.1725764513628574</v>
      </c>
      <c r="I20">
        <f t="shared" si="7"/>
        <v>2.3876104167282426</v>
      </c>
      <c r="J20">
        <f t="shared" si="8"/>
        <v>-1.1483259983037526</v>
      </c>
    </row>
    <row r="21" spans="1:10">
      <c r="A21">
        <v>20</v>
      </c>
      <c r="B21">
        <f t="shared" si="0"/>
        <v>1.6</v>
      </c>
      <c r="C21">
        <f t="shared" si="1"/>
        <v>2.3033119743361308</v>
      </c>
      <c r="D21">
        <f t="shared" si="2"/>
        <v>1.5607424916579919</v>
      </c>
      <c r="E21">
        <f t="shared" si="3"/>
        <v>1.1755705045849465</v>
      </c>
      <c r="F21">
        <f t="shared" si="4"/>
        <v>1.061049210224041</v>
      </c>
      <c r="G21">
        <f t="shared" si="5"/>
        <v>1.5836007823208369</v>
      </c>
      <c r="H21">
        <f t="shared" si="6"/>
        <v>-1.1610429986318267</v>
      </c>
      <c r="I21">
        <f t="shared" si="7"/>
        <v>2.5132741228718345</v>
      </c>
      <c r="J21">
        <f t="shared" si="8"/>
        <v>-1.1730292088243905</v>
      </c>
    </row>
    <row r="22" spans="1:10">
      <c r="A22">
        <v>21</v>
      </c>
      <c r="B22">
        <f t="shared" si="0"/>
        <v>1.68</v>
      </c>
      <c r="C22">
        <f t="shared" si="1"/>
        <v>2.3889878630825936</v>
      </c>
      <c r="D22">
        <f t="shared" si="2"/>
        <v>1.7485476152828261</v>
      </c>
      <c r="E22">
        <f t="shared" si="3"/>
        <v>0.9635073482034312</v>
      </c>
      <c r="F22">
        <f t="shared" si="4"/>
        <v>1.1414526019911873</v>
      </c>
      <c r="G22">
        <f t="shared" si="5"/>
        <v>1.4937404234452716</v>
      </c>
      <c r="H22">
        <f t="shared" si="6"/>
        <v>-1.0721895064970421</v>
      </c>
      <c r="I22">
        <f t="shared" si="7"/>
        <v>2.638937829015426</v>
      </c>
      <c r="J22">
        <f t="shared" si="8"/>
        <v>-1.1232544859445686</v>
      </c>
    </row>
    <row r="23" spans="1:10">
      <c r="A23">
        <v>22</v>
      </c>
      <c r="B23">
        <f t="shared" si="0"/>
        <v>1.76</v>
      </c>
      <c r="C23">
        <f t="shared" si="1"/>
        <v>2.4570677343329792</v>
      </c>
      <c r="D23">
        <f t="shared" si="2"/>
        <v>1.9425110754873447</v>
      </c>
      <c r="E23">
        <f t="shared" si="3"/>
        <v>0.73624910536935628</v>
      </c>
      <c r="F23">
        <f t="shared" si="4"/>
        <v>1.2074363702200399</v>
      </c>
      <c r="G23">
        <f t="shared" si="5"/>
        <v>1.4142013057861751</v>
      </c>
      <c r="H23">
        <f t="shared" si="6"/>
        <v>-0.90288452761589211</v>
      </c>
      <c r="I23">
        <f t="shared" si="7"/>
        <v>2.7646015351590179</v>
      </c>
      <c r="J23">
        <f t="shared" si="8"/>
        <v>-0.99423897073870526</v>
      </c>
    </row>
    <row r="24" spans="1:10">
      <c r="A24">
        <v>23</v>
      </c>
      <c r="B24">
        <f t="shared" si="0"/>
        <v>1.84</v>
      </c>
      <c r="C24">
        <f t="shared" si="1"/>
        <v>2.5064779278487257</v>
      </c>
      <c r="D24">
        <f t="shared" si="2"/>
        <v>2.1411803324933194</v>
      </c>
      <c r="E24">
        <f t="shared" si="3"/>
        <v>0.49737977432970965</v>
      </c>
      <c r="F24">
        <f t="shared" si="4"/>
        <v>1.2564863205585683</v>
      </c>
      <c r="G24">
        <f t="shared" si="5"/>
        <v>1.3513491457292162</v>
      </c>
      <c r="H24">
        <f t="shared" si="6"/>
        <v>-0.65630971014596806</v>
      </c>
      <c r="I24">
        <f t="shared" si="7"/>
        <v>2.8902652413026098</v>
      </c>
      <c r="J24">
        <f t="shared" si="8"/>
        <v>-0.78565200071198593</v>
      </c>
    </row>
    <row r="25" spans="1:10">
      <c r="A25">
        <v>24</v>
      </c>
      <c r="B25">
        <f t="shared" si="0"/>
        <v>1.92</v>
      </c>
      <c r="C25">
        <f t="shared" si="1"/>
        <v>2.5364392153618702</v>
      </c>
      <c r="D25">
        <f t="shared" si="2"/>
        <v>2.343028633295857</v>
      </c>
      <c r="E25">
        <f t="shared" si="3"/>
        <v>0.25066646712860907</v>
      </c>
      <c r="F25">
        <f t="shared" si="4"/>
        <v>1.286704778645108</v>
      </c>
      <c r="G25">
        <f t="shared" si="5"/>
        <v>1.3108939183362225</v>
      </c>
      <c r="H25">
        <f t="shared" si="6"/>
        <v>-0.34636473974463017</v>
      </c>
      <c r="I25">
        <f t="shared" si="7"/>
        <v>3.0159289474462012</v>
      </c>
      <c r="J25">
        <f t="shared" si="8"/>
        <v>-0.50569034241242194</v>
      </c>
    </row>
    <row r="26" spans="1:10">
      <c r="A26" s="1">
        <v>25</v>
      </c>
      <c r="B26" s="1">
        <f t="shared" si="0"/>
        <v>2</v>
      </c>
      <c r="C26" s="1">
        <f>$L$3*$L$2/PI()*(1-COS(PI()*B26/$L$2))+$L$5</f>
        <v>2.5464790894703255</v>
      </c>
      <c r="D26" s="1">
        <f t="shared" si="2"/>
        <v>2.5464790894703255</v>
      </c>
      <c r="E26" s="1">
        <f t="shared" si="3"/>
        <v>2.45029690981724E-16</v>
      </c>
      <c r="F26" s="1">
        <f t="shared" si="4"/>
        <v>1.2969111506219237</v>
      </c>
      <c r="G26" s="1">
        <f t="shared" si="5"/>
        <v>1.2969111506219237</v>
      </c>
      <c r="H26" s="1">
        <f t="shared" si="6"/>
        <v>-3.4396624323592975E-16</v>
      </c>
      <c r="I26" s="1">
        <f t="shared" si="7"/>
        <v>3.1415926535897931</v>
      </c>
      <c r="J26" s="1">
        <f t="shared" si="8"/>
        <v>-0.17478459642873406</v>
      </c>
    </row>
  </sheetData>
  <conditionalFormatting sqref="H1:H2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2:G26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4</vt:i4>
      </vt:variant>
      <vt:variant>
        <vt:lpstr>grafy</vt:lpstr>
      </vt:variant>
      <vt:variant>
        <vt:i4>3</vt:i4>
      </vt:variant>
    </vt:vector>
  </HeadingPairs>
  <TitlesOfParts>
    <vt:vector size="7" baseType="lpstr">
      <vt:lpstr>Data pohybu po přímce 1</vt:lpstr>
      <vt:lpstr>Data pohybu po přímce 2</vt:lpstr>
      <vt:lpstr>Data pohybu po kružnici 1</vt:lpstr>
      <vt:lpstr>Data pohybu po kružnici 2</vt:lpstr>
      <vt:lpstr>Graf pohybu po přímce 1</vt:lpstr>
      <vt:lpstr>Graf pohybu po přímce 2</vt:lpstr>
      <vt:lpstr>Graf pohybu po kružnici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</dc:creator>
  <cp:lastModifiedBy>Honza</cp:lastModifiedBy>
  <cp:lastPrinted>2013-02-09T10:18:16Z</cp:lastPrinted>
  <dcterms:created xsi:type="dcterms:W3CDTF">2013-02-09T09:15:22Z</dcterms:created>
  <dcterms:modified xsi:type="dcterms:W3CDTF">2013-02-09T11:57:56Z</dcterms:modified>
</cp:coreProperties>
</file>