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JOBS\44OP-239338_ACC_Bond_Rio_Grande_Retro\Documents\Sandbox\Lab Airflow\"/>
    </mc:Choice>
  </mc:AlternateContent>
  <xr:revisionPtr revIDLastSave="0" documentId="13_ncr:1_{B7392DC8-2516-4D64-9B67-14FDEBD06B46}" xr6:coauthVersionLast="40" xr6:coauthVersionMax="40" xr10:uidLastSave="{00000000-0000-0000-0000-000000000000}"/>
  <bookViews>
    <workbookView xWindow="0" yWindow="0" windowWidth="28800" windowHeight="11925" activeTab="1" xr2:uid="{00000000-000D-0000-FFFF-FFFF00000000}"/>
  </bookViews>
  <sheets>
    <sheet name="Report" sheetId="1" r:id="rId1"/>
    <sheet name="Report2" sheetId="3" r:id="rId2"/>
    <sheet name="Sheet1" sheetId="2" r:id="rId3"/>
  </sheets>
  <externalReferences>
    <externalReference r:id="rId4"/>
  </externalReferences>
  <definedNames>
    <definedName name="_xlnm.Print_Titles" localSheetId="0">Report!$6:$6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3" l="1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7" i="3"/>
  <c r="S50" i="3" l="1"/>
  <c r="S25" i="3"/>
  <c r="AC112" i="2"/>
  <c r="M112" i="2"/>
  <c r="O112" i="2" s="1"/>
  <c r="K112" i="2"/>
  <c r="I112" i="2"/>
  <c r="G112" i="2"/>
  <c r="H112" i="2" s="1"/>
  <c r="J112" i="2" s="1"/>
  <c r="AC111" i="2"/>
  <c r="M111" i="2"/>
  <c r="K111" i="2"/>
  <c r="L111" i="2" s="1"/>
  <c r="I111" i="2"/>
  <c r="H111" i="2"/>
  <c r="AC110" i="2"/>
  <c r="M110" i="2"/>
  <c r="O110" i="2" s="1"/>
  <c r="K110" i="2"/>
  <c r="I110" i="2"/>
  <c r="G110" i="2"/>
  <c r="H110" i="2" s="1"/>
  <c r="B109" i="2"/>
  <c r="P110" i="2" l="1"/>
  <c r="J111" i="2"/>
  <c r="N111" i="2"/>
  <c r="J110" i="2"/>
  <c r="L112" i="2"/>
  <c r="P112" i="2"/>
  <c r="N110" i="2"/>
  <c r="L110" i="2"/>
  <c r="O111" i="2"/>
  <c r="P111" i="2" s="1"/>
  <c r="N112" i="2"/>
  <c r="BE71" i="3" l="1"/>
  <c r="BE50" i="3"/>
  <c r="BE48" i="3"/>
  <c r="BE44" i="3"/>
  <c r="BE43" i="3"/>
  <c r="BE42" i="3"/>
  <c r="BE41" i="3"/>
  <c r="BE40" i="3"/>
  <c r="BE39" i="3"/>
  <c r="BE38" i="3"/>
  <c r="BE37" i="3"/>
  <c r="BE36" i="1" l="1"/>
  <c r="BE37" i="1"/>
  <c r="BE38" i="1"/>
  <c r="BE39" i="1"/>
  <c r="BE40" i="1"/>
  <c r="BE41" i="1"/>
  <c r="BE42" i="1"/>
  <c r="BE45" i="1"/>
  <c r="BE47" i="1"/>
  <c r="BE68" i="1"/>
  <c r="BE35" i="1"/>
  <c r="R27" i="2" l="1"/>
  <c r="R14" i="2" l="1"/>
  <c r="AC105" i="2"/>
  <c r="M105" i="2"/>
  <c r="O105" i="2" s="1"/>
  <c r="K105" i="2"/>
  <c r="I105" i="2"/>
  <c r="G105" i="2"/>
  <c r="AC104" i="2"/>
  <c r="M104" i="2"/>
  <c r="O104" i="2" s="1"/>
  <c r="K104" i="2"/>
  <c r="I104" i="2"/>
  <c r="G104" i="2"/>
  <c r="AC103" i="2"/>
  <c r="M103" i="2"/>
  <c r="O103" i="2" s="1"/>
  <c r="K103" i="2"/>
  <c r="I103" i="2"/>
  <c r="G103" i="2"/>
  <c r="AC102" i="2"/>
  <c r="M102" i="2"/>
  <c r="O102" i="2" s="1"/>
  <c r="K102" i="2"/>
  <c r="I102" i="2"/>
  <c r="G102" i="2"/>
  <c r="AC101" i="2"/>
  <c r="M101" i="2"/>
  <c r="O101" i="2" s="1"/>
  <c r="K101" i="2"/>
  <c r="I101" i="2"/>
  <c r="G101" i="2"/>
  <c r="AC100" i="2"/>
  <c r="M100" i="2"/>
  <c r="O100" i="2" s="1"/>
  <c r="K100" i="2"/>
  <c r="I100" i="2"/>
  <c r="G100" i="2"/>
  <c r="AC99" i="2"/>
  <c r="M99" i="2"/>
  <c r="K99" i="2"/>
  <c r="I99" i="2"/>
  <c r="G99" i="2"/>
  <c r="AC98" i="2"/>
  <c r="M98" i="2"/>
  <c r="O98" i="2" s="1"/>
  <c r="K98" i="2"/>
  <c r="I98" i="2"/>
  <c r="G98" i="2"/>
  <c r="AC97" i="2"/>
  <c r="M97" i="2"/>
  <c r="O97" i="2" s="1"/>
  <c r="K97" i="2"/>
  <c r="I97" i="2"/>
  <c r="G97" i="2"/>
  <c r="AC96" i="2"/>
  <c r="M96" i="2"/>
  <c r="O96" i="2" s="1"/>
  <c r="K96" i="2"/>
  <c r="I96" i="2"/>
  <c r="G96" i="2"/>
  <c r="AC95" i="2"/>
  <c r="M95" i="2"/>
  <c r="O95" i="2" s="1"/>
  <c r="K95" i="2"/>
  <c r="I95" i="2"/>
  <c r="G95" i="2"/>
  <c r="AC94" i="2"/>
  <c r="M94" i="2"/>
  <c r="O94" i="2" s="1"/>
  <c r="K94" i="2"/>
  <c r="I94" i="2"/>
  <c r="G94" i="2"/>
  <c r="R94" i="2" s="1"/>
  <c r="AC93" i="2"/>
  <c r="M93" i="2"/>
  <c r="O93" i="2" s="1"/>
  <c r="K93" i="2"/>
  <c r="I93" i="2"/>
  <c r="G93" i="2"/>
  <c r="AC92" i="2"/>
  <c r="M92" i="2"/>
  <c r="K92" i="2"/>
  <c r="I92" i="2"/>
  <c r="G92" i="2"/>
  <c r="R92" i="2" s="1"/>
  <c r="AC91" i="2"/>
  <c r="M91" i="2"/>
  <c r="O91" i="2" s="1"/>
  <c r="K91" i="2"/>
  <c r="I91" i="2"/>
  <c r="G91" i="2"/>
  <c r="R91" i="2" s="1"/>
  <c r="AC90" i="2"/>
  <c r="M90" i="2"/>
  <c r="O90" i="2" s="1"/>
  <c r="K90" i="2"/>
  <c r="I90" i="2"/>
  <c r="G90" i="2"/>
  <c r="R90" i="2" s="1"/>
  <c r="B89" i="2"/>
  <c r="AC85" i="2"/>
  <c r="M85" i="2"/>
  <c r="O85" i="2" s="1"/>
  <c r="K85" i="2"/>
  <c r="I85" i="2"/>
  <c r="G85" i="2"/>
  <c r="AC84" i="2"/>
  <c r="M84" i="2"/>
  <c r="K84" i="2"/>
  <c r="I84" i="2"/>
  <c r="H84" i="2"/>
  <c r="AC83" i="2"/>
  <c r="M83" i="2"/>
  <c r="O83" i="2" s="1"/>
  <c r="K83" i="2"/>
  <c r="I83" i="2"/>
  <c r="G83" i="2"/>
  <c r="R83" i="2" s="1"/>
  <c r="B82" i="2"/>
  <c r="AC78" i="2"/>
  <c r="M78" i="2"/>
  <c r="O78" i="2" s="1"/>
  <c r="K78" i="2"/>
  <c r="I78" i="2"/>
  <c r="G78" i="2"/>
  <c r="AC77" i="2"/>
  <c r="M77" i="2"/>
  <c r="K77" i="2"/>
  <c r="I77" i="2"/>
  <c r="G77" i="2"/>
  <c r="AC76" i="2"/>
  <c r="M76" i="2"/>
  <c r="O76" i="2" s="1"/>
  <c r="K76" i="2"/>
  <c r="I76" i="2"/>
  <c r="G76" i="2"/>
  <c r="AC75" i="2"/>
  <c r="M75" i="2"/>
  <c r="O75" i="2" s="1"/>
  <c r="K75" i="2"/>
  <c r="I75" i="2"/>
  <c r="G75" i="2"/>
  <c r="R75" i="2" s="1"/>
  <c r="AC74" i="2"/>
  <c r="M74" i="2"/>
  <c r="O74" i="2" s="1"/>
  <c r="K74" i="2"/>
  <c r="I74" i="2"/>
  <c r="G74" i="2"/>
  <c r="AC73" i="2"/>
  <c r="M73" i="2"/>
  <c r="O73" i="2" s="1"/>
  <c r="K73" i="2"/>
  <c r="I73" i="2"/>
  <c r="G73" i="2"/>
  <c r="AC72" i="2"/>
  <c r="M72" i="2"/>
  <c r="O72" i="2" s="1"/>
  <c r="K72" i="2"/>
  <c r="I72" i="2"/>
  <c r="H72" i="2"/>
  <c r="AC71" i="2"/>
  <c r="M71" i="2"/>
  <c r="O71" i="2" s="1"/>
  <c r="K71" i="2"/>
  <c r="I71" i="2"/>
  <c r="G71" i="2"/>
  <c r="R71" i="2" s="1"/>
  <c r="B70" i="2"/>
  <c r="AC67" i="2"/>
  <c r="M67" i="2"/>
  <c r="O67" i="2" s="1"/>
  <c r="K67" i="2"/>
  <c r="I67" i="2"/>
  <c r="G67" i="2"/>
  <c r="AC66" i="2"/>
  <c r="M66" i="2"/>
  <c r="O66" i="2" s="1"/>
  <c r="K66" i="2"/>
  <c r="I66" i="2"/>
  <c r="G66" i="2"/>
  <c r="B65" i="2"/>
  <c r="AC62" i="2"/>
  <c r="M62" i="2"/>
  <c r="K62" i="2"/>
  <c r="I62" i="2"/>
  <c r="G62" i="2"/>
  <c r="AC61" i="2"/>
  <c r="M61" i="2"/>
  <c r="O61" i="2" s="1"/>
  <c r="K61" i="2"/>
  <c r="I61" i="2"/>
  <c r="G61" i="2"/>
  <c r="R61" i="2" s="1"/>
  <c r="B60" i="2"/>
  <c r="AC57" i="2"/>
  <c r="M57" i="2"/>
  <c r="O57" i="2" s="1"/>
  <c r="K57" i="2"/>
  <c r="I57" i="2"/>
  <c r="H57" i="2"/>
  <c r="AC56" i="2"/>
  <c r="M56" i="2"/>
  <c r="O56" i="2" s="1"/>
  <c r="K56" i="2"/>
  <c r="I56" i="2"/>
  <c r="H56" i="2"/>
  <c r="AC55" i="2"/>
  <c r="M55" i="2"/>
  <c r="O55" i="2" s="1"/>
  <c r="K55" i="2"/>
  <c r="I55" i="2"/>
  <c r="G55" i="2"/>
  <c r="AC54" i="2"/>
  <c r="R54" i="2"/>
  <c r="M54" i="2"/>
  <c r="K54" i="2"/>
  <c r="I54" i="2"/>
  <c r="H54" i="2"/>
  <c r="B53" i="2"/>
  <c r="AC44" i="2"/>
  <c r="M44" i="2"/>
  <c r="K44" i="2"/>
  <c r="I44" i="2"/>
  <c r="G44" i="2"/>
  <c r="AC43" i="2"/>
  <c r="M43" i="2"/>
  <c r="O43" i="2" s="1"/>
  <c r="K43" i="2"/>
  <c r="I43" i="2"/>
  <c r="G43" i="2"/>
  <c r="R43" i="2" s="1"/>
  <c r="B42" i="2"/>
  <c r="AC39" i="2"/>
  <c r="M39" i="2"/>
  <c r="O39" i="2" s="1"/>
  <c r="K39" i="2"/>
  <c r="I39" i="2"/>
  <c r="H39" i="2"/>
  <c r="AC38" i="2"/>
  <c r="M38" i="2"/>
  <c r="O38" i="2" s="1"/>
  <c r="K38" i="2"/>
  <c r="I38" i="2"/>
  <c r="G38" i="2"/>
  <c r="AC37" i="2"/>
  <c r="M37" i="2"/>
  <c r="O37" i="2" s="1"/>
  <c r="K37" i="2"/>
  <c r="I37" i="2"/>
  <c r="G37" i="2"/>
  <c r="R37" i="2" s="1"/>
  <c r="B36" i="2"/>
  <c r="AC33" i="2"/>
  <c r="M33" i="2"/>
  <c r="O33" i="2" s="1"/>
  <c r="K33" i="2"/>
  <c r="I33" i="2"/>
  <c r="H33" i="2"/>
  <c r="AC32" i="2"/>
  <c r="M32" i="2"/>
  <c r="O32" i="2" s="1"/>
  <c r="K32" i="2"/>
  <c r="I32" i="2"/>
  <c r="G32" i="2"/>
  <c r="C32" i="2"/>
  <c r="AC31" i="2"/>
  <c r="M31" i="2"/>
  <c r="O31" i="2" s="1"/>
  <c r="K31" i="2"/>
  <c r="I31" i="2"/>
  <c r="G31" i="2"/>
  <c r="R31" i="2" s="1"/>
  <c r="B30" i="2"/>
  <c r="AC27" i="2"/>
  <c r="M27" i="2"/>
  <c r="O27" i="2" s="1"/>
  <c r="K27" i="2"/>
  <c r="I27" i="2"/>
  <c r="H27" i="2"/>
  <c r="B26" i="2"/>
  <c r="AC23" i="2"/>
  <c r="M23" i="2"/>
  <c r="O23" i="2" s="1"/>
  <c r="K23" i="2"/>
  <c r="I23" i="2"/>
  <c r="H23" i="2"/>
  <c r="AC22" i="2"/>
  <c r="R22" i="2"/>
  <c r="M22" i="2"/>
  <c r="O22" i="2" s="1"/>
  <c r="P22" i="2" s="1"/>
  <c r="K22" i="2"/>
  <c r="L22" i="2" s="1"/>
  <c r="I22" i="2"/>
  <c r="H22" i="2"/>
  <c r="B21" i="2"/>
  <c r="AC18" i="2"/>
  <c r="M18" i="2"/>
  <c r="N18" i="2" s="1"/>
  <c r="K18" i="2"/>
  <c r="I18" i="2"/>
  <c r="H18" i="2"/>
  <c r="B17" i="2"/>
  <c r="AC14" i="2"/>
  <c r="M14" i="2"/>
  <c r="O14" i="2" s="1"/>
  <c r="K14" i="2"/>
  <c r="I14" i="2"/>
  <c r="H14" i="2"/>
  <c r="AC13" i="2"/>
  <c r="M13" i="2"/>
  <c r="O13" i="2" s="1"/>
  <c r="K13" i="2"/>
  <c r="I13" i="2"/>
  <c r="G13" i="2"/>
  <c r="R13" i="2" s="1"/>
  <c r="AC12" i="2"/>
  <c r="M12" i="2"/>
  <c r="K12" i="2"/>
  <c r="I12" i="2"/>
  <c r="G12" i="2"/>
  <c r="R12" i="2" s="1"/>
  <c r="B11" i="2"/>
  <c r="AC8" i="2"/>
  <c r="M8" i="2"/>
  <c r="O8" i="2" s="1"/>
  <c r="K8" i="2"/>
  <c r="I8" i="2"/>
  <c r="G8" i="2"/>
  <c r="AC7" i="2"/>
  <c r="M7" i="2"/>
  <c r="O7" i="2" s="1"/>
  <c r="K7" i="2"/>
  <c r="I7" i="2"/>
  <c r="G7" i="2"/>
  <c r="R7" i="2" s="1"/>
  <c r="B6" i="2"/>
  <c r="E39" i="3" l="1"/>
  <c r="S44" i="1"/>
  <c r="AN44" i="1" s="1"/>
  <c r="S68" i="3"/>
  <c r="D46" i="3"/>
  <c r="E48" i="3"/>
  <c r="D71" i="3"/>
  <c r="E62" i="3"/>
  <c r="E71" i="3"/>
  <c r="E68" i="3"/>
  <c r="E43" i="3"/>
  <c r="E41" i="3"/>
  <c r="S19" i="3"/>
  <c r="D53" i="3"/>
  <c r="E56" i="3"/>
  <c r="D61" i="3"/>
  <c r="S53" i="1"/>
  <c r="AN53" i="1" s="1"/>
  <c r="E61" i="3"/>
  <c r="S45" i="1"/>
  <c r="V45" i="1" s="1"/>
  <c r="AR45" i="1" s="1"/>
  <c r="D47" i="3"/>
  <c r="S21" i="3"/>
  <c r="S16" i="3"/>
  <c r="E53" i="3"/>
  <c r="D58" i="3"/>
  <c r="J27" i="2"/>
  <c r="D37" i="3"/>
  <c r="E47" i="3"/>
  <c r="D42" i="3"/>
  <c r="D67" i="3"/>
  <c r="D66" i="3"/>
  <c r="D50" i="3"/>
  <c r="D55" i="3"/>
  <c r="E58" i="3"/>
  <c r="S12" i="3"/>
  <c r="S66" i="3"/>
  <c r="S62" i="3"/>
  <c r="S57" i="3"/>
  <c r="S49" i="3"/>
  <c r="S46" i="3"/>
  <c r="S71" i="3"/>
  <c r="F62" i="3"/>
  <c r="S55" i="3"/>
  <c r="F49" i="3"/>
  <c r="F46" i="3"/>
  <c r="S69" i="3"/>
  <c r="S48" i="3"/>
  <c r="F69" i="3"/>
  <c r="S59" i="3"/>
  <c r="S47" i="3"/>
  <c r="S52" i="3"/>
  <c r="S37" i="3"/>
  <c r="F63" i="3"/>
  <c r="S42" i="3"/>
  <c r="S70" i="3"/>
  <c r="S54" i="3"/>
  <c r="F50" i="3"/>
  <c r="S41" i="3"/>
  <c r="F70" i="3"/>
  <c r="S65" i="3"/>
  <c r="S61" i="3"/>
  <c r="S56" i="3"/>
  <c r="S53" i="3"/>
  <c r="S44" i="3"/>
  <c r="S64" i="3"/>
  <c r="S60" i="3"/>
  <c r="S40" i="3"/>
  <c r="F64" i="3"/>
  <c r="S43" i="3"/>
  <c r="S63" i="3"/>
  <c r="S58" i="3"/>
  <c r="F47" i="3"/>
  <c r="S67" i="3"/>
  <c r="S51" i="3"/>
  <c r="S38" i="3"/>
  <c r="S10" i="3"/>
  <c r="S11" i="3"/>
  <c r="S20" i="3"/>
  <c r="S13" i="3"/>
  <c r="E42" i="3"/>
  <c r="D64" i="3"/>
  <c r="E67" i="3"/>
  <c r="S22" i="3"/>
  <c r="D65" i="3"/>
  <c r="E66" i="3"/>
  <c r="E50" i="3"/>
  <c r="E55" i="3"/>
  <c r="D60" i="3"/>
  <c r="S36" i="1"/>
  <c r="AE36" i="1" s="1"/>
  <c r="AY36" i="1" s="1"/>
  <c r="L27" i="2"/>
  <c r="E37" i="3"/>
  <c r="D70" i="3"/>
  <c r="J22" i="2"/>
  <c r="D69" i="3"/>
  <c r="P27" i="2"/>
  <c r="S8" i="3"/>
  <c r="D38" i="3"/>
  <c r="D63" i="3"/>
  <c r="D44" i="3"/>
  <c r="E64" i="3"/>
  <c r="S14" i="3"/>
  <c r="S15" i="3"/>
  <c r="E52" i="3"/>
  <c r="D57" i="3"/>
  <c r="E60" i="3"/>
  <c r="S35" i="1"/>
  <c r="AD35" i="1" s="1"/>
  <c r="F67" i="1"/>
  <c r="D62" i="3"/>
  <c r="D39" i="3"/>
  <c r="E69" i="3"/>
  <c r="E38" i="3"/>
  <c r="E63" i="3"/>
  <c r="E44" i="3"/>
  <c r="D54" i="3"/>
  <c r="E57" i="3"/>
  <c r="S68" i="1"/>
  <c r="AH68" i="1" s="1"/>
  <c r="BA68" i="1" s="1"/>
  <c r="F59" i="1"/>
  <c r="S9" i="3"/>
  <c r="D48" i="3"/>
  <c r="S17" i="3"/>
  <c r="D51" i="3"/>
  <c r="E54" i="3"/>
  <c r="D59" i="3"/>
  <c r="S61" i="1"/>
  <c r="AN61" i="1" s="1"/>
  <c r="F43" i="1"/>
  <c r="D43" i="3"/>
  <c r="D41" i="3"/>
  <c r="E51" i="3"/>
  <c r="D56" i="3"/>
  <c r="E59" i="3"/>
  <c r="S60" i="1"/>
  <c r="AN60" i="1" s="1"/>
  <c r="H55" i="2"/>
  <c r="P55" i="2" s="1"/>
  <c r="F42" i="3"/>
  <c r="H73" i="2"/>
  <c r="J73" i="2" s="1"/>
  <c r="F67" i="3"/>
  <c r="H77" i="2"/>
  <c r="N77" i="2" s="1"/>
  <c r="F66" i="3"/>
  <c r="H99" i="2"/>
  <c r="J99" i="2" s="1"/>
  <c r="F55" i="3"/>
  <c r="D38" i="1"/>
  <c r="D40" i="3"/>
  <c r="H76" i="2"/>
  <c r="J76" i="2" s="1"/>
  <c r="F65" i="3"/>
  <c r="H96" i="2"/>
  <c r="N96" i="2" s="1"/>
  <c r="F52" i="3"/>
  <c r="H104" i="2"/>
  <c r="L104" i="2" s="1"/>
  <c r="F60" i="3"/>
  <c r="H67" i="2"/>
  <c r="J67" i="2" s="1"/>
  <c r="F44" i="3"/>
  <c r="D49" i="1"/>
  <c r="D52" i="3"/>
  <c r="H101" i="2"/>
  <c r="J101" i="2" s="1"/>
  <c r="F57" i="3"/>
  <c r="E43" i="1"/>
  <c r="E46" i="3"/>
  <c r="H102" i="2"/>
  <c r="J102" i="2" s="1"/>
  <c r="F58" i="3"/>
  <c r="H8" i="2"/>
  <c r="L8" i="2" s="1"/>
  <c r="F40" i="3"/>
  <c r="H13" i="2"/>
  <c r="N13" i="2" s="1"/>
  <c r="F39" i="3"/>
  <c r="D46" i="1"/>
  <c r="D49" i="3"/>
  <c r="E62" i="1"/>
  <c r="E65" i="3"/>
  <c r="H32" i="2"/>
  <c r="L32" i="2" s="1"/>
  <c r="F37" i="3"/>
  <c r="E38" i="1"/>
  <c r="E40" i="3"/>
  <c r="H38" i="2"/>
  <c r="P38" i="2" s="1"/>
  <c r="F38" i="3"/>
  <c r="H98" i="2"/>
  <c r="J98" i="2" s="1"/>
  <c r="F54" i="3"/>
  <c r="E46" i="1"/>
  <c r="E49" i="3"/>
  <c r="E67" i="1"/>
  <c r="E70" i="3"/>
  <c r="H44" i="2"/>
  <c r="L44" i="2" s="1"/>
  <c r="F48" i="3"/>
  <c r="H95" i="2"/>
  <c r="P95" i="2" s="1"/>
  <c r="F51" i="3"/>
  <c r="H103" i="2"/>
  <c r="L103" i="2" s="1"/>
  <c r="F59" i="3"/>
  <c r="H62" i="2"/>
  <c r="N62" i="2" s="1"/>
  <c r="F71" i="3"/>
  <c r="H74" i="2"/>
  <c r="J74" i="2" s="1"/>
  <c r="F68" i="3"/>
  <c r="H78" i="2"/>
  <c r="P78" i="2" s="1"/>
  <c r="F43" i="3"/>
  <c r="H85" i="2"/>
  <c r="N85" i="2" s="1"/>
  <c r="F41" i="3"/>
  <c r="H100" i="2"/>
  <c r="J100" i="2" s="1"/>
  <c r="F56" i="3"/>
  <c r="D65" i="1"/>
  <c r="D68" i="3"/>
  <c r="H97" i="2"/>
  <c r="J97" i="2" s="1"/>
  <c r="F53" i="3"/>
  <c r="H105" i="2"/>
  <c r="L105" i="2" s="1"/>
  <c r="F61" i="3"/>
  <c r="S23" i="1"/>
  <c r="AN23" i="1" s="1"/>
  <c r="S23" i="3"/>
  <c r="S7" i="3"/>
  <c r="S7" i="1"/>
  <c r="AN7" i="1" s="1"/>
  <c r="L54" i="2"/>
  <c r="H66" i="2"/>
  <c r="J66" i="2" s="1"/>
  <c r="R66" i="2"/>
  <c r="H93" i="2"/>
  <c r="J93" i="2" s="1"/>
  <c r="R93" i="2"/>
  <c r="P56" i="2"/>
  <c r="P39" i="2"/>
  <c r="P72" i="2"/>
  <c r="L57" i="2"/>
  <c r="AD44" i="1"/>
  <c r="W44" i="1"/>
  <c r="AS44" i="1" s="1"/>
  <c r="AE44" i="1"/>
  <c r="AY44" i="1" s="1"/>
  <c r="AM44" i="1"/>
  <c r="BD44" i="1" s="1"/>
  <c r="AF44" i="1"/>
  <c r="AA44" i="1"/>
  <c r="AV44" i="1" s="1"/>
  <c r="AB44" i="1"/>
  <c r="AW44" i="1" s="1"/>
  <c r="AC44" i="1"/>
  <c r="AX44" i="1" s="1"/>
  <c r="AG44" i="1"/>
  <c r="AZ44" i="1" s="1"/>
  <c r="AJ44" i="1"/>
  <c r="BB44" i="1" s="1"/>
  <c r="Z44" i="1"/>
  <c r="AU44" i="1" s="1"/>
  <c r="N54" i="2"/>
  <c r="J39" i="2"/>
  <c r="F39" i="1"/>
  <c r="E54" i="1"/>
  <c r="L39" i="2"/>
  <c r="L56" i="2"/>
  <c r="E59" i="1"/>
  <c r="H37" i="2"/>
  <c r="N37" i="2" s="1"/>
  <c r="D36" i="1"/>
  <c r="J84" i="2"/>
  <c r="F40" i="1"/>
  <c r="L33" i="2"/>
  <c r="S15" i="1"/>
  <c r="AN15" i="1" s="1"/>
  <c r="D57" i="1"/>
  <c r="D41" i="1"/>
  <c r="H61" i="2"/>
  <c r="J61" i="2" s="1"/>
  <c r="J33" i="2"/>
  <c r="N72" i="2"/>
  <c r="J23" i="2"/>
  <c r="F48" i="1"/>
  <c r="F56" i="1"/>
  <c r="F64" i="1"/>
  <c r="S22" i="1"/>
  <c r="AN22" i="1" s="1"/>
  <c r="D54" i="1"/>
  <c r="D62" i="1"/>
  <c r="S14" i="1"/>
  <c r="AN14" i="1" s="1"/>
  <c r="E51" i="1"/>
  <c r="S52" i="1"/>
  <c r="AN52" i="1" s="1"/>
  <c r="F51" i="1"/>
  <c r="J57" i="2"/>
  <c r="S21" i="1"/>
  <c r="AN21" i="1" s="1"/>
  <c r="S13" i="1"/>
  <c r="AN13" i="1" s="1"/>
  <c r="S67" i="1"/>
  <c r="AN67" i="1" s="1"/>
  <c r="S59" i="1"/>
  <c r="AN59" i="1" s="1"/>
  <c r="S51" i="1"/>
  <c r="AN51" i="1" s="1"/>
  <c r="S43" i="1"/>
  <c r="AN43" i="1" s="1"/>
  <c r="D35" i="1"/>
  <c r="D67" i="1"/>
  <c r="E64" i="1"/>
  <c r="F61" i="1"/>
  <c r="D59" i="1"/>
  <c r="E56" i="1"/>
  <c r="F53" i="1"/>
  <c r="D51" i="1"/>
  <c r="E48" i="1"/>
  <c r="F45" i="1"/>
  <c r="D43" i="1"/>
  <c r="E40" i="1"/>
  <c r="F37" i="1"/>
  <c r="P23" i="2"/>
  <c r="N39" i="2"/>
  <c r="J56" i="2"/>
  <c r="H71" i="2"/>
  <c r="J71" i="2" s="1"/>
  <c r="L84" i="2"/>
  <c r="H91" i="2"/>
  <c r="J91" i="2" s="1"/>
  <c r="S20" i="1"/>
  <c r="AN20" i="1" s="1"/>
  <c r="S12" i="1"/>
  <c r="AN12" i="1" s="1"/>
  <c r="S66" i="1"/>
  <c r="AN66" i="1" s="1"/>
  <c r="S58" i="1"/>
  <c r="AN58" i="1" s="1"/>
  <c r="S50" i="1"/>
  <c r="AN50" i="1" s="1"/>
  <c r="S42" i="1"/>
  <c r="E35" i="1"/>
  <c r="F66" i="1"/>
  <c r="D64" i="1"/>
  <c r="E61" i="1"/>
  <c r="F58" i="1"/>
  <c r="D56" i="1"/>
  <c r="E53" i="1"/>
  <c r="F50" i="1"/>
  <c r="D48" i="1"/>
  <c r="E45" i="1"/>
  <c r="F42" i="1"/>
  <c r="D40" i="1"/>
  <c r="E37" i="1"/>
  <c r="L23" i="2"/>
  <c r="S11" i="1"/>
  <c r="AN11" i="1" s="1"/>
  <c r="S57" i="1"/>
  <c r="AN57" i="1" s="1"/>
  <c r="S41" i="1"/>
  <c r="E66" i="1"/>
  <c r="D61" i="1"/>
  <c r="F55" i="1"/>
  <c r="E50" i="1"/>
  <c r="D45" i="1"/>
  <c r="E42" i="1"/>
  <c r="D37" i="1"/>
  <c r="P57" i="2"/>
  <c r="S10" i="1"/>
  <c r="AN10" i="1" s="1"/>
  <c r="S64" i="1"/>
  <c r="AN64" i="1" s="1"/>
  <c r="S56" i="1"/>
  <c r="AN56" i="1" s="1"/>
  <c r="S48" i="1"/>
  <c r="AN48" i="1" s="1"/>
  <c r="S40" i="1"/>
  <c r="F68" i="1"/>
  <c r="D66" i="1"/>
  <c r="E63" i="1"/>
  <c r="F60" i="1"/>
  <c r="D58" i="1"/>
  <c r="E55" i="1"/>
  <c r="F52" i="1"/>
  <c r="D50" i="1"/>
  <c r="E47" i="1"/>
  <c r="F44" i="1"/>
  <c r="D42" i="1"/>
  <c r="E39" i="1"/>
  <c r="F36" i="1"/>
  <c r="L14" i="2"/>
  <c r="J18" i="2"/>
  <c r="J54" i="2"/>
  <c r="N56" i="2"/>
  <c r="J72" i="2"/>
  <c r="S17" i="1"/>
  <c r="AN17" i="1" s="1"/>
  <c r="S9" i="1"/>
  <c r="AN9" i="1" s="1"/>
  <c r="S63" i="1"/>
  <c r="AN63" i="1" s="1"/>
  <c r="S55" i="1"/>
  <c r="AN55" i="1" s="1"/>
  <c r="S47" i="1"/>
  <c r="S39" i="1"/>
  <c r="E68" i="1"/>
  <c r="F65" i="1"/>
  <c r="D63" i="1"/>
  <c r="E60" i="1"/>
  <c r="F57" i="1"/>
  <c r="D55" i="1"/>
  <c r="E52" i="1"/>
  <c r="F49" i="1"/>
  <c r="D47" i="1"/>
  <c r="E44" i="1"/>
  <c r="F41" i="1"/>
  <c r="D39" i="1"/>
  <c r="E36" i="1"/>
  <c r="P33" i="2"/>
  <c r="N84" i="2"/>
  <c r="S19" i="1"/>
  <c r="AN19" i="1" s="1"/>
  <c r="S65" i="1"/>
  <c r="AN65" i="1" s="1"/>
  <c r="S49" i="1"/>
  <c r="AN49" i="1" s="1"/>
  <c r="F35" i="1"/>
  <c r="F63" i="1"/>
  <c r="E58" i="1"/>
  <c r="D53" i="1"/>
  <c r="F47" i="1"/>
  <c r="J14" i="2"/>
  <c r="P14" i="2"/>
  <c r="L18" i="2"/>
  <c r="L72" i="2"/>
  <c r="S16" i="1"/>
  <c r="AN16" i="1" s="1"/>
  <c r="S8" i="1"/>
  <c r="AN8" i="1" s="1"/>
  <c r="S62" i="1"/>
  <c r="AN62" i="1" s="1"/>
  <c r="S54" i="1"/>
  <c r="AN54" i="1" s="1"/>
  <c r="S46" i="1"/>
  <c r="AN46" i="1" s="1"/>
  <c r="S38" i="1"/>
  <c r="D68" i="1"/>
  <c r="E65" i="1"/>
  <c r="F62" i="1"/>
  <c r="D60" i="1"/>
  <c r="E57" i="1"/>
  <c r="F54" i="1"/>
  <c r="D52" i="1"/>
  <c r="E49" i="1"/>
  <c r="F46" i="1"/>
  <c r="D44" i="1"/>
  <c r="E41" i="1"/>
  <c r="F38" i="1"/>
  <c r="N57" i="2"/>
  <c r="O54" i="2"/>
  <c r="P54" i="2" s="1"/>
  <c r="O99" i="2"/>
  <c r="H75" i="2"/>
  <c r="L75" i="2" s="1"/>
  <c r="O84" i="2"/>
  <c r="P84" i="2" s="1"/>
  <c r="H90" i="2"/>
  <c r="L90" i="2" s="1"/>
  <c r="H92" i="2"/>
  <c r="L92" i="2" s="1"/>
  <c r="H94" i="2"/>
  <c r="L94" i="2" s="1"/>
  <c r="O77" i="2"/>
  <c r="O62" i="2"/>
  <c r="O92" i="2"/>
  <c r="H83" i="2"/>
  <c r="N83" i="2" s="1"/>
  <c r="O44" i="2"/>
  <c r="H31" i="2"/>
  <c r="P31" i="2" s="1"/>
  <c r="N33" i="2"/>
  <c r="N23" i="2"/>
  <c r="O12" i="2"/>
  <c r="H12" i="2"/>
  <c r="J12" i="2" s="1"/>
  <c r="N14" i="2"/>
  <c r="O18" i="2"/>
  <c r="P18" i="2" s="1"/>
  <c r="N27" i="2"/>
  <c r="H43" i="2"/>
  <c r="J43" i="2" s="1"/>
  <c r="H7" i="2"/>
  <c r="N7" i="2" s="1"/>
  <c r="N22" i="2"/>
  <c r="AK44" i="1" l="1"/>
  <c r="BC44" i="1" s="1"/>
  <c r="AH44" i="1"/>
  <c r="BA44" i="1" s="1"/>
  <c r="AL44" i="1"/>
  <c r="Y44" i="1"/>
  <c r="AO44" i="1"/>
  <c r="BE44" i="1" s="1"/>
  <c r="V44" i="1"/>
  <c r="AR44" i="1" s="1"/>
  <c r="AI44" i="1"/>
  <c r="X44" i="1"/>
  <c r="AT44" i="1" s="1"/>
  <c r="L55" i="2"/>
  <c r="J78" i="2"/>
  <c r="P102" i="2"/>
  <c r="AI61" i="1"/>
  <c r="L78" i="2"/>
  <c r="N95" i="2"/>
  <c r="W60" i="1"/>
  <c r="AS60" i="1" s="1"/>
  <c r="AA61" i="1"/>
  <c r="AV61" i="1" s="1"/>
  <c r="P67" i="2"/>
  <c r="AK68" i="1"/>
  <c r="BC68" i="1" s="1"/>
  <c r="N55" i="2"/>
  <c r="AD68" i="1"/>
  <c r="N97" i="2"/>
  <c r="AG61" i="1"/>
  <c r="AZ61" i="1" s="1"/>
  <c r="AG68" i="1"/>
  <c r="AZ68" i="1" s="1"/>
  <c r="N98" i="2"/>
  <c r="AD61" i="1"/>
  <c r="N67" i="2"/>
  <c r="J55" i="2"/>
  <c r="L102" i="2"/>
  <c r="AM61" i="1"/>
  <c r="BD61" i="1" s="1"/>
  <c r="Z68" i="1"/>
  <c r="AU68" i="1" s="1"/>
  <c r="N78" i="2"/>
  <c r="L95" i="2"/>
  <c r="AC61" i="1"/>
  <c r="AX61" i="1" s="1"/>
  <c r="Y68" i="1"/>
  <c r="N102" i="2"/>
  <c r="L97" i="2"/>
  <c r="J95" i="2"/>
  <c r="AJ61" i="1"/>
  <c r="BB61" i="1" s="1"/>
  <c r="P97" i="2"/>
  <c r="AE61" i="1"/>
  <c r="AY61" i="1" s="1"/>
  <c r="AA68" i="1"/>
  <c r="AV68" i="1" s="1"/>
  <c r="P98" i="2"/>
  <c r="AB61" i="1"/>
  <c r="AW61" i="1" s="1"/>
  <c r="V68" i="1"/>
  <c r="AR68" i="1" s="1"/>
  <c r="X61" i="1"/>
  <c r="AT61" i="1" s="1"/>
  <c r="W61" i="1"/>
  <c r="AS61" i="1" s="1"/>
  <c r="AM68" i="1"/>
  <c r="BD68" i="1" s="1"/>
  <c r="AF68" i="1"/>
  <c r="L67" i="2"/>
  <c r="L98" i="2"/>
  <c r="AH61" i="1"/>
  <c r="BA61" i="1" s="1"/>
  <c r="V61" i="1"/>
  <c r="AR61" i="1" s="1"/>
  <c r="W68" i="1"/>
  <c r="AS68" i="1" s="1"/>
  <c r="N103" i="2"/>
  <c r="L85" i="2"/>
  <c r="P103" i="2"/>
  <c r="Y60" i="1"/>
  <c r="Z61" i="1"/>
  <c r="AU61" i="1" s="1"/>
  <c r="AI68" i="1"/>
  <c r="N8" i="2"/>
  <c r="J105" i="2"/>
  <c r="P8" i="2"/>
  <c r="J85" i="2"/>
  <c r="L76" i="2"/>
  <c r="J103" i="2"/>
  <c r="J8" i="2"/>
  <c r="P73" i="2"/>
  <c r="AM53" i="1"/>
  <c r="BD53" i="1" s="1"/>
  <c r="P76" i="2"/>
  <c r="N76" i="2"/>
  <c r="L73" i="2"/>
  <c r="W53" i="1"/>
  <c r="AS53" i="1" s="1"/>
  <c r="AE53" i="1"/>
  <c r="AY53" i="1" s="1"/>
  <c r="W35" i="1"/>
  <c r="AS35" i="1" s="1"/>
  <c r="N105" i="2"/>
  <c r="N73" i="2"/>
  <c r="L77" i="2"/>
  <c r="P105" i="2"/>
  <c r="P85" i="2"/>
  <c r="AL36" i="1"/>
  <c r="L96" i="2"/>
  <c r="P91" i="2"/>
  <c r="N32" i="2"/>
  <c r="P32" i="2"/>
  <c r="J32" i="2"/>
  <c r="J96" i="2"/>
  <c r="L13" i="2"/>
  <c r="AK36" i="1"/>
  <c r="BC36" i="1" s="1"/>
  <c r="AC53" i="1"/>
  <c r="AX53" i="1" s="1"/>
  <c r="P62" i="2"/>
  <c r="AF53" i="1"/>
  <c r="AF61" i="1"/>
  <c r="AL61" i="1"/>
  <c r="Z36" i="1"/>
  <c r="AU36" i="1" s="1"/>
  <c r="AC68" i="1"/>
  <c r="AX68" i="1" s="1"/>
  <c r="AB68" i="1"/>
  <c r="AW68" i="1" s="1"/>
  <c r="X68" i="1"/>
  <c r="AT68" i="1" s="1"/>
  <c r="AC45" i="1"/>
  <c r="AX45" i="1" s="1"/>
  <c r="P99" i="2"/>
  <c r="X45" i="1"/>
  <c r="AT45" i="1" s="1"/>
  <c r="L62" i="2"/>
  <c r="J62" i="2"/>
  <c r="AA53" i="1"/>
  <c r="AV53" i="1" s="1"/>
  <c r="AG36" i="1"/>
  <c r="AZ36" i="1" s="1"/>
  <c r="AE68" i="1"/>
  <c r="AY68" i="1" s="1"/>
  <c r="AJ68" i="1"/>
  <c r="BB68" i="1" s="1"/>
  <c r="Z35" i="1"/>
  <c r="AU35" i="1" s="1"/>
  <c r="AD45" i="1"/>
  <c r="AJ36" i="1"/>
  <c r="BB36" i="1" s="1"/>
  <c r="AG53" i="1"/>
  <c r="AZ53" i="1" s="1"/>
  <c r="Y36" i="1"/>
  <c r="AF35" i="1"/>
  <c r="X53" i="1"/>
  <c r="AT53" i="1" s="1"/>
  <c r="AK45" i="1"/>
  <c r="BC45" i="1" s="1"/>
  <c r="J77" i="2"/>
  <c r="Y53" i="1"/>
  <c r="Y61" i="1"/>
  <c r="AO61" i="1"/>
  <c r="BE61" i="1" s="1"/>
  <c r="AK61" i="1"/>
  <c r="BC61" i="1" s="1"/>
  <c r="W36" i="1"/>
  <c r="AS36" i="1" s="1"/>
  <c r="AL68" i="1"/>
  <c r="AL35" i="1"/>
  <c r="AK52" i="3"/>
  <c r="BC52" i="3" s="1"/>
  <c r="AJ52" i="3"/>
  <c r="BB52" i="3" s="1"/>
  <c r="AI52" i="3"/>
  <c r="AM52" i="3"/>
  <c r="BD52" i="3" s="1"/>
  <c r="AL52" i="3"/>
  <c r="AA52" i="3"/>
  <c r="AV52" i="3" s="1"/>
  <c r="Z52" i="3"/>
  <c r="AU52" i="3" s="1"/>
  <c r="V52" i="3"/>
  <c r="AR52" i="3" s="1"/>
  <c r="W52" i="3"/>
  <c r="AS52" i="3" s="1"/>
  <c r="AD52" i="3"/>
  <c r="AG52" i="3"/>
  <c r="AZ52" i="3" s="1"/>
  <c r="Y52" i="3"/>
  <c r="AN52" i="3"/>
  <c r="AO52" i="3"/>
  <c r="BE52" i="3" s="1"/>
  <c r="AH52" i="3"/>
  <c r="BA52" i="3" s="1"/>
  <c r="AE52" i="3"/>
  <c r="AY52" i="3" s="1"/>
  <c r="X52" i="3"/>
  <c r="AT52" i="3" s="1"/>
  <c r="AF52" i="3"/>
  <c r="AB52" i="3"/>
  <c r="AW52" i="3" s="1"/>
  <c r="AC52" i="3"/>
  <c r="AX52" i="3" s="1"/>
  <c r="AK41" i="3"/>
  <c r="BC41" i="3" s="1"/>
  <c r="AI41" i="3"/>
  <c r="Z41" i="3"/>
  <c r="AU41" i="3" s="1"/>
  <c r="X41" i="3"/>
  <c r="AT41" i="3" s="1"/>
  <c r="V41" i="3"/>
  <c r="AR41" i="3" s="1"/>
  <c r="AA41" i="3"/>
  <c r="AV41" i="3" s="1"/>
  <c r="AM41" i="3"/>
  <c r="BD41" i="3" s="1"/>
  <c r="AJ41" i="3"/>
  <c r="BB41" i="3" s="1"/>
  <c r="Y41" i="3"/>
  <c r="AH41" i="3"/>
  <c r="BA41" i="3" s="1"/>
  <c r="AC41" i="3"/>
  <c r="AX41" i="3" s="1"/>
  <c r="AE41" i="3"/>
  <c r="AY41" i="3" s="1"/>
  <c r="AB41" i="3"/>
  <c r="AW41" i="3" s="1"/>
  <c r="AF41" i="3"/>
  <c r="AG41" i="3"/>
  <c r="AZ41" i="3" s="1"/>
  <c r="W41" i="3"/>
  <c r="AS41" i="3" s="1"/>
  <c r="AD41" i="3"/>
  <c r="AL41" i="3"/>
  <c r="W66" i="3"/>
  <c r="AS66" i="3" s="1"/>
  <c r="AH66" i="3"/>
  <c r="BA66" i="3" s="1"/>
  <c r="AC66" i="3"/>
  <c r="AX66" i="3" s="1"/>
  <c r="AF66" i="3"/>
  <c r="AO66" i="3"/>
  <c r="BE66" i="3" s="1"/>
  <c r="AJ66" i="3"/>
  <c r="BB66" i="3" s="1"/>
  <c r="Y66" i="3"/>
  <c r="AI66" i="3"/>
  <c r="AM66" i="3"/>
  <c r="BD66" i="3" s="1"/>
  <c r="X66" i="3"/>
  <c r="AT66" i="3" s="1"/>
  <c r="AB66" i="3"/>
  <c r="AW66" i="3" s="1"/>
  <c r="Z66" i="3"/>
  <c r="AU66" i="3" s="1"/>
  <c r="AL66" i="3"/>
  <c r="AN66" i="3"/>
  <c r="V66" i="3"/>
  <c r="AR66" i="3" s="1"/>
  <c r="AD66" i="3"/>
  <c r="AG66" i="3"/>
  <c r="AZ66" i="3" s="1"/>
  <c r="AA66" i="3"/>
  <c r="AV66" i="3" s="1"/>
  <c r="AE66" i="3"/>
  <c r="AY66" i="3" s="1"/>
  <c r="AK66" i="3"/>
  <c r="BC66" i="3" s="1"/>
  <c r="L99" i="2"/>
  <c r="AD60" i="1"/>
  <c r="AF60" i="1"/>
  <c r="AI35" i="1"/>
  <c r="Z45" i="1"/>
  <c r="AU45" i="1" s="1"/>
  <c r="AM35" i="1"/>
  <c r="BD35" i="1" s="1"/>
  <c r="Z59" i="3"/>
  <c r="AU59" i="3" s="1"/>
  <c r="AN59" i="3"/>
  <c r="AM59" i="3"/>
  <c r="BD59" i="3" s="1"/>
  <c r="AF59" i="3"/>
  <c r="AL59" i="3"/>
  <c r="AC59" i="3"/>
  <c r="AX59" i="3" s="1"/>
  <c r="AO59" i="3"/>
  <c r="BE59" i="3" s="1"/>
  <c r="AJ59" i="3"/>
  <c r="BB59" i="3" s="1"/>
  <c r="W59" i="3"/>
  <c r="AS59" i="3" s="1"/>
  <c r="Y59" i="3"/>
  <c r="AA59" i="3"/>
  <c r="AV59" i="3" s="1"/>
  <c r="V59" i="3"/>
  <c r="AR59" i="3" s="1"/>
  <c r="AG59" i="3"/>
  <c r="AZ59" i="3" s="1"/>
  <c r="AI59" i="3"/>
  <c r="AD59" i="3"/>
  <c r="AK59" i="3"/>
  <c r="BC59" i="3" s="1"/>
  <c r="AB59" i="3"/>
  <c r="AW59" i="3" s="1"/>
  <c r="AE59" i="3"/>
  <c r="AY59" i="3" s="1"/>
  <c r="AH59" i="3"/>
  <c r="BA59" i="3" s="1"/>
  <c r="X59" i="3"/>
  <c r="AT59" i="3" s="1"/>
  <c r="AB53" i="1"/>
  <c r="AW53" i="1" s="1"/>
  <c r="AB60" i="1"/>
  <c r="AW60" i="1" s="1"/>
  <c r="AE60" i="1"/>
  <c r="AY60" i="1" s="1"/>
  <c r="AF36" i="1"/>
  <c r="AD58" i="3"/>
  <c r="W58" i="3"/>
  <c r="AS58" i="3" s="1"/>
  <c r="AB58" i="3"/>
  <c r="AW58" i="3" s="1"/>
  <c r="AA58" i="3"/>
  <c r="AV58" i="3" s="1"/>
  <c r="Y58" i="3"/>
  <c r="AE58" i="3"/>
  <c r="AY58" i="3" s="1"/>
  <c r="AF58" i="3"/>
  <c r="AC58" i="3"/>
  <c r="AX58" i="3" s="1"/>
  <c r="AL58" i="3"/>
  <c r="AH58" i="3"/>
  <c r="BA58" i="3" s="1"/>
  <c r="AO58" i="3"/>
  <c r="BE58" i="3" s="1"/>
  <c r="AI58" i="3"/>
  <c r="V58" i="3"/>
  <c r="AR58" i="3" s="1"/>
  <c r="X58" i="3"/>
  <c r="AT58" i="3" s="1"/>
  <c r="AJ58" i="3"/>
  <c r="BB58" i="3" s="1"/>
  <c r="AG58" i="3"/>
  <c r="AZ58" i="3" s="1"/>
  <c r="AM58" i="3"/>
  <c r="BD58" i="3" s="1"/>
  <c r="AK58" i="3"/>
  <c r="BC58" i="3" s="1"/>
  <c r="Z58" i="3"/>
  <c r="AU58" i="3" s="1"/>
  <c r="AN58" i="3"/>
  <c r="AH53" i="3"/>
  <c r="BA53" i="3" s="1"/>
  <c r="AB53" i="3"/>
  <c r="AW53" i="3" s="1"/>
  <c r="AL53" i="3"/>
  <c r="Z53" i="3"/>
  <c r="AU53" i="3" s="1"/>
  <c r="AN53" i="3"/>
  <c r="X53" i="3"/>
  <c r="AT53" i="3" s="1"/>
  <c r="AE53" i="3"/>
  <c r="AY53" i="3" s="1"/>
  <c r="AC53" i="3"/>
  <c r="AX53" i="3" s="1"/>
  <c r="AD53" i="3"/>
  <c r="AO53" i="3"/>
  <c r="BE53" i="3" s="1"/>
  <c r="AI53" i="3"/>
  <c r="AK53" i="3"/>
  <c r="BC53" i="3" s="1"/>
  <c r="V53" i="3"/>
  <c r="AR53" i="3" s="1"/>
  <c r="AF53" i="3"/>
  <c r="AG53" i="3"/>
  <c r="AZ53" i="3" s="1"/>
  <c r="Y53" i="3"/>
  <c r="AM53" i="3"/>
  <c r="BD53" i="3" s="1"/>
  <c r="AA53" i="3"/>
  <c r="AV53" i="3" s="1"/>
  <c r="W53" i="3"/>
  <c r="AS53" i="3" s="1"/>
  <c r="AJ53" i="3"/>
  <c r="BB53" i="3" s="1"/>
  <c r="AD71" i="3"/>
  <c r="W71" i="3"/>
  <c r="AS71" i="3" s="1"/>
  <c r="AB71" i="3"/>
  <c r="AW71" i="3" s="1"/>
  <c r="AI71" i="3"/>
  <c r="AF71" i="3"/>
  <c r="AG71" i="3"/>
  <c r="AZ71" i="3" s="1"/>
  <c r="Z71" i="3"/>
  <c r="AU71" i="3" s="1"/>
  <c r="V71" i="3"/>
  <c r="AR71" i="3" s="1"/>
  <c r="Y71" i="3"/>
  <c r="AC71" i="3"/>
  <c r="AX71" i="3" s="1"/>
  <c r="AM71" i="3"/>
  <c r="BD71" i="3" s="1"/>
  <c r="AH71" i="3"/>
  <c r="BA71" i="3" s="1"/>
  <c r="AL71" i="3"/>
  <c r="AJ71" i="3"/>
  <c r="BB71" i="3" s="1"/>
  <c r="X71" i="3"/>
  <c r="AT71" i="3" s="1"/>
  <c r="AA71" i="3"/>
  <c r="AV71" i="3" s="1"/>
  <c r="AE71" i="3"/>
  <c r="AY71" i="3" s="1"/>
  <c r="AK71" i="3"/>
  <c r="BC71" i="3" s="1"/>
  <c r="N99" i="2"/>
  <c r="P13" i="2"/>
  <c r="P101" i="2"/>
  <c r="AO53" i="1"/>
  <c r="BE53" i="1" s="1"/>
  <c r="AD53" i="1"/>
  <c r="AA60" i="1"/>
  <c r="AV60" i="1" s="1"/>
  <c r="AH60" i="1"/>
  <c r="BA60" i="1" s="1"/>
  <c r="AC36" i="1"/>
  <c r="AX36" i="1" s="1"/>
  <c r="X36" i="1"/>
  <c r="AT36" i="1" s="1"/>
  <c r="AE23" i="1"/>
  <c r="AY23" i="1" s="1"/>
  <c r="Y35" i="1"/>
  <c r="AK35" i="1"/>
  <c r="BC35" i="1" s="1"/>
  <c r="AF45" i="1"/>
  <c r="Y45" i="1"/>
  <c r="AA45" i="1"/>
  <c r="AV45" i="1" s="1"/>
  <c r="AB63" i="3"/>
  <c r="AW63" i="3" s="1"/>
  <c r="AJ63" i="3"/>
  <c r="BB63" i="3" s="1"/>
  <c r="AA63" i="3"/>
  <c r="AV63" i="3" s="1"/>
  <c r="AG63" i="3"/>
  <c r="AZ63" i="3" s="1"/>
  <c r="Z63" i="3"/>
  <c r="AU63" i="3" s="1"/>
  <c r="AI63" i="3"/>
  <c r="AK63" i="3"/>
  <c r="BC63" i="3" s="1"/>
  <c r="Y63" i="3"/>
  <c r="AF63" i="3"/>
  <c r="AE63" i="3"/>
  <c r="AY63" i="3" s="1"/>
  <c r="V63" i="3"/>
  <c r="AR63" i="3" s="1"/>
  <c r="AC63" i="3"/>
  <c r="AX63" i="3" s="1"/>
  <c r="W63" i="3"/>
  <c r="AS63" i="3" s="1"/>
  <c r="AM63" i="3"/>
  <c r="BD63" i="3" s="1"/>
  <c r="AH63" i="3"/>
  <c r="BA63" i="3" s="1"/>
  <c r="AN63" i="3"/>
  <c r="X63" i="3"/>
  <c r="AT63" i="3" s="1"/>
  <c r="AD63" i="3"/>
  <c r="AL63" i="3"/>
  <c r="AO63" i="3"/>
  <c r="BE63" i="3" s="1"/>
  <c r="AK56" i="3"/>
  <c r="BC56" i="3" s="1"/>
  <c r="AO56" i="3"/>
  <c r="BE56" i="3" s="1"/>
  <c r="AL56" i="3"/>
  <c r="AB56" i="3"/>
  <c r="AW56" i="3" s="1"/>
  <c r="V56" i="3"/>
  <c r="AR56" i="3" s="1"/>
  <c r="AD56" i="3"/>
  <c r="AN56" i="3"/>
  <c r="Z56" i="3"/>
  <c r="AU56" i="3" s="1"/>
  <c r="AC56" i="3"/>
  <c r="AX56" i="3" s="1"/>
  <c r="X56" i="3"/>
  <c r="AT56" i="3" s="1"/>
  <c r="AF56" i="3"/>
  <c r="AM56" i="3"/>
  <c r="BD56" i="3" s="1"/>
  <c r="AI56" i="3"/>
  <c r="AE56" i="3"/>
  <c r="AY56" i="3" s="1"/>
  <c r="AJ56" i="3"/>
  <c r="BB56" i="3" s="1"/>
  <c r="W56" i="3"/>
  <c r="AS56" i="3" s="1"/>
  <c r="AA56" i="3"/>
  <c r="AV56" i="3" s="1"/>
  <c r="Y56" i="3"/>
  <c r="AG56" i="3"/>
  <c r="AZ56" i="3" s="1"/>
  <c r="AH56" i="3"/>
  <c r="BA56" i="3" s="1"/>
  <c r="AL42" i="3"/>
  <c r="AF42" i="3"/>
  <c r="W42" i="3"/>
  <c r="AS42" i="3" s="1"/>
  <c r="AK42" i="3"/>
  <c r="BC42" i="3" s="1"/>
  <c r="V42" i="3"/>
  <c r="AR42" i="3" s="1"/>
  <c r="AC42" i="3"/>
  <c r="AX42" i="3" s="1"/>
  <c r="AG42" i="3"/>
  <c r="AZ42" i="3" s="1"/>
  <c r="AE42" i="3"/>
  <c r="AY42" i="3" s="1"/>
  <c r="AH42" i="3"/>
  <c r="BA42" i="3" s="1"/>
  <c r="X42" i="3"/>
  <c r="AT42" i="3" s="1"/>
  <c r="Z42" i="3"/>
  <c r="AU42" i="3" s="1"/>
  <c r="AI42" i="3"/>
  <c r="AB42" i="3"/>
  <c r="AW42" i="3" s="1"/>
  <c r="Y42" i="3"/>
  <c r="AD42" i="3"/>
  <c r="AA42" i="3"/>
  <c r="AV42" i="3" s="1"/>
  <c r="AM42" i="3"/>
  <c r="BD42" i="3" s="1"/>
  <c r="AJ42" i="3"/>
  <c r="BB42" i="3" s="1"/>
  <c r="AE48" i="3"/>
  <c r="AY48" i="3" s="1"/>
  <c r="AL48" i="3"/>
  <c r="AJ48" i="3"/>
  <c r="BB48" i="3" s="1"/>
  <c r="AA48" i="3"/>
  <c r="AV48" i="3" s="1"/>
  <c r="V48" i="3"/>
  <c r="AR48" i="3" s="1"/>
  <c r="AB48" i="3"/>
  <c r="AW48" i="3" s="1"/>
  <c r="AK48" i="3"/>
  <c r="BC48" i="3" s="1"/>
  <c r="AC48" i="3"/>
  <c r="AX48" i="3" s="1"/>
  <c r="Y48" i="3"/>
  <c r="AI48" i="3"/>
  <c r="W48" i="3"/>
  <c r="AS48" i="3" s="1"/>
  <c r="AD48" i="3"/>
  <c r="X48" i="3"/>
  <c r="AT48" i="3" s="1"/>
  <c r="AM48" i="3"/>
  <c r="BD48" i="3" s="1"/>
  <c r="AH48" i="3"/>
  <c r="BA48" i="3" s="1"/>
  <c r="AF48" i="3"/>
  <c r="AG48" i="3"/>
  <c r="AZ48" i="3" s="1"/>
  <c r="Z48" i="3"/>
  <c r="AU48" i="3" s="1"/>
  <c r="AK46" i="3"/>
  <c r="BC46" i="3" s="1"/>
  <c r="AI46" i="3"/>
  <c r="Z46" i="3"/>
  <c r="AU46" i="3" s="1"/>
  <c r="AH46" i="3"/>
  <c r="BA46" i="3" s="1"/>
  <c r="AF46" i="3"/>
  <c r="AB46" i="3"/>
  <c r="AW46" i="3" s="1"/>
  <c r="AL46" i="3"/>
  <c r="W46" i="3"/>
  <c r="AS46" i="3" s="1"/>
  <c r="AJ46" i="3"/>
  <c r="BB46" i="3" s="1"/>
  <c r="V46" i="3"/>
  <c r="AR46" i="3" s="1"/>
  <c r="AG46" i="3"/>
  <c r="AZ46" i="3" s="1"/>
  <c r="AE46" i="3"/>
  <c r="AY46" i="3" s="1"/>
  <c r="AD46" i="3"/>
  <c r="X46" i="3"/>
  <c r="AT46" i="3" s="1"/>
  <c r="AN46" i="3"/>
  <c r="AM46" i="3"/>
  <c r="BD46" i="3" s="1"/>
  <c r="AA46" i="3"/>
  <c r="AV46" i="3" s="1"/>
  <c r="AC46" i="3"/>
  <c r="AX46" i="3" s="1"/>
  <c r="Y46" i="3"/>
  <c r="AO46" i="3"/>
  <c r="BE46" i="3" s="1"/>
  <c r="AK40" i="3"/>
  <c r="BC40" i="3" s="1"/>
  <c r="AB40" i="3"/>
  <c r="AW40" i="3" s="1"/>
  <c r="AG40" i="3"/>
  <c r="AZ40" i="3" s="1"/>
  <c r="AA40" i="3"/>
  <c r="AV40" i="3" s="1"/>
  <c r="AF40" i="3"/>
  <c r="AD40" i="3"/>
  <c r="AJ40" i="3"/>
  <c r="BB40" i="3" s="1"/>
  <c r="X40" i="3"/>
  <c r="AT40" i="3" s="1"/>
  <c r="AH40" i="3"/>
  <c r="BA40" i="3" s="1"/>
  <c r="Z40" i="3"/>
  <c r="AU40" i="3" s="1"/>
  <c r="V40" i="3"/>
  <c r="AR40" i="3" s="1"/>
  <c r="AE40" i="3"/>
  <c r="AY40" i="3" s="1"/>
  <c r="W40" i="3"/>
  <c r="AS40" i="3" s="1"/>
  <c r="AL40" i="3"/>
  <c r="Y40" i="3"/>
  <c r="AC40" i="3"/>
  <c r="AX40" i="3" s="1"/>
  <c r="AI40" i="3"/>
  <c r="AM40" i="3"/>
  <c r="BD40" i="3" s="1"/>
  <c r="AC62" i="3"/>
  <c r="AX62" i="3" s="1"/>
  <c r="AB62" i="3"/>
  <c r="AW62" i="3" s="1"/>
  <c r="AG62" i="3"/>
  <c r="AZ62" i="3" s="1"/>
  <c r="AA62" i="3"/>
  <c r="AV62" i="3" s="1"/>
  <c r="AJ62" i="3"/>
  <c r="BB62" i="3" s="1"/>
  <c r="AI62" i="3"/>
  <c r="Y62" i="3"/>
  <c r="AD62" i="3"/>
  <c r="AO62" i="3"/>
  <c r="BE62" i="3" s="1"/>
  <c r="X62" i="3"/>
  <c r="AT62" i="3" s="1"/>
  <c r="AF62" i="3"/>
  <c r="AM62" i="3"/>
  <c r="BD62" i="3" s="1"/>
  <c r="V62" i="3"/>
  <c r="AR62" i="3" s="1"/>
  <c r="AE62" i="3"/>
  <c r="AY62" i="3" s="1"/>
  <c r="W62" i="3"/>
  <c r="AS62" i="3" s="1"/>
  <c r="AH62" i="3"/>
  <c r="BA62" i="3" s="1"/>
  <c r="AN62" i="3"/>
  <c r="Z62" i="3"/>
  <c r="AU62" i="3" s="1"/>
  <c r="AK62" i="3"/>
  <c r="BC62" i="3" s="1"/>
  <c r="AL62" i="3"/>
  <c r="AM60" i="1"/>
  <c r="BD60" i="1" s="1"/>
  <c r="AI60" i="1"/>
  <c r="AO60" i="1"/>
  <c r="BE60" i="1" s="1"/>
  <c r="AO60" i="3"/>
  <c r="BE60" i="3" s="1"/>
  <c r="W60" i="3"/>
  <c r="AS60" i="3" s="1"/>
  <c r="AJ60" i="3"/>
  <c r="BB60" i="3" s="1"/>
  <c r="AL60" i="3"/>
  <c r="AI60" i="3"/>
  <c r="AN60" i="3"/>
  <c r="AK60" i="3"/>
  <c r="BC60" i="3" s="1"/>
  <c r="AB60" i="3"/>
  <c r="AW60" i="3" s="1"/>
  <c r="AC60" i="3"/>
  <c r="AX60" i="3" s="1"/>
  <c r="X60" i="3"/>
  <c r="AT60" i="3" s="1"/>
  <c r="AF60" i="3"/>
  <c r="Y60" i="3"/>
  <c r="AE60" i="3"/>
  <c r="AY60" i="3" s="1"/>
  <c r="AH60" i="3"/>
  <c r="BA60" i="3" s="1"/>
  <c r="AA60" i="3"/>
  <c r="AV60" i="3" s="1"/>
  <c r="AG60" i="3"/>
  <c r="AZ60" i="3" s="1"/>
  <c r="V60" i="3"/>
  <c r="AR60" i="3" s="1"/>
  <c r="AD60" i="3"/>
  <c r="Z60" i="3"/>
  <c r="AU60" i="3" s="1"/>
  <c r="AM60" i="3"/>
  <c r="BD60" i="3" s="1"/>
  <c r="AK68" i="3"/>
  <c r="BC68" i="3" s="1"/>
  <c r="AD68" i="3"/>
  <c r="AE68" i="3"/>
  <c r="AY68" i="3" s="1"/>
  <c r="V68" i="3"/>
  <c r="AR68" i="3" s="1"/>
  <c r="X68" i="3"/>
  <c r="AT68" i="3" s="1"/>
  <c r="AL68" i="3"/>
  <c r="AB68" i="3"/>
  <c r="AW68" i="3" s="1"/>
  <c r="AM68" i="3"/>
  <c r="BD68" i="3" s="1"/>
  <c r="Y68" i="3"/>
  <c r="AC68" i="3"/>
  <c r="AX68" i="3" s="1"/>
  <c r="W68" i="3"/>
  <c r="AS68" i="3" s="1"/>
  <c r="AN68" i="3"/>
  <c r="AA68" i="3"/>
  <c r="AV68" i="3" s="1"/>
  <c r="AH68" i="3"/>
  <c r="BA68" i="3" s="1"/>
  <c r="Z68" i="3"/>
  <c r="AU68" i="3" s="1"/>
  <c r="AI68" i="3"/>
  <c r="AF68" i="3"/>
  <c r="AG68" i="3"/>
  <c r="AZ68" i="3" s="1"/>
  <c r="AO68" i="3"/>
  <c r="BE68" i="3" s="1"/>
  <c r="AJ68" i="3"/>
  <c r="BB68" i="3" s="1"/>
  <c r="AL60" i="1"/>
  <c r="AM67" i="3"/>
  <c r="BD67" i="3" s="1"/>
  <c r="V67" i="3"/>
  <c r="AR67" i="3" s="1"/>
  <c r="AB67" i="3"/>
  <c r="AW67" i="3" s="1"/>
  <c r="AI67" i="3"/>
  <c r="AE67" i="3"/>
  <c r="AY67" i="3" s="1"/>
  <c r="AK67" i="3"/>
  <c r="BC67" i="3" s="1"/>
  <c r="AN67" i="3"/>
  <c r="AC67" i="3"/>
  <c r="AX67" i="3" s="1"/>
  <c r="AJ67" i="3"/>
  <c r="BB67" i="3" s="1"/>
  <c r="X67" i="3"/>
  <c r="AT67" i="3" s="1"/>
  <c r="AD67" i="3"/>
  <c r="AO67" i="3"/>
  <c r="BE67" i="3" s="1"/>
  <c r="AF67" i="3"/>
  <c r="AG67" i="3"/>
  <c r="AZ67" i="3" s="1"/>
  <c r="AA67" i="3"/>
  <c r="AV67" i="3" s="1"/>
  <c r="Y67" i="3"/>
  <c r="W67" i="3"/>
  <c r="AS67" i="3" s="1"/>
  <c r="AH67" i="3"/>
  <c r="BA67" i="3" s="1"/>
  <c r="Z67" i="3"/>
  <c r="AU67" i="3" s="1"/>
  <c r="AL67" i="3"/>
  <c r="AL47" i="3"/>
  <c r="AN47" i="3"/>
  <c r="AO47" i="3"/>
  <c r="BE47" i="3" s="1"/>
  <c r="V47" i="3"/>
  <c r="AR47" i="3" s="1"/>
  <c r="AJ47" i="3"/>
  <c r="BB47" i="3" s="1"/>
  <c r="AB47" i="3"/>
  <c r="AW47" i="3" s="1"/>
  <c r="AK47" i="3"/>
  <c r="BC47" i="3" s="1"/>
  <c r="AH47" i="3"/>
  <c r="BA47" i="3" s="1"/>
  <c r="AC47" i="3"/>
  <c r="AX47" i="3" s="1"/>
  <c r="AD47" i="3"/>
  <c r="Z47" i="3"/>
  <c r="AU47" i="3" s="1"/>
  <c r="W47" i="3"/>
  <c r="AS47" i="3" s="1"/>
  <c r="AM47" i="3"/>
  <c r="BD47" i="3" s="1"/>
  <c r="AI47" i="3"/>
  <c r="X47" i="3"/>
  <c r="AT47" i="3" s="1"/>
  <c r="AE47" i="3"/>
  <c r="AY47" i="3" s="1"/>
  <c r="AG47" i="3"/>
  <c r="AZ47" i="3" s="1"/>
  <c r="Y47" i="3"/>
  <c r="AF47" i="3"/>
  <c r="AA47" i="3"/>
  <c r="AV47" i="3" s="1"/>
  <c r="P104" i="2"/>
  <c r="AI36" i="1"/>
  <c r="AH36" i="1"/>
  <c r="BA36" i="1" s="1"/>
  <c r="X35" i="1"/>
  <c r="AT35" i="1" s="1"/>
  <c r="AG35" i="1"/>
  <c r="AZ35" i="1" s="1"/>
  <c r="AH45" i="1"/>
  <c r="BA45" i="1" s="1"/>
  <c r="AB45" i="1"/>
  <c r="AW45" i="1" s="1"/>
  <c r="AE44" i="3"/>
  <c r="AY44" i="3" s="1"/>
  <c r="AK44" i="3"/>
  <c r="BC44" i="3" s="1"/>
  <c r="X44" i="3"/>
  <c r="AT44" i="3" s="1"/>
  <c r="AM44" i="3"/>
  <c r="BD44" i="3" s="1"/>
  <c r="AD44" i="3"/>
  <c r="AH44" i="3"/>
  <c r="BA44" i="3" s="1"/>
  <c r="V44" i="3"/>
  <c r="AR44" i="3" s="1"/>
  <c r="AG44" i="3"/>
  <c r="AZ44" i="3" s="1"/>
  <c r="AF44" i="3"/>
  <c r="AL44" i="3"/>
  <c r="Z44" i="3"/>
  <c r="AU44" i="3" s="1"/>
  <c r="AB44" i="3"/>
  <c r="AW44" i="3" s="1"/>
  <c r="AJ44" i="3"/>
  <c r="BB44" i="3" s="1"/>
  <c r="AC44" i="3"/>
  <c r="AX44" i="3" s="1"/>
  <c r="AA44" i="3"/>
  <c r="AV44" i="3" s="1"/>
  <c r="AI44" i="3"/>
  <c r="Y44" i="3"/>
  <c r="W44" i="3"/>
  <c r="AS44" i="3" s="1"/>
  <c r="P77" i="2"/>
  <c r="L100" i="2"/>
  <c r="AJ35" i="1"/>
  <c r="BB35" i="1" s="1"/>
  <c r="AC35" i="1"/>
  <c r="AX35" i="1" s="1"/>
  <c r="AE45" i="1"/>
  <c r="AY45" i="1" s="1"/>
  <c r="W45" i="1"/>
  <c r="AS45" i="1" s="1"/>
  <c r="AI45" i="1"/>
  <c r="AJ70" i="3"/>
  <c r="BB70" i="3" s="1"/>
  <c r="AH70" i="3"/>
  <c r="BA70" i="3" s="1"/>
  <c r="AM70" i="3"/>
  <c r="BD70" i="3" s="1"/>
  <c r="X70" i="3"/>
  <c r="AT70" i="3" s="1"/>
  <c r="W70" i="3"/>
  <c r="AS70" i="3" s="1"/>
  <c r="AC70" i="3"/>
  <c r="AX70" i="3" s="1"/>
  <c r="AO70" i="3"/>
  <c r="BE70" i="3" s="1"/>
  <c r="AI70" i="3"/>
  <c r="Y70" i="3"/>
  <c r="V70" i="3"/>
  <c r="AR70" i="3" s="1"/>
  <c r="AB70" i="3"/>
  <c r="AW70" i="3" s="1"/>
  <c r="AK70" i="3"/>
  <c r="BC70" i="3" s="1"/>
  <c r="AG70" i="3"/>
  <c r="AZ70" i="3" s="1"/>
  <c r="AE70" i="3"/>
  <c r="AY70" i="3" s="1"/>
  <c r="AD70" i="3"/>
  <c r="AA70" i="3"/>
  <c r="AV70" i="3" s="1"/>
  <c r="AN70" i="3"/>
  <c r="AF70" i="3"/>
  <c r="Z70" i="3"/>
  <c r="AU70" i="3" s="1"/>
  <c r="AL70" i="3"/>
  <c r="P96" i="2"/>
  <c r="AI53" i="1"/>
  <c r="Z53" i="1"/>
  <c r="AU53" i="1" s="1"/>
  <c r="V53" i="1"/>
  <c r="AR53" i="1" s="1"/>
  <c r="AJ60" i="1"/>
  <c r="BB60" i="1" s="1"/>
  <c r="Z60" i="1"/>
  <c r="AU60" i="1" s="1"/>
  <c r="AB36" i="1"/>
  <c r="AW36" i="1" s="1"/>
  <c r="AM36" i="1"/>
  <c r="BD36" i="1" s="1"/>
  <c r="AM23" i="1"/>
  <c r="BD23" i="1" s="1"/>
  <c r="AH35" i="1"/>
  <c r="BA35" i="1" s="1"/>
  <c r="V35" i="1"/>
  <c r="AR35" i="1" s="1"/>
  <c r="AM45" i="1"/>
  <c r="BD45" i="1" s="1"/>
  <c r="AG45" i="1"/>
  <c r="AZ45" i="1" s="1"/>
  <c r="AJ43" i="3"/>
  <c r="BB43" i="3" s="1"/>
  <c r="AI43" i="3"/>
  <c r="V43" i="3"/>
  <c r="AR43" i="3" s="1"/>
  <c r="AC43" i="3"/>
  <c r="AX43" i="3" s="1"/>
  <c r="AK43" i="3"/>
  <c r="BC43" i="3" s="1"/>
  <c r="AB43" i="3"/>
  <c r="AW43" i="3" s="1"/>
  <c r="Y43" i="3"/>
  <c r="AE43" i="3"/>
  <c r="AY43" i="3" s="1"/>
  <c r="AM43" i="3"/>
  <c r="BD43" i="3" s="1"/>
  <c r="Z43" i="3"/>
  <c r="AU43" i="3" s="1"/>
  <c r="X43" i="3"/>
  <c r="AT43" i="3" s="1"/>
  <c r="AA43" i="3"/>
  <c r="AV43" i="3" s="1"/>
  <c r="AG43" i="3"/>
  <c r="AZ43" i="3" s="1"/>
  <c r="AF43" i="3"/>
  <c r="AH43" i="3"/>
  <c r="BA43" i="3" s="1"/>
  <c r="W43" i="3"/>
  <c r="AS43" i="3" s="1"/>
  <c r="AL43" i="3"/>
  <c r="AD43" i="3"/>
  <c r="AM61" i="3"/>
  <c r="BD61" i="3" s="1"/>
  <c r="AN61" i="3"/>
  <c r="Z61" i="3"/>
  <c r="AU61" i="3" s="1"/>
  <c r="AO61" i="3"/>
  <c r="BE61" i="3" s="1"/>
  <c r="AB61" i="3"/>
  <c r="AW61" i="3" s="1"/>
  <c r="AH61" i="3"/>
  <c r="BA61" i="3" s="1"/>
  <c r="AK61" i="3"/>
  <c r="BC61" i="3" s="1"/>
  <c r="AE61" i="3"/>
  <c r="AY61" i="3" s="1"/>
  <c r="AF61" i="3"/>
  <c r="AA61" i="3"/>
  <c r="AV61" i="3" s="1"/>
  <c r="AL61" i="3"/>
  <c r="AC61" i="3"/>
  <c r="AX61" i="3" s="1"/>
  <c r="V61" i="3"/>
  <c r="AR61" i="3" s="1"/>
  <c r="Y61" i="3"/>
  <c r="AI61" i="3"/>
  <c r="X61" i="3"/>
  <c r="AT61" i="3" s="1"/>
  <c r="AG61" i="3"/>
  <c r="AZ61" i="3" s="1"/>
  <c r="AJ61" i="3"/>
  <c r="BB61" i="3" s="1"/>
  <c r="AD61" i="3"/>
  <c r="W61" i="3"/>
  <c r="AS61" i="3" s="1"/>
  <c r="AM69" i="3"/>
  <c r="BD69" i="3" s="1"/>
  <c r="AJ69" i="3"/>
  <c r="BB69" i="3" s="1"/>
  <c r="AO69" i="3"/>
  <c r="BE69" i="3" s="1"/>
  <c r="AC69" i="3"/>
  <c r="AX69" i="3" s="1"/>
  <c r="AH69" i="3"/>
  <c r="BA69" i="3" s="1"/>
  <c r="W69" i="3"/>
  <c r="AS69" i="3" s="1"/>
  <c r="AK69" i="3"/>
  <c r="BC69" i="3" s="1"/>
  <c r="AN69" i="3"/>
  <c r="AI69" i="3"/>
  <c r="V69" i="3"/>
  <c r="AR69" i="3" s="1"/>
  <c r="Z69" i="3"/>
  <c r="AU69" i="3" s="1"/>
  <c r="AB69" i="3"/>
  <c r="AW69" i="3" s="1"/>
  <c r="X69" i="3"/>
  <c r="AT69" i="3" s="1"/>
  <c r="AF69" i="3"/>
  <c r="AE69" i="3"/>
  <c r="AY69" i="3" s="1"/>
  <c r="AA69" i="3"/>
  <c r="AV69" i="3" s="1"/>
  <c r="Y69" i="3"/>
  <c r="AG69" i="3"/>
  <c r="AZ69" i="3" s="1"/>
  <c r="AD69" i="3"/>
  <c r="AL69" i="3"/>
  <c r="AK49" i="3"/>
  <c r="BC49" i="3" s="1"/>
  <c r="AL49" i="3"/>
  <c r="AB49" i="3"/>
  <c r="AW49" i="3" s="1"/>
  <c r="Z49" i="3"/>
  <c r="AU49" i="3" s="1"/>
  <c r="AN49" i="3"/>
  <c r="AA49" i="3"/>
  <c r="AV49" i="3" s="1"/>
  <c r="AF49" i="3"/>
  <c r="X49" i="3"/>
  <c r="AT49" i="3" s="1"/>
  <c r="V49" i="3"/>
  <c r="AR49" i="3" s="1"/>
  <c r="AI49" i="3"/>
  <c r="Y49" i="3"/>
  <c r="AO49" i="3"/>
  <c r="BE49" i="3" s="1"/>
  <c r="AC49" i="3"/>
  <c r="AX49" i="3" s="1"/>
  <c r="AD49" i="3"/>
  <c r="AG49" i="3"/>
  <c r="AZ49" i="3" s="1"/>
  <c r="AJ49" i="3"/>
  <c r="BB49" i="3" s="1"/>
  <c r="AM49" i="3"/>
  <c r="BD49" i="3" s="1"/>
  <c r="W49" i="3"/>
  <c r="AS49" i="3" s="1"/>
  <c r="AH49" i="3"/>
  <c r="BA49" i="3" s="1"/>
  <c r="AE49" i="3"/>
  <c r="AY49" i="3" s="1"/>
  <c r="AA38" i="3"/>
  <c r="AV38" i="3" s="1"/>
  <c r="AG38" i="3"/>
  <c r="AZ38" i="3" s="1"/>
  <c r="X38" i="3"/>
  <c r="AT38" i="3" s="1"/>
  <c r="V38" i="3"/>
  <c r="AR38" i="3" s="1"/>
  <c r="AI38" i="3"/>
  <c r="AD38" i="3"/>
  <c r="AE38" i="3"/>
  <c r="AY38" i="3" s="1"/>
  <c r="AH38" i="3"/>
  <c r="BA38" i="3" s="1"/>
  <c r="Z38" i="3"/>
  <c r="AU38" i="3" s="1"/>
  <c r="AJ38" i="3"/>
  <c r="BB38" i="3" s="1"/>
  <c r="AL38" i="3"/>
  <c r="AF38" i="3"/>
  <c r="AM38" i="3"/>
  <c r="BD38" i="3" s="1"/>
  <c r="W38" i="3"/>
  <c r="AS38" i="3" s="1"/>
  <c r="Y38" i="3"/>
  <c r="AC38" i="3"/>
  <c r="AX38" i="3" s="1"/>
  <c r="AK38" i="3"/>
  <c r="BC38" i="3" s="1"/>
  <c r="AB38" i="3"/>
  <c r="AW38" i="3" s="1"/>
  <c r="AN51" i="3"/>
  <c r="W51" i="3"/>
  <c r="AS51" i="3" s="1"/>
  <c r="V51" i="3"/>
  <c r="AR51" i="3" s="1"/>
  <c r="AH51" i="3"/>
  <c r="BA51" i="3" s="1"/>
  <c r="AB51" i="3"/>
  <c r="AW51" i="3" s="1"/>
  <c r="AC51" i="3"/>
  <c r="AX51" i="3" s="1"/>
  <c r="AF51" i="3"/>
  <c r="AD51" i="3"/>
  <c r="AK51" i="3"/>
  <c r="BC51" i="3" s="1"/>
  <c r="Z51" i="3"/>
  <c r="AU51" i="3" s="1"/>
  <c r="X51" i="3"/>
  <c r="AT51" i="3" s="1"/>
  <c r="AO51" i="3"/>
  <c r="BE51" i="3" s="1"/>
  <c r="AE51" i="3"/>
  <c r="AY51" i="3" s="1"/>
  <c r="AM51" i="3"/>
  <c r="BD51" i="3" s="1"/>
  <c r="AG51" i="3"/>
  <c r="AZ51" i="3" s="1"/>
  <c r="AI51" i="3"/>
  <c r="AL51" i="3"/>
  <c r="AA51" i="3"/>
  <c r="AV51" i="3" s="1"/>
  <c r="AJ51" i="3"/>
  <c r="BB51" i="3" s="1"/>
  <c r="Y51" i="3"/>
  <c r="AL50" i="3"/>
  <c r="AD50" i="3"/>
  <c r="AF50" i="3"/>
  <c r="Y50" i="3"/>
  <c r="AK50" i="3"/>
  <c r="BC50" i="3" s="1"/>
  <c r="Z50" i="3"/>
  <c r="AU50" i="3" s="1"/>
  <c r="AH50" i="3"/>
  <c r="BA50" i="3" s="1"/>
  <c r="AM50" i="3"/>
  <c r="BD50" i="3" s="1"/>
  <c r="X50" i="3"/>
  <c r="AT50" i="3" s="1"/>
  <c r="AC50" i="3"/>
  <c r="AX50" i="3" s="1"/>
  <c r="W50" i="3"/>
  <c r="AS50" i="3" s="1"/>
  <c r="V50" i="3"/>
  <c r="AR50" i="3" s="1"/>
  <c r="AJ50" i="3"/>
  <c r="BB50" i="3" s="1"/>
  <c r="AG50" i="3"/>
  <c r="AZ50" i="3" s="1"/>
  <c r="AI50" i="3"/>
  <c r="AB50" i="3"/>
  <c r="AW50" i="3" s="1"/>
  <c r="AE50" i="3"/>
  <c r="AY50" i="3" s="1"/>
  <c r="AA50" i="3"/>
  <c r="AV50" i="3" s="1"/>
  <c r="J44" i="2"/>
  <c r="AA35" i="1"/>
  <c r="AV35" i="1" s="1"/>
  <c r="AE35" i="1"/>
  <c r="AY35" i="1" s="1"/>
  <c r="AJ45" i="1"/>
  <c r="BB45" i="1" s="1"/>
  <c r="AE64" i="3"/>
  <c r="AY64" i="3" s="1"/>
  <c r="Y64" i="3"/>
  <c r="AK64" i="3"/>
  <c r="BC64" i="3" s="1"/>
  <c r="AD64" i="3"/>
  <c r="AC64" i="3"/>
  <c r="AX64" i="3" s="1"/>
  <c r="X64" i="3"/>
  <c r="AT64" i="3" s="1"/>
  <c r="AB64" i="3"/>
  <c r="AW64" i="3" s="1"/>
  <c r="AG64" i="3"/>
  <c r="AZ64" i="3" s="1"/>
  <c r="AA64" i="3"/>
  <c r="AV64" i="3" s="1"/>
  <c r="Z64" i="3"/>
  <c r="AU64" i="3" s="1"/>
  <c r="AN64" i="3"/>
  <c r="AM64" i="3"/>
  <c r="BD64" i="3" s="1"/>
  <c r="AO64" i="3"/>
  <c r="BE64" i="3" s="1"/>
  <c r="AH64" i="3"/>
  <c r="BA64" i="3" s="1"/>
  <c r="AJ64" i="3"/>
  <c r="BB64" i="3" s="1"/>
  <c r="AI64" i="3"/>
  <c r="AF64" i="3"/>
  <c r="AL64" i="3"/>
  <c r="V64" i="3"/>
  <c r="AR64" i="3" s="1"/>
  <c r="W64" i="3"/>
  <c r="AS64" i="3" s="1"/>
  <c r="AL55" i="3"/>
  <c r="AB55" i="3"/>
  <c r="AW55" i="3" s="1"/>
  <c r="AM55" i="3"/>
  <c r="BD55" i="3" s="1"/>
  <c r="AD55" i="3"/>
  <c r="AF55" i="3"/>
  <c r="AC55" i="3"/>
  <c r="AX55" i="3" s="1"/>
  <c r="AE55" i="3"/>
  <c r="AY55" i="3" s="1"/>
  <c r="AH55" i="3"/>
  <c r="BA55" i="3" s="1"/>
  <c r="AI55" i="3"/>
  <c r="AG55" i="3"/>
  <c r="AZ55" i="3" s="1"/>
  <c r="AJ55" i="3"/>
  <c r="BB55" i="3" s="1"/>
  <c r="W55" i="3"/>
  <c r="AS55" i="3" s="1"/>
  <c r="Z55" i="3"/>
  <c r="AU55" i="3" s="1"/>
  <c r="AA55" i="3"/>
  <c r="AV55" i="3" s="1"/>
  <c r="X55" i="3"/>
  <c r="AT55" i="3" s="1"/>
  <c r="AN55" i="3"/>
  <c r="AK55" i="3"/>
  <c r="BC55" i="3" s="1"/>
  <c r="V55" i="3"/>
  <c r="AR55" i="3" s="1"/>
  <c r="AO55" i="3"/>
  <c r="BE55" i="3" s="1"/>
  <c r="Y55" i="3"/>
  <c r="AC60" i="1"/>
  <c r="AX60" i="1" s="1"/>
  <c r="AK60" i="1"/>
  <c r="BC60" i="1" s="1"/>
  <c r="X60" i="1"/>
  <c r="AT60" i="1" s="1"/>
  <c r="AD54" i="3"/>
  <c r="AF54" i="3"/>
  <c r="AE54" i="3"/>
  <c r="AY54" i="3" s="1"/>
  <c r="W54" i="3"/>
  <c r="AS54" i="3" s="1"/>
  <c r="AG54" i="3"/>
  <c r="AZ54" i="3" s="1"/>
  <c r="AL54" i="3"/>
  <c r="AM54" i="3"/>
  <c r="BD54" i="3" s="1"/>
  <c r="AK54" i="3"/>
  <c r="BC54" i="3" s="1"/>
  <c r="X54" i="3"/>
  <c r="AT54" i="3" s="1"/>
  <c r="AC54" i="3"/>
  <c r="AX54" i="3" s="1"/>
  <c r="AO54" i="3"/>
  <c r="BE54" i="3" s="1"/>
  <c r="AI54" i="3"/>
  <c r="AB54" i="3"/>
  <c r="AW54" i="3" s="1"/>
  <c r="Y54" i="3"/>
  <c r="Z54" i="3"/>
  <c r="AU54" i="3" s="1"/>
  <c r="AJ54" i="3"/>
  <c r="BB54" i="3" s="1"/>
  <c r="AA54" i="3"/>
  <c r="AV54" i="3" s="1"/>
  <c r="AH54" i="3"/>
  <c r="BA54" i="3" s="1"/>
  <c r="V54" i="3"/>
  <c r="AR54" i="3" s="1"/>
  <c r="AN54" i="3"/>
  <c r="P74" i="2"/>
  <c r="N101" i="2"/>
  <c r="AL53" i="1"/>
  <c r="AD36" i="1"/>
  <c r="AF23" i="1"/>
  <c r="AH53" i="1"/>
  <c r="BA53" i="1" s="1"/>
  <c r="AJ53" i="1"/>
  <c r="BB53" i="1" s="1"/>
  <c r="AK53" i="1"/>
  <c r="BC53" i="1" s="1"/>
  <c r="V60" i="1"/>
  <c r="AR60" i="1" s="1"/>
  <c r="AG60" i="1"/>
  <c r="AZ60" i="1" s="1"/>
  <c r="V36" i="1"/>
  <c r="AR36" i="1" s="1"/>
  <c r="AA36" i="1"/>
  <c r="AV36" i="1" s="1"/>
  <c r="AJ23" i="1"/>
  <c r="BB23" i="1" s="1"/>
  <c r="AB35" i="1"/>
  <c r="AW35" i="1" s="1"/>
  <c r="AL45" i="1"/>
  <c r="AK65" i="3"/>
  <c r="BC65" i="3" s="1"/>
  <c r="AO65" i="3"/>
  <c r="BE65" i="3" s="1"/>
  <c r="AL65" i="3"/>
  <c r="AG65" i="3"/>
  <c r="AZ65" i="3" s="1"/>
  <c r="AJ65" i="3"/>
  <c r="BB65" i="3" s="1"/>
  <c r="Y65" i="3"/>
  <c r="AB65" i="3"/>
  <c r="AW65" i="3" s="1"/>
  <c r="V65" i="3"/>
  <c r="AR65" i="3" s="1"/>
  <c r="AH65" i="3"/>
  <c r="BA65" i="3" s="1"/>
  <c r="AN65" i="3"/>
  <c r="X65" i="3"/>
  <c r="AT65" i="3" s="1"/>
  <c r="AC65" i="3"/>
  <c r="AX65" i="3" s="1"/>
  <c r="W65" i="3"/>
  <c r="AS65" i="3" s="1"/>
  <c r="AF65" i="3"/>
  <c r="Z65" i="3"/>
  <c r="AU65" i="3" s="1"/>
  <c r="AD65" i="3"/>
  <c r="AI65" i="3"/>
  <c r="AA65" i="3"/>
  <c r="AV65" i="3" s="1"/>
  <c r="AM65" i="3"/>
  <c r="BD65" i="3" s="1"/>
  <c r="AE65" i="3"/>
  <c r="AY65" i="3" s="1"/>
  <c r="AK37" i="3"/>
  <c r="BC37" i="3" s="1"/>
  <c r="AL37" i="3"/>
  <c r="AB37" i="3"/>
  <c r="AW37" i="3" s="1"/>
  <c r="AA37" i="3"/>
  <c r="AV37" i="3" s="1"/>
  <c r="AF37" i="3"/>
  <c r="Z37" i="3"/>
  <c r="AU37" i="3" s="1"/>
  <c r="AH37" i="3"/>
  <c r="BA37" i="3" s="1"/>
  <c r="V37" i="3"/>
  <c r="AR37" i="3" s="1"/>
  <c r="AC37" i="3"/>
  <c r="AX37" i="3" s="1"/>
  <c r="AJ37" i="3"/>
  <c r="BB37" i="3" s="1"/>
  <c r="AE37" i="3"/>
  <c r="AY37" i="3" s="1"/>
  <c r="AI37" i="3"/>
  <c r="AD37" i="3"/>
  <c r="AM37" i="3"/>
  <c r="BD37" i="3" s="1"/>
  <c r="W37" i="3"/>
  <c r="AS37" i="3" s="1"/>
  <c r="X37" i="3"/>
  <c r="AT37" i="3" s="1"/>
  <c r="Y37" i="3"/>
  <c r="AG37" i="3"/>
  <c r="AZ37" i="3" s="1"/>
  <c r="AM57" i="3"/>
  <c r="BD57" i="3" s="1"/>
  <c r="AO57" i="3"/>
  <c r="BE57" i="3" s="1"/>
  <c r="AD57" i="3"/>
  <c r="AN57" i="3"/>
  <c r="X57" i="3"/>
  <c r="AT57" i="3" s="1"/>
  <c r="Z57" i="3"/>
  <c r="AU57" i="3" s="1"/>
  <c r="AH57" i="3"/>
  <c r="BA57" i="3" s="1"/>
  <c r="AI57" i="3"/>
  <c r="AA57" i="3"/>
  <c r="AV57" i="3" s="1"/>
  <c r="AG57" i="3"/>
  <c r="AZ57" i="3" s="1"/>
  <c r="AJ57" i="3"/>
  <c r="BB57" i="3" s="1"/>
  <c r="AB57" i="3"/>
  <c r="AW57" i="3" s="1"/>
  <c r="AL57" i="3"/>
  <c r="AC57" i="3"/>
  <c r="AX57" i="3" s="1"/>
  <c r="AE57" i="3"/>
  <c r="AY57" i="3" s="1"/>
  <c r="AF57" i="3"/>
  <c r="Y57" i="3"/>
  <c r="V57" i="3"/>
  <c r="AR57" i="3" s="1"/>
  <c r="W57" i="3"/>
  <c r="AS57" i="3" s="1"/>
  <c r="AK57" i="3"/>
  <c r="BC57" i="3" s="1"/>
  <c r="AB23" i="1"/>
  <c r="AW23" i="1" s="1"/>
  <c r="AD23" i="1"/>
  <c r="AI23" i="1"/>
  <c r="AA23" i="1"/>
  <c r="AV23" i="1" s="1"/>
  <c r="V23" i="1"/>
  <c r="AR23" i="1" s="1"/>
  <c r="AK23" i="1"/>
  <c r="BC23" i="1" s="1"/>
  <c r="AG23" i="1"/>
  <c r="AZ23" i="1" s="1"/>
  <c r="N104" i="2"/>
  <c r="L74" i="2"/>
  <c r="L38" i="2"/>
  <c r="L101" i="2"/>
  <c r="AO23" i="1"/>
  <c r="BE23" i="1" s="1"/>
  <c r="AH23" i="1"/>
  <c r="BA23" i="1" s="1"/>
  <c r="N38" i="2"/>
  <c r="P44" i="2"/>
  <c r="J104" i="2"/>
  <c r="N74" i="2"/>
  <c r="N100" i="2"/>
  <c r="P100" i="2"/>
  <c r="J13" i="2"/>
  <c r="AL23" i="1"/>
  <c r="X23" i="1"/>
  <c r="AT23" i="1" s="1"/>
  <c r="Z23" i="1"/>
  <c r="AU23" i="1" s="1"/>
  <c r="S37" i="1"/>
  <c r="AC37" i="1" s="1"/>
  <c r="AX37" i="1" s="1"/>
  <c r="S39" i="3"/>
  <c r="N44" i="2"/>
  <c r="J38" i="2"/>
  <c r="AC23" i="1"/>
  <c r="AX23" i="1" s="1"/>
  <c r="W23" i="1"/>
  <c r="AS23" i="1" s="1"/>
  <c r="Y23" i="1"/>
  <c r="S18" i="1"/>
  <c r="AN18" i="1" s="1"/>
  <c r="S18" i="3"/>
  <c r="S24" i="1"/>
  <c r="AN24" i="1" s="1"/>
  <c r="S24" i="3"/>
  <c r="N93" i="2"/>
  <c r="P71" i="2"/>
  <c r="L93" i="2"/>
  <c r="P66" i="2"/>
  <c r="P93" i="2"/>
  <c r="L66" i="2"/>
  <c r="N66" i="2"/>
  <c r="N71" i="2"/>
  <c r="V8" i="1"/>
  <c r="AR8" i="1" s="1"/>
  <c r="AD8" i="1"/>
  <c r="AL8" i="1"/>
  <c r="W8" i="1"/>
  <c r="AS8" i="1" s="1"/>
  <c r="AE8" i="1"/>
  <c r="AY8" i="1" s="1"/>
  <c r="AM8" i="1"/>
  <c r="BD8" i="1" s="1"/>
  <c r="X8" i="1"/>
  <c r="AT8" i="1" s="1"/>
  <c r="AF8" i="1"/>
  <c r="AO8" i="1"/>
  <c r="BE8" i="1" s="1"/>
  <c r="AH8" i="1"/>
  <c r="BA8" i="1" s="1"/>
  <c r="Y8" i="1"/>
  <c r="AG8" i="1"/>
  <c r="AZ8" i="1" s="1"/>
  <c r="Z8" i="1"/>
  <c r="AU8" i="1" s="1"/>
  <c r="AB8" i="1"/>
  <c r="AW8" i="1" s="1"/>
  <c r="AC8" i="1"/>
  <c r="AX8" i="1" s="1"/>
  <c r="AA8" i="1"/>
  <c r="AV8" i="1" s="1"/>
  <c r="AI8" i="1"/>
  <c r="AJ8" i="1"/>
  <c r="BB8" i="1" s="1"/>
  <c r="AK8" i="1"/>
  <c r="BC8" i="1" s="1"/>
  <c r="AA17" i="1"/>
  <c r="AV17" i="1" s="1"/>
  <c r="AI17" i="1"/>
  <c r="AB17" i="1"/>
  <c r="AW17" i="1" s="1"/>
  <c r="AJ17" i="1"/>
  <c r="BB17" i="1" s="1"/>
  <c r="W17" i="1"/>
  <c r="AS17" i="1" s="1"/>
  <c r="AC17" i="1"/>
  <c r="AX17" i="1" s="1"/>
  <c r="AK17" i="1"/>
  <c r="BC17" i="1" s="1"/>
  <c r="AE17" i="1"/>
  <c r="AY17" i="1" s="1"/>
  <c r="V17" i="1"/>
  <c r="AR17" i="1" s="1"/>
  <c r="AD17" i="1"/>
  <c r="AL17" i="1"/>
  <c r="AM17" i="1"/>
  <c r="BD17" i="1" s="1"/>
  <c r="Z17" i="1"/>
  <c r="AU17" i="1" s="1"/>
  <c r="AF17" i="1"/>
  <c r="X17" i="1"/>
  <c r="AT17" i="1" s="1"/>
  <c r="AG17" i="1"/>
  <c r="AZ17" i="1" s="1"/>
  <c r="AH17" i="1"/>
  <c r="BA17" i="1" s="1"/>
  <c r="AO17" i="1"/>
  <c r="BE17" i="1" s="1"/>
  <c r="Y17" i="1"/>
  <c r="V16" i="1"/>
  <c r="AR16" i="1" s="1"/>
  <c r="AD16" i="1"/>
  <c r="AL16" i="1"/>
  <c r="W16" i="1"/>
  <c r="AS16" i="1" s="1"/>
  <c r="AE16" i="1"/>
  <c r="AY16" i="1" s="1"/>
  <c r="AM16" i="1"/>
  <c r="BD16" i="1" s="1"/>
  <c r="X16" i="1"/>
  <c r="AT16" i="1" s="1"/>
  <c r="AF16" i="1"/>
  <c r="AO16" i="1"/>
  <c r="BE16" i="1" s="1"/>
  <c r="Z16" i="1"/>
  <c r="AU16" i="1" s="1"/>
  <c r="Y16" i="1"/>
  <c r="AG16" i="1"/>
  <c r="AZ16" i="1" s="1"/>
  <c r="AH16" i="1"/>
  <c r="BA16" i="1" s="1"/>
  <c r="AA16" i="1"/>
  <c r="AV16" i="1" s="1"/>
  <c r="AB16" i="1"/>
  <c r="AW16" i="1" s="1"/>
  <c r="AK16" i="1"/>
  <c r="BC16" i="1" s="1"/>
  <c r="AC16" i="1"/>
  <c r="AX16" i="1" s="1"/>
  <c r="AI16" i="1"/>
  <c r="AJ16" i="1"/>
  <c r="BB16" i="1" s="1"/>
  <c r="X52" i="1"/>
  <c r="AT52" i="1" s="1"/>
  <c r="AF52" i="1"/>
  <c r="AO52" i="1"/>
  <c r="BE52" i="1" s="1"/>
  <c r="Y52" i="1"/>
  <c r="AG52" i="1"/>
  <c r="AZ52" i="1" s="1"/>
  <c r="Z52" i="1"/>
  <c r="AU52" i="1" s="1"/>
  <c r="AH52" i="1"/>
  <c r="BA52" i="1" s="1"/>
  <c r="AD52" i="1"/>
  <c r="AJ52" i="1"/>
  <c r="BB52" i="1" s="1"/>
  <c r="AK52" i="1"/>
  <c r="BC52" i="1" s="1"/>
  <c r="AL52" i="1"/>
  <c r="AE52" i="1"/>
  <c r="AY52" i="1" s="1"/>
  <c r="AI52" i="1"/>
  <c r="V52" i="1"/>
  <c r="AR52" i="1" s="1"/>
  <c r="W52" i="1"/>
  <c r="AS52" i="1" s="1"/>
  <c r="AA52" i="1"/>
  <c r="AV52" i="1" s="1"/>
  <c r="AB52" i="1"/>
  <c r="AW52" i="1" s="1"/>
  <c r="AC52" i="1"/>
  <c r="AX52" i="1" s="1"/>
  <c r="AM52" i="1"/>
  <c r="BD52" i="1" s="1"/>
  <c r="Y15" i="1"/>
  <c r="AG15" i="1"/>
  <c r="AZ15" i="1" s="1"/>
  <c r="Z15" i="1"/>
  <c r="AU15" i="1" s="1"/>
  <c r="AH15" i="1"/>
  <c r="BA15" i="1" s="1"/>
  <c r="AA15" i="1"/>
  <c r="AV15" i="1" s="1"/>
  <c r="AI15" i="1"/>
  <c r="AC15" i="1"/>
  <c r="AX15" i="1" s="1"/>
  <c r="AB15" i="1"/>
  <c r="AW15" i="1" s="1"/>
  <c r="AJ15" i="1"/>
  <c r="BB15" i="1" s="1"/>
  <c r="AK15" i="1"/>
  <c r="BC15" i="1" s="1"/>
  <c r="W15" i="1"/>
  <c r="AS15" i="1" s="1"/>
  <c r="X15" i="1"/>
  <c r="AT15" i="1" s="1"/>
  <c r="AM15" i="1"/>
  <c r="BD15" i="1" s="1"/>
  <c r="AO15" i="1"/>
  <c r="BE15" i="1" s="1"/>
  <c r="AD15" i="1"/>
  <c r="AE15" i="1"/>
  <c r="AY15" i="1" s="1"/>
  <c r="AF15" i="1"/>
  <c r="AL15" i="1"/>
  <c r="V15" i="1"/>
  <c r="AR15" i="1" s="1"/>
  <c r="AB14" i="1"/>
  <c r="AW14" i="1" s="1"/>
  <c r="AJ14" i="1"/>
  <c r="BB14" i="1" s="1"/>
  <c r="AC14" i="1"/>
  <c r="AX14" i="1" s="1"/>
  <c r="AK14" i="1"/>
  <c r="BC14" i="1" s="1"/>
  <c r="V14" i="1"/>
  <c r="AR14" i="1" s="1"/>
  <c r="AD14" i="1"/>
  <c r="AL14" i="1"/>
  <c r="AF14" i="1"/>
  <c r="W14" i="1"/>
  <c r="AS14" i="1" s="1"/>
  <c r="AE14" i="1"/>
  <c r="AY14" i="1" s="1"/>
  <c r="AM14" i="1"/>
  <c r="BD14" i="1" s="1"/>
  <c r="X14" i="1"/>
  <c r="AT14" i="1" s="1"/>
  <c r="AO14" i="1"/>
  <c r="BE14" i="1" s="1"/>
  <c r="Y14" i="1"/>
  <c r="AH14" i="1"/>
  <c r="BA14" i="1" s="1"/>
  <c r="AI14" i="1"/>
  <c r="Z14" i="1"/>
  <c r="AU14" i="1" s="1"/>
  <c r="AA14" i="1"/>
  <c r="AV14" i="1" s="1"/>
  <c r="AG14" i="1"/>
  <c r="AZ14" i="1" s="1"/>
  <c r="V47" i="1"/>
  <c r="AR47" i="1" s="1"/>
  <c r="AD47" i="1"/>
  <c r="AL47" i="1"/>
  <c r="W47" i="1"/>
  <c r="AS47" i="1" s="1"/>
  <c r="AE47" i="1"/>
  <c r="AY47" i="1" s="1"/>
  <c r="AM47" i="1"/>
  <c r="BD47" i="1" s="1"/>
  <c r="X47" i="1"/>
  <c r="AT47" i="1" s="1"/>
  <c r="AF47" i="1"/>
  <c r="AI47" i="1"/>
  <c r="AB47" i="1"/>
  <c r="AW47" i="1" s="1"/>
  <c r="Y47" i="1"/>
  <c r="AJ47" i="1"/>
  <c r="BB47" i="1" s="1"/>
  <c r="Z47" i="1"/>
  <c r="AU47" i="1" s="1"/>
  <c r="AK47" i="1"/>
  <c r="BC47" i="1" s="1"/>
  <c r="AA47" i="1"/>
  <c r="AV47" i="1" s="1"/>
  <c r="AC47" i="1"/>
  <c r="AX47" i="1" s="1"/>
  <c r="AH47" i="1"/>
  <c r="BA47" i="1" s="1"/>
  <c r="AG47" i="1"/>
  <c r="AZ47" i="1" s="1"/>
  <c r="W40" i="1"/>
  <c r="AS40" i="1" s="1"/>
  <c r="AE40" i="1"/>
  <c r="AY40" i="1" s="1"/>
  <c r="AM40" i="1"/>
  <c r="BD40" i="1" s="1"/>
  <c r="AH40" i="1"/>
  <c r="BA40" i="1" s="1"/>
  <c r="X40" i="1"/>
  <c r="AT40" i="1" s="1"/>
  <c r="AF40" i="1"/>
  <c r="Y40" i="1"/>
  <c r="AG40" i="1"/>
  <c r="AZ40" i="1" s="1"/>
  <c r="Z40" i="1"/>
  <c r="AU40" i="1" s="1"/>
  <c r="AI40" i="1"/>
  <c r="AJ40" i="1"/>
  <c r="BB40" i="1" s="1"/>
  <c r="AK40" i="1"/>
  <c r="BC40" i="1" s="1"/>
  <c r="V40" i="1"/>
  <c r="AR40" i="1" s="1"/>
  <c r="AL40" i="1"/>
  <c r="AA40" i="1"/>
  <c r="AV40" i="1" s="1"/>
  <c r="AB40" i="1"/>
  <c r="AW40" i="1" s="1"/>
  <c r="AC40" i="1"/>
  <c r="AX40" i="1" s="1"/>
  <c r="AD40" i="1"/>
  <c r="Y46" i="1"/>
  <c r="AG46" i="1"/>
  <c r="AZ46" i="1" s="1"/>
  <c r="Z46" i="1"/>
  <c r="AU46" i="1" s="1"/>
  <c r="AH46" i="1"/>
  <c r="BA46" i="1" s="1"/>
  <c r="AA46" i="1"/>
  <c r="AV46" i="1" s="1"/>
  <c r="AI46" i="1"/>
  <c r="AC46" i="1"/>
  <c r="AX46" i="1" s="1"/>
  <c r="AO46" i="1"/>
  <c r="BE46" i="1" s="1"/>
  <c r="AJ46" i="1"/>
  <c r="BB46" i="1" s="1"/>
  <c r="AD46" i="1"/>
  <c r="AF46" i="1"/>
  <c r="AE46" i="1"/>
  <c r="AY46" i="1" s="1"/>
  <c r="V46" i="1"/>
  <c r="AR46" i="1" s="1"/>
  <c r="W46" i="1"/>
  <c r="AS46" i="1" s="1"/>
  <c r="AK46" i="1"/>
  <c r="BC46" i="1" s="1"/>
  <c r="X46" i="1"/>
  <c r="AT46" i="1" s="1"/>
  <c r="AB46" i="1"/>
  <c r="AW46" i="1" s="1"/>
  <c r="AL46" i="1"/>
  <c r="AM46" i="1"/>
  <c r="BD46" i="1" s="1"/>
  <c r="W55" i="1"/>
  <c r="AS55" i="1" s="1"/>
  <c r="AE55" i="1"/>
  <c r="AY55" i="1" s="1"/>
  <c r="AM55" i="1"/>
  <c r="BD55" i="1" s="1"/>
  <c r="X55" i="1"/>
  <c r="AT55" i="1" s="1"/>
  <c r="AF55" i="1"/>
  <c r="AO55" i="1"/>
  <c r="BE55" i="1" s="1"/>
  <c r="Y55" i="1"/>
  <c r="AG55" i="1"/>
  <c r="AZ55" i="1" s="1"/>
  <c r="Z55" i="1"/>
  <c r="AU55" i="1" s="1"/>
  <c r="AK55" i="1"/>
  <c r="BC55" i="1" s="1"/>
  <c r="AC55" i="1"/>
  <c r="AX55" i="1" s="1"/>
  <c r="AA55" i="1"/>
  <c r="AV55" i="1" s="1"/>
  <c r="AL55" i="1"/>
  <c r="AD55" i="1"/>
  <c r="AB55" i="1"/>
  <c r="AW55" i="1" s="1"/>
  <c r="V55" i="1"/>
  <c r="AR55" i="1" s="1"/>
  <c r="AI55" i="1"/>
  <c r="AJ55" i="1"/>
  <c r="BB55" i="1" s="1"/>
  <c r="AH55" i="1"/>
  <c r="BA55" i="1" s="1"/>
  <c r="AB48" i="1"/>
  <c r="AW48" i="1" s="1"/>
  <c r="AJ48" i="1"/>
  <c r="BB48" i="1" s="1"/>
  <c r="AC48" i="1"/>
  <c r="AX48" i="1" s="1"/>
  <c r="AK48" i="1"/>
  <c r="BC48" i="1" s="1"/>
  <c r="V48" i="1"/>
  <c r="AR48" i="1" s="1"/>
  <c r="AD48" i="1"/>
  <c r="AL48" i="1"/>
  <c r="AE48" i="1"/>
  <c r="AY48" i="1" s="1"/>
  <c r="W48" i="1"/>
  <c r="AS48" i="1" s="1"/>
  <c r="Y48" i="1"/>
  <c r="AF48" i="1"/>
  <c r="X48" i="1"/>
  <c r="AT48" i="1" s="1"/>
  <c r="AM48" i="1"/>
  <c r="BD48" i="1" s="1"/>
  <c r="AG48" i="1"/>
  <c r="AZ48" i="1" s="1"/>
  <c r="AH48" i="1"/>
  <c r="BA48" i="1" s="1"/>
  <c r="AI48" i="1"/>
  <c r="AO48" i="1"/>
  <c r="BE48" i="1" s="1"/>
  <c r="AA48" i="1"/>
  <c r="AV48" i="1" s="1"/>
  <c r="Z48" i="1"/>
  <c r="AU48" i="1" s="1"/>
  <c r="Y57" i="1"/>
  <c r="AG57" i="1"/>
  <c r="AZ57" i="1" s="1"/>
  <c r="Z57" i="1"/>
  <c r="AU57" i="1" s="1"/>
  <c r="AH57" i="1"/>
  <c r="BA57" i="1" s="1"/>
  <c r="AA57" i="1"/>
  <c r="AV57" i="1" s="1"/>
  <c r="AI57" i="1"/>
  <c r="X57" i="1"/>
  <c r="AT57" i="1" s="1"/>
  <c r="AL57" i="1"/>
  <c r="AD57" i="1"/>
  <c r="AB57" i="1"/>
  <c r="AW57" i="1" s="1"/>
  <c r="AM57" i="1"/>
  <c r="BD57" i="1" s="1"/>
  <c r="AE57" i="1"/>
  <c r="AY57" i="1" s="1"/>
  <c r="AC57" i="1"/>
  <c r="AX57" i="1" s="1"/>
  <c r="AO57" i="1"/>
  <c r="BE57" i="1" s="1"/>
  <c r="AK57" i="1"/>
  <c r="BC57" i="1" s="1"/>
  <c r="W57" i="1"/>
  <c r="AS57" i="1" s="1"/>
  <c r="AF57" i="1"/>
  <c r="AJ57" i="1"/>
  <c r="BB57" i="1" s="1"/>
  <c r="V57" i="1"/>
  <c r="AR57" i="1" s="1"/>
  <c r="V66" i="1"/>
  <c r="AR66" i="1" s="1"/>
  <c r="AD66" i="1"/>
  <c r="AL66" i="1"/>
  <c r="W66" i="1"/>
  <c r="AS66" i="1" s="1"/>
  <c r="AE66" i="1"/>
  <c r="AY66" i="1" s="1"/>
  <c r="AM66" i="1"/>
  <c r="BD66" i="1" s="1"/>
  <c r="X66" i="1"/>
  <c r="AT66" i="1" s="1"/>
  <c r="AF66" i="1"/>
  <c r="AO66" i="1"/>
  <c r="BE66" i="1" s="1"/>
  <c r="AH66" i="1"/>
  <c r="BA66" i="1" s="1"/>
  <c r="AI66" i="1"/>
  <c r="AK66" i="1"/>
  <c r="BC66" i="1" s="1"/>
  <c r="Y66" i="1"/>
  <c r="AJ66" i="1"/>
  <c r="BB66" i="1" s="1"/>
  <c r="Z66" i="1"/>
  <c r="AU66" i="1" s="1"/>
  <c r="AA66" i="1"/>
  <c r="AV66" i="1" s="1"/>
  <c r="AB66" i="1"/>
  <c r="AW66" i="1" s="1"/>
  <c r="AG66" i="1"/>
  <c r="AZ66" i="1" s="1"/>
  <c r="AC66" i="1"/>
  <c r="AX66" i="1" s="1"/>
  <c r="AA67" i="1"/>
  <c r="AV67" i="1" s="1"/>
  <c r="AI67" i="1"/>
  <c r="AB67" i="1"/>
  <c r="AW67" i="1" s="1"/>
  <c r="AJ67" i="1"/>
  <c r="BB67" i="1" s="1"/>
  <c r="AC67" i="1"/>
  <c r="AX67" i="1" s="1"/>
  <c r="AK67" i="1"/>
  <c r="BC67" i="1" s="1"/>
  <c r="Z67" i="1"/>
  <c r="AU67" i="1" s="1"/>
  <c r="AO67" i="1"/>
  <c r="BE67" i="1" s="1"/>
  <c r="AD67" i="1"/>
  <c r="AF67" i="1"/>
  <c r="V67" i="1"/>
  <c r="AR67" i="1" s="1"/>
  <c r="AE67" i="1"/>
  <c r="AY67" i="1" s="1"/>
  <c r="AG67" i="1"/>
  <c r="AZ67" i="1" s="1"/>
  <c r="W67" i="1"/>
  <c r="AS67" i="1" s="1"/>
  <c r="X67" i="1"/>
  <c r="AT67" i="1" s="1"/>
  <c r="AL67" i="1"/>
  <c r="Y67" i="1"/>
  <c r="AH67" i="1"/>
  <c r="BA67" i="1" s="1"/>
  <c r="AM67" i="1"/>
  <c r="BD67" i="1" s="1"/>
  <c r="Z54" i="1"/>
  <c r="AU54" i="1" s="1"/>
  <c r="AH54" i="1"/>
  <c r="BA54" i="1" s="1"/>
  <c r="AA54" i="1"/>
  <c r="AV54" i="1" s="1"/>
  <c r="AI54" i="1"/>
  <c r="AB54" i="1"/>
  <c r="AW54" i="1" s="1"/>
  <c r="AJ54" i="1"/>
  <c r="BB54" i="1" s="1"/>
  <c r="AE54" i="1"/>
  <c r="AY54" i="1" s="1"/>
  <c r="AL54" i="1"/>
  <c r="AF54" i="1"/>
  <c r="AK54" i="1"/>
  <c r="BC54" i="1" s="1"/>
  <c r="X54" i="1"/>
  <c r="AT54" i="1" s="1"/>
  <c r="V54" i="1"/>
  <c r="AR54" i="1" s="1"/>
  <c r="AG54" i="1"/>
  <c r="AZ54" i="1" s="1"/>
  <c r="W54" i="1"/>
  <c r="AS54" i="1" s="1"/>
  <c r="Y54" i="1"/>
  <c r="AC54" i="1"/>
  <c r="AX54" i="1" s="1"/>
  <c r="AD54" i="1"/>
  <c r="AM54" i="1"/>
  <c r="BD54" i="1" s="1"/>
  <c r="AO54" i="1"/>
  <c r="BE54" i="1" s="1"/>
  <c r="Y49" i="1"/>
  <c r="AG49" i="1"/>
  <c r="AZ49" i="1" s="1"/>
  <c r="Z49" i="1"/>
  <c r="AU49" i="1" s="1"/>
  <c r="AH49" i="1"/>
  <c r="BA49" i="1" s="1"/>
  <c r="AA49" i="1"/>
  <c r="AV49" i="1" s="1"/>
  <c r="AI49" i="1"/>
  <c r="W49" i="1"/>
  <c r="AS49" i="1" s="1"/>
  <c r="AK49" i="1"/>
  <c r="BC49" i="1" s="1"/>
  <c r="AD49" i="1"/>
  <c r="X49" i="1"/>
  <c r="AT49" i="1" s="1"/>
  <c r="AL49" i="1"/>
  <c r="AC49" i="1"/>
  <c r="AX49" i="1" s="1"/>
  <c r="AB49" i="1"/>
  <c r="AW49" i="1" s="1"/>
  <c r="AM49" i="1"/>
  <c r="BD49" i="1" s="1"/>
  <c r="AO49" i="1"/>
  <c r="BE49" i="1" s="1"/>
  <c r="AE49" i="1"/>
  <c r="AY49" i="1" s="1"/>
  <c r="V49" i="1"/>
  <c r="AR49" i="1" s="1"/>
  <c r="AF49" i="1"/>
  <c r="AJ49" i="1"/>
  <c r="BB49" i="1" s="1"/>
  <c r="W63" i="1"/>
  <c r="AS63" i="1" s="1"/>
  <c r="AE63" i="1"/>
  <c r="AY63" i="1" s="1"/>
  <c r="AM63" i="1"/>
  <c r="BD63" i="1" s="1"/>
  <c r="X63" i="1"/>
  <c r="AT63" i="1" s="1"/>
  <c r="AF63" i="1"/>
  <c r="AO63" i="1"/>
  <c r="BE63" i="1" s="1"/>
  <c r="Y63" i="1"/>
  <c r="AG63" i="1"/>
  <c r="AZ63" i="1" s="1"/>
  <c r="AA63" i="1"/>
  <c r="AV63" i="1" s="1"/>
  <c r="AL63" i="1"/>
  <c r="AB63" i="1"/>
  <c r="AW63" i="1" s="1"/>
  <c r="AD63" i="1"/>
  <c r="AH63" i="1"/>
  <c r="BA63" i="1" s="1"/>
  <c r="AC63" i="1"/>
  <c r="AX63" i="1" s="1"/>
  <c r="Z63" i="1"/>
  <c r="AU63" i="1" s="1"/>
  <c r="V63" i="1"/>
  <c r="AR63" i="1" s="1"/>
  <c r="AI63" i="1"/>
  <c r="AJ63" i="1"/>
  <c r="BB63" i="1" s="1"/>
  <c r="AK63" i="1"/>
  <c r="BC63" i="1" s="1"/>
  <c r="AB56" i="1"/>
  <c r="AW56" i="1" s="1"/>
  <c r="AJ56" i="1"/>
  <c r="BB56" i="1" s="1"/>
  <c r="AC56" i="1"/>
  <c r="AX56" i="1" s="1"/>
  <c r="AK56" i="1"/>
  <c r="BC56" i="1" s="1"/>
  <c r="V56" i="1"/>
  <c r="AR56" i="1" s="1"/>
  <c r="AD56" i="1"/>
  <c r="AL56" i="1"/>
  <c r="AF56" i="1"/>
  <c r="AM56" i="1"/>
  <c r="BD56" i="1" s="1"/>
  <c r="AG56" i="1"/>
  <c r="AZ56" i="1" s="1"/>
  <c r="AI56" i="1"/>
  <c r="W56" i="1"/>
  <c r="AS56" i="1" s="1"/>
  <c r="AH56" i="1"/>
  <c r="BA56" i="1" s="1"/>
  <c r="X56" i="1"/>
  <c r="AT56" i="1" s="1"/>
  <c r="Y56" i="1"/>
  <c r="Z56" i="1"/>
  <c r="AU56" i="1" s="1"/>
  <c r="AA56" i="1"/>
  <c r="AV56" i="1" s="1"/>
  <c r="AE56" i="1"/>
  <c r="AY56" i="1" s="1"/>
  <c r="AO56" i="1"/>
  <c r="BE56" i="1" s="1"/>
  <c r="AC11" i="1"/>
  <c r="AX11" i="1" s="1"/>
  <c r="AK11" i="1"/>
  <c r="BC11" i="1" s="1"/>
  <c r="V11" i="1"/>
  <c r="AR11" i="1" s="1"/>
  <c r="AD11" i="1"/>
  <c r="AL11" i="1"/>
  <c r="W11" i="1"/>
  <c r="AS11" i="1" s="1"/>
  <c r="AE11" i="1"/>
  <c r="AY11" i="1" s="1"/>
  <c r="AM11" i="1"/>
  <c r="BD11" i="1" s="1"/>
  <c r="AG11" i="1"/>
  <c r="AZ11" i="1" s="1"/>
  <c r="X11" i="1"/>
  <c r="AT11" i="1" s="1"/>
  <c r="AF11" i="1"/>
  <c r="AO11" i="1"/>
  <c r="BE11" i="1" s="1"/>
  <c r="Y11" i="1"/>
  <c r="AI11" i="1"/>
  <c r="AJ11" i="1"/>
  <c r="BB11" i="1" s="1"/>
  <c r="AB11" i="1"/>
  <c r="AW11" i="1" s="1"/>
  <c r="Z11" i="1"/>
  <c r="AU11" i="1" s="1"/>
  <c r="AA11" i="1"/>
  <c r="AV11" i="1" s="1"/>
  <c r="AH11" i="1"/>
  <c r="BA11" i="1" s="1"/>
  <c r="Z12" i="1"/>
  <c r="AU12" i="1" s="1"/>
  <c r="AH12" i="1"/>
  <c r="BA12" i="1" s="1"/>
  <c r="AA12" i="1"/>
  <c r="AV12" i="1" s="1"/>
  <c r="AI12" i="1"/>
  <c r="AB12" i="1"/>
  <c r="AW12" i="1" s="1"/>
  <c r="AJ12" i="1"/>
  <c r="BB12" i="1" s="1"/>
  <c r="AD12" i="1"/>
  <c r="AC12" i="1"/>
  <c r="AX12" i="1" s="1"/>
  <c r="AK12" i="1"/>
  <c r="BC12" i="1" s="1"/>
  <c r="V12" i="1"/>
  <c r="AR12" i="1" s="1"/>
  <c r="AL12" i="1"/>
  <c r="AM12" i="1"/>
  <c r="BD12" i="1" s="1"/>
  <c r="AO12" i="1"/>
  <c r="BE12" i="1" s="1"/>
  <c r="AE12" i="1"/>
  <c r="AY12" i="1" s="1"/>
  <c r="AF12" i="1"/>
  <c r="AG12" i="1"/>
  <c r="AZ12" i="1" s="1"/>
  <c r="W12" i="1"/>
  <c r="AS12" i="1" s="1"/>
  <c r="X12" i="1"/>
  <c r="AT12" i="1" s="1"/>
  <c r="Y12" i="1"/>
  <c r="W13" i="1"/>
  <c r="AS13" i="1" s="1"/>
  <c r="AE13" i="1"/>
  <c r="AY13" i="1" s="1"/>
  <c r="AM13" i="1"/>
  <c r="BD13" i="1" s="1"/>
  <c r="X13" i="1"/>
  <c r="AT13" i="1" s="1"/>
  <c r="AF13" i="1"/>
  <c r="AO13" i="1"/>
  <c r="BE13" i="1" s="1"/>
  <c r="Y13" i="1"/>
  <c r="AG13" i="1"/>
  <c r="AZ13" i="1" s="1"/>
  <c r="AA13" i="1"/>
  <c r="AV13" i="1" s="1"/>
  <c r="Z13" i="1"/>
  <c r="AU13" i="1" s="1"/>
  <c r="AH13" i="1"/>
  <c r="BA13" i="1" s="1"/>
  <c r="AI13" i="1"/>
  <c r="AL13" i="1"/>
  <c r="AJ13" i="1"/>
  <c r="BB13" i="1" s="1"/>
  <c r="AK13" i="1"/>
  <c r="BC13" i="1" s="1"/>
  <c r="V13" i="1"/>
  <c r="AR13" i="1" s="1"/>
  <c r="AB13" i="1"/>
  <c r="AW13" i="1" s="1"/>
  <c r="AC13" i="1"/>
  <c r="AX13" i="1" s="1"/>
  <c r="AD13" i="1"/>
  <c r="AB22" i="1"/>
  <c r="AW22" i="1" s="1"/>
  <c r="AJ22" i="1"/>
  <c r="BB22" i="1" s="1"/>
  <c r="AC22" i="1"/>
  <c r="AX22" i="1" s="1"/>
  <c r="AK22" i="1"/>
  <c r="BC22" i="1" s="1"/>
  <c r="V22" i="1"/>
  <c r="AR22" i="1" s="1"/>
  <c r="AD22" i="1"/>
  <c r="AL22" i="1"/>
  <c r="W22" i="1"/>
  <c r="AS22" i="1" s="1"/>
  <c r="AE22" i="1"/>
  <c r="AY22" i="1" s="1"/>
  <c r="AM22" i="1"/>
  <c r="BD22" i="1" s="1"/>
  <c r="Z22" i="1"/>
  <c r="AU22" i="1" s="1"/>
  <c r="AA22" i="1"/>
  <c r="AV22" i="1" s="1"/>
  <c r="X22" i="1"/>
  <c r="AT22" i="1" s="1"/>
  <c r="AO22" i="1"/>
  <c r="BE22" i="1" s="1"/>
  <c r="Y22" i="1"/>
  <c r="AF22" i="1"/>
  <c r="AG22" i="1"/>
  <c r="AZ22" i="1" s="1"/>
  <c r="AH22" i="1"/>
  <c r="BA22" i="1" s="1"/>
  <c r="AI22" i="1"/>
  <c r="AC19" i="1"/>
  <c r="AX19" i="1" s="1"/>
  <c r="AK19" i="1"/>
  <c r="BC19" i="1" s="1"/>
  <c r="V19" i="1"/>
  <c r="AR19" i="1" s="1"/>
  <c r="AD19" i="1"/>
  <c r="AL19" i="1"/>
  <c r="W19" i="1"/>
  <c r="AS19" i="1" s="1"/>
  <c r="AE19" i="1"/>
  <c r="AY19" i="1" s="1"/>
  <c r="AM19" i="1"/>
  <c r="BD19" i="1" s="1"/>
  <c r="AG19" i="1"/>
  <c r="AZ19" i="1" s="1"/>
  <c r="X19" i="1"/>
  <c r="AT19" i="1" s="1"/>
  <c r="AF19" i="1"/>
  <c r="AO19" i="1"/>
  <c r="BE19" i="1" s="1"/>
  <c r="Y19" i="1"/>
  <c r="AH19" i="1"/>
  <c r="BA19" i="1" s="1"/>
  <c r="AI19" i="1"/>
  <c r="Z19" i="1"/>
  <c r="AU19" i="1" s="1"/>
  <c r="AB19" i="1"/>
  <c r="AW19" i="1" s="1"/>
  <c r="AJ19" i="1"/>
  <c r="BB19" i="1" s="1"/>
  <c r="AA19" i="1"/>
  <c r="AV19" i="1" s="1"/>
  <c r="X10" i="1"/>
  <c r="AT10" i="1" s="1"/>
  <c r="AF10" i="1"/>
  <c r="AO10" i="1"/>
  <c r="BE10" i="1" s="1"/>
  <c r="Y10" i="1"/>
  <c r="AG10" i="1"/>
  <c r="AZ10" i="1" s="1"/>
  <c r="Z10" i="1"/>
  <c r="AU10" i="1" s="1"/>
  <c r="AH10" i="1"/>
  <c r="BA10" i="1" s="1"/>
  <c r="AB10" i="1"/>
  <c r="AW10" i="1" s="1"/>
  <c r="AA10" i="1"/>
  <c r="AV10" i="1" s="1"/>
  <c r="AI10" i="1"/>
  <c r="AJ10" i="1"/>
  <c r="BB10" i="1" s="1"/>
  <c r="AE10" i="1"/>
  <c r="AY10" i="1" s="1"/>
  <c r="AK10" i="1"/>
  <c r="BC10" i="1" s="1"/>
  <c r="AD10" i="1"/>
  <c r="AL10" i="1"/>
  <c r="AM10" i="1"/>
  <c r="BD10" i="1" s="1"/>
  <c r="V10" i="1"/>
  <c r="AR10" i="1" s="1"/>
  <c r="W10" i="1"/>
  <c r="AS10" i="1" s="1"/>
  <c r="AC10" i="1"/>
  <c r="AX10" i="1" s="1"/>
  <c r="AA42" i="1"/>
  <c r="AV42" i="1" s="1"/>
  <c r="AI42" i="1"/>
  <c r="AB42" i="1"/>
  <c r="AW42" i="1" s="1"/>
  <c r="AJ42" i="1"/>
  <c r="BB42" i="1" s="1"/>
  <c r="AC42" i="1"/>
  <c r="AX42" i="1" s="1"/>
  <c r="AK42" i="1"/>
  <c r="BC42" i="1" s="1"/>
  <c r="Y42" i="1"/>
  <c r="AM42" i="1"/>
  <c r="BD42" i="1" s="1"/>
  <c r="Z42" i="1"/>
  <c r="AU42" i="1" s="1"/>
  <c r="AF42" i="1"/>
  <c r="V42" i="1"/>
  <c r="AR42" i="1" s="1"/>
  <c r="AD42" i="1"/>
  <c r="AE42" i="1"/>
  <c r="AY42" i="1" s="1"/>
  <c r="AG42" i="1"/>
  <c r="AZ42" i="1" s="1"/>
  <c r="X42" i="1"/>
  <c r="AT42" i="1" s="1"/>
  <c r="AH42" i="1"/>
  <c r="BA42" i="1" s="1"/>
  <c r="AL42" i="1"/>
  <c r="W42" i="1"/>
  <c r="AS42" i="1" s="1"/>
  <c r="Y43" i="1"/>
  <c r="AG43" i="1"/>
  <c r="AZ43" i="1" s="1"/>
  <c r="Z43" i="1"/>
  <c r="AU43" i="1" s="1"/>
  <c r="AH43" i="1"/>
  <c r="BA43" i="1" s="1"/>
  <c r="AA43" i="1"/>
  <c r="AV43" i="1" s="1"/>
  <c r="AI43" i="1"/>
  <c r="AF43" i="1"/>
  <c r="X43" i="1"/>
  <c r="AT43" i="1" s="1"/>
  <c r="AB43" i="1"/>
  <c r="AW43" i="1" s="1"/>
  <c r="AO43" i="1"/>
  <c r="BE43" i="1" s="1"/>
  <c r="V43" i="1"/>
  <c r="AR43" i="1" s="1"/>
  <c r="AJ43" i="1"/>
  <c r="BB43" i="1" s="1"/>
  <c r="AL43" i="1"/>
  <c r="W43" i="1"/>
  <c r="AS43" i="1" s="1"/>
  <c r="AK43" i="1"/>
  <c r="BC43" i="1" s="1"/>
  <c r="AM43" i="1"/>
  <c r="BD43" i="1" s="1"/>
  <c r="AC43" i="1"/>
  <c r="AX43" i="1" s="1"/>
  <c r="AD43" i="1"/>
  <c r="AE43" i="1"/>
  <c r="AY43" i="1" s="1"/>
  <c r="Y39" i="1"/>
  <c r="AG39" i="1"/>
  <c r="AZ39" i="1" s="1"/>
  <c r="AB39" i="1"/>
  <c r="AW39" i="1" s="1"/>
  <c r="Z39" i="1"/>
  <c r="AU39" i="1" s="1"/>
  <c r="AH39" i="1"/>
  <c r="BA39" i="1" s="1"/>
  <c r="AJ39" i="1"/>
  <c r="BB39" i="1" s="1"/>
  <c r="AA39" i="1"/>
  <c r="AV39" i="1" s="1"/>
  <c r="AI39" i="1"/>
  <c r="AK39" i="1"/>
  <c r="BC39" i="1" s="1"/>
  <c r="V39" i="1"/>
  <c r="AR39" i="1" s="1"/>
  <c r="AL39" i="1"/>
  <c r="W39" i="1"/>
  <c r="AS39" i="1" s="1"/>
  <c r="AM39" i="1"/>
  <c r="BD39" i="1" s="1"/>
  <c r="X39" i="1"/>
  <c r="AT39" i="1" s="1"/>
  <c r="AC39" i="1"/>
  <c r="AX39" i="1" s="1"/>
  <c r="AD39" i="1"/>
  <c r="AF39" i="1"/>
  <c r="AE39" i="1"/>
  <c r="AY39" i="1" s="1"/>
  <c r="V50" i="1"/>
  <c r="AR50" i="1" s="1"/>
  <c r="AD50" i="1"/>
  <c r="AL50" i="1"/>
  <c r="W50" i="1"/>
  <c r="AS50" i="1" s="1"/>
  <c r="AE50" i="1"/>
  <c r="AY50" i="1" s="1"/>
  <c r="AM50" i="1"/>
  <c r="BD50" i="1" s="1"/>
  <c r="X50" i="1"/>
  <c r="AT50" i="1" s="1"/>
  <c r="AF50" i="1"/>
  <c r="AO50" i="1"/>
  <c r="BE50" i="1" s="1"/>
  <c r="AC50" i="1"/>
  <c r="AX50" i="1" s="1"/>
  <c r="AI50" i="1"/>
  <c r="AJ50" i="1"/>
  <c r="BB50" i="1" s="1"/>
  <c r="AG50" i="1"/>
  <c r="AZ50" i="1" s="1"/>
  <c r="AH50" i="1"/>
  <c r="BA50" i="1" s="1"/>
  <c r="Y50" i="1"/>
  <c r="Z50" i="1"/>
  <c r="AU50" i="1" s="1"/>
  <c r="AK50" i="1"/>
  <c r="BC50" i="1" s="1"/>
  <c r="AB50" i="1"/>
  <c r="AW50" i="1" s="1"/>
  <c r="AA50" i="1"/>
  <c r="AV50" i="1" s="1"/>
  <c r="AA51" i="1"/>
  <c r="AV51" i="1" s="1"/>
  <c r="AI51" i="1"/>
  <c r="AB51" i="1"/>
  <c r="AW51" i="1" s="1"/>
  <c r="AJ51" i="1"/>
  <c r="BB51" i="1" s="1"/>
  <c r="AC51" i="1"/>
  <c r="AX51" i="1" s="1"/>
  <c r="AK51" i="1"/>
  <c r="BC51" i="1" s="1"/>
  <c r="X51" i="1"/>
  <c r="AT51" i="1" s="1"/>
  <c r="AL51" i="1"/>
  <c r="Y51" i="1"/>
  <c r="AM51" i="1"/>
  <c r="BD51" i="1" s="1"/>
  <c r="AD51" i="1"/>
  <c r="AE51" i="1"/>
  <c r="AY51" i="1" s="1"/>
  <c r="AF51" i="1"/>
  <c r="Z51" i="1"/>
  <c r="AU51" i="1" s="1"/>
  <c r="AO51" i="1"/>
  <c r="BE51" i="1" s="1"/>
  <c r="AG51" i="1"/>
  <c r="AZ51" i="1" s="1"/>
  <c r="W51" i="1"/>
  <c r="AS51" i="1" s="1"/>
  <c r="AH51" i="1"/>
  <c r="BA51" i="1" s="1"/>
  <c r="V51" i="1"/>
  <c r="AR51" i="1" s="1"/>
  <c r="AA38" i="1"/>
  <c r="AV38" i="1" s="1"/>
  <c r="AI38" i="1"/>
  <c r="AB38" i="1"/>
  <c r="AW38" i="1" s="1"/>
  <c r="AJ38" i="1"/>
  <c r="BB38" i="1" s="1"/>
  <c r="AD38" i="1"/>
  <c r="AC38" i="1"/>
  <c r="AX38" i="1" s="1"/>
  <c r="AK38" i="1"/>
  <c r="BC38" i="1" s="1"/>
  <c r="V38" i="1"/>
  <c r="AR38" i="1" s="1"/>
  <c r="AL38" i="1"/>
  <c r="W38" i="1"/>
  <c r="AS38" i="1" s="1"/>
  <c r="AM38" i="1"/>
  <c r="BD38" i="1" s="1"/>
  <c r="AE38" i="1"/>
  <c r="AY38" i="1" s="1"/>
  <c r="X38" i="1"/>
  <c r="AT38" i="1" s="1"/>
  <c r="Z38" i="1"/>
  <c r="AU38" i="1" s="1"/>
  <c r="AF38" i="1"/>
  <c r="Y38" i="1"/>
  <c r="AG38" i="1"/>
  <c r="AZ38" i="1" s="1"/>
  <c r="AH38" i="1"/>
  <c r="BA38" i="1" s="1"/>
  <c r="AC41" i="1"/>
  <c r="AX41" i="1" s="1"/>
  <c r="AK41" i="1"/>
  <c r="BC41" i="1" s="1"/>
  <c r="V41" i="1"/>
  <c r="AR41" i="1" s="1"/>
  <c r="AD41" i="1"/>
  <c r="AL41" i="1"/>
  <c r="W41" i="1"/>
  <c r="AS41" i="1" s="1"/>
  <c r="AE41" i="1"/>
  <c r="AY41" i="1" s="1"/>
  <c r="AM41" i="1"/>
  <c r="BD41" i="1" s="1"/>
  <c r="X41" i="1"/>
  <c r="AT41" i="1" s="1"/>
  <c r="AF41" i="1"/>
  <c r="Y41" i="1"/>
  <c r="AG41" i="1"/>
  <c r="AZ41" i="1" s="1"/>
  <c r="AH41" i="1"/>
  <c r="BA41" i="1" s="1"/>
  <c r="AI41" i="1"/>
  <c r="AJ41" i="1"/>
  <c r="BB41" i="1" s="1"/>
  <c r="Z41" i="1"/>
  <c r="AU41" i="1" s="1"/>
  <c r="AA41" i="1"/>
  <c r="AV41" i="1" s="1"/>
  <c r="AB41" i="1"/>
  <c r="AW41" i="1" s="1"/>
  <c r="V58" i="1"/>
  <c r="AR58" i="1" s="1"/>
  <c r="AD58" i="1"/>
  <c r="AL58" i="1"/>
  <c r="W58" i="1"/>
  <c r="AS58" i="1" s="1"/>
  <c r="AE58" i="1"/>
  <c r="AY58" i="1" s="1"/>
  <c r="AM58" i="1"/>
  <c r="BD58" i="1" s="1"/>
  <c r="X58" i="1"/>
  <c r="AT58" i="1" s="1"/>
  <c r="AF58" i="1"/>
  <c r="AO58" i="1"/>
  <c r="BE58" i="1" s="1"/>
  <c r="AG58" i="1"/>
  <c r="AZ58" i="1" s="1"/>
  <c r="AK58" i="1"/>
  <c r="BC58" i="1" s="1"/>
  <c r="AH58" i="1"/>
  <c r="BA58" i="1" s="1"/>
  <c r="Y58" i="1"/>
  <c r="AI58" i="1"/>
  <c r="AJ58" i="1"/>
  <c r="BB58" i="1" s="1"/>
  <c r="Z58" i="1"/>
  <c r="AU58" i="1" s="1"/>
  <c r="AC58" i="1"/>
  <c r="AX58" i="1" s="1"/>
  <c r="AA58" i="1"/>
  <c r="AV58" i="1" s="1"/>
  <c r="AB58" i="1"/>
  <c r="AW58" i="1" s="1"/>
  <c r="AA59" i="1"/>
  <c r="AV59" i="1" s="1"/>
  <c r="AI59" i="1"/>
  <c r="AB59" i="1"/>
  <c r="AW59" i="1" s="1"/>
  <c r="AJ59" i="1"/>
  <c r="BB59" i="1" s="1"/>
  <c r="AC59" i="1"/>
  <c r="AX59" i="1" s="1"/>
  <c r="AK59" i="1"/>
  <c r="BC59" i="1" s="1"/>
  <c r="Y59" i="1"/>
  <c r="AM59" i="1"/>
  <c r="BD59" i="1" s="1"/>
  <c r="AE59" i="1"/>
  <c r="AY59" i="1" s="1"/>
  <c r="Z59" i="1"/>
  <c r="AU59" i="1" s="1"/>
  <c r="AO59" i="1"/>
  <c r="BE59" i="1" s="1"/>
  <c r="AF59" i="1"/>
  <c r="AD59" i="1"/>
  <c r="AH59" i="1"/>
  <c r="BA59" i="1" s="1"/>
  <c r="AL59" i="1"/>
  <c r="V59" i="1"/>
  <c r="AR59" i="1" s="1"/>
  <c r="W59" i="1"/>
  <c r="AS59" i="1" s="1"/>
  <c r="X59" i="1"/>
  <c r="AT59" i="1" s="1"/>
  <c r="AG59" i="1"/>
  <c r="AZ59" i="1" s="1"/>
  <c r="Z62" i="1"/>
  <c r="AU62" i="1" s="1"/>
  <c r="AH62" i="1"/>
  <c r="BA62" i="1" s="1"/>
  <c r="AA62" i="1"/>
  <c r="AV62" i="1" s="1"/>
  <c r="AI62" i="1"/>
  <c r="AB62" i="1"/>
  <c r="AW62" i="1" s="1"/>
  <c r="AJ62" i="1"/>
  <c r="BB62" i="1" s="1"/>
  <c r="AF62" i="1"/>
  <c r="AL62" i="1"/>
  <c r="AM62" i="1"/>
  <c r="BD62" i="1" s="1"/>
  <c r="V62" i="1"/>
  <c r="AR62" i="1" s="1"/>
  <c r="AG62" i="1"/>
  <c r="AZ62" i="1" s="1"/>
  <c r="X62" i="1"/>
  <c r="AT62" i="1" s="1"/>
  <c r="Y62" i="1"/>
  <c r="W62" i="1"/>
  <c r="AS62" i="1" s="1"/>
  <c r="AK62" i="1"/>
  <c r="BC62" i="1" s="1"/>
  <c r="AD62" i="1"/>
  <c r="AE62" i="1"/>
  <c r="AY62" i="1" s="1"/>
  <c r="AC62" i="1"/>
  <c r="AX62" i="1" s="1"/>
  <c r="AO62" i="1"/>
  <c r="BE62" i="1" s="1"/>
  <c r="Y65" i="1"/>
  <c r="AG65" i="1"/>
  <c r="AZ65" i="1" s="1"/>
  <c r="Z65" i="1"/>
  <c r="AU65" i="1" s="1"/>
  <c r="AH65" i="1"/>
  <c r="BA65" i="1" s="1"/>
  <c r="AA65" i="1"/>
  <c r="AV65" i="1" s="1"/>
  <c r="AI65" i="1"/>
  <c r="AB65" i="1"/>
  <c r="AW65" i="1" s="1"/>
  <c r="AM65" i="1"/>
  <c r="BD65" i="1" s="1"/>
  <c r="AF65" i="1"/>
  <c r="AC65" i="1"/>
  <c r="AX65" i="1" s="1"/>
  <c r="AO65" i="1"/>
  <c r="BE65" i="1" s="1"/>
  <c r="AE65" i="1"/>
  <c r="AY65" i="1" s="1"/>
  <c r="AD65" i="1"/>
  <c r="W65" i="1"/>
  <c r="AS65" i="1" s="1"/>
  <c r="X65" i="1"/>
  <c r="AT65" i="1" s="1"/>
  <c r="AK65" i="1"/>
  <c r="BC65" i="1" s="1"/>
  <c r="AJ65" i="1"/>
  <c r="BB65" i="1" s="1"/>
  <c r="AL65" i="1"/>
  <c r="V65" i="1"/>
  <c r="AR65" i="1" s="1"/>
  <c r="AA9" i="1"/>
  <c r="AV9" i="1" s="1"/>
  <c r="AI9" i="1"/>
  <c r="AB9" i="1"/>
  <c r="AW9" i="1" s="1"/>
  <c r="AJ9" i="1"/>
  <c r="BB9" i="1" s="1"/>
  <c r="AC9" i="1"/>
  <c r="AX9" i="1" s="1"/>
  <c r="AK9" i="1"/>
  <c r="BC9" i="1" s="1"/>
  <c r="V9" i="1"/>
  <c r="AR9" i="1" s="1"/>
  <c r="AD9" i="1"/>
  <c r="AL9" i="1"/>
  <c r="W9" i="1"/>
  <c r="AS9" i="1" s="1"/>
  <c r="AE9" i="1"/>
  <c r="AY9" i="1" s="1"/>
  <c r="AM9" i="1"/>
  <c r="BD9" i="1" s="1"/>
  <c r="AF9" i="1"/>
  <c r="AG9" i="1"/>
  <c r="AZ9" i="1" s="1"/>
  <c r="X9" i="1"/>
  <c r="AT9" i="1" s="1"/>
  <c r="Y9" i="1"/>
  <c r="AH9" i="1"/>
  <c r="BA9" i="1" s="1"/>
  <c r="AO9" i="1"/>
  <c r="BE9" i="1" s="1"/>
  <c r="Z9" i="1"/>
  <c r="AU9" i="1" s="1"/>
  <c r="AB64" i="1"/>
  <c r="AW64" i="1" s="1"/>
  <c r="AJ64" i="1"/>
  <c r="BB64" i="1" s="1"/>
  <c r="AC64" i="1"/>
  <c r="AX64" i="1" s="1"/>
  <c r="AK64" i="1"/>
  <c r="BC64" i="1" s="1"/>
  <c r="V64" i="1"/>
  <c r="AR64" i="1" s="1"/>
  <c r="AD64" i="1"/>
  <c r="AL64" i="1"/>
  <c r="AG64" i="1"/>
  <c r="AZ64" i="1" s="1"/>
  <c r="AM64" i="1"/>
  <c r="BD64" i="1" s="1"/>
  <c r="W64" i="1"/>
  <c r="AS64" i="1" s="1"/>
  <c r="AH64" i="1"/>
  <c r="BA64" i="1" s="1"/>
  <c r="AO64" i="1"/>
  <c r="BE64" i="1" s="1"/>
  <c r="X64" i="1"/>
  <c r="AT64" i="1" s="1"/>
  <c r="AI64" i="1"/>
  <c r="Y64" i="1"/>
  <c r="Z64" i="1"/>
  <c r="AU64" i="1" s="1"/>
  <c r="AF64" i="1"/>
  <c r="AA64" i="1"/>
  <c r="AV64" i="1" s="1"/>
  <c r="AE64" i="1"/>
  <c r="AY64" i="1" s="1"/>
  <c r="Z20" i="1"/>
  <c r="AU20" i="1" s="1"/>
  <c r="AH20" i="1"/>
  <c r="BA20" i="1" s="1"/>
  <c r="AA20" i="1"/>
  <c r="AV20" i="1" s="1"/>
  <c r="AI20" i="1"/>
  <c r="V20" i="1"/>
  <c r="AR20" i="1" s="1"/>
  <c r="AB20" i="1"/>
  <c r="AW20" i="1" s="1"/>
  <c r="AJ20" i="1"/>
  <c r="BB20" i="1" s="1"/>
  <c r="AC20" i="1"/>
  <c r="AX20" i="1" s="1"/>
  <c r="AK20" i="1"/>
  <c r="BC20" i="1" s="1"/>
  <c r="AF20" i="1"/>
  <c r="AG20" i="1"/>
  <c r="AZ20" i="1" s="1"/>
  <c r="X20" i="1"/>
  <c r="AT20" i="1" s="1"/>
  <c r="AD20" i="1"/>
  <c r="AE20" i="1"/>
  <c r="AY20" i="1" s="1"/>
  <c r="AL20" i="1"/>
  <c r="W20" i="1"/>
  <c r="AS20" i="1" s="1"/>
  <c r="AM20" i="1"/>
  <c r="BD20" i="1" s="1"/>
  <c r="AO20" i="1"/>
  <c r="BE20" i="1" s="1"/>
  <c r="Y20" i="1"/>
  <c r="W21" i="1"/>
  <c r="AS21" i="1" s="1"/>
  <c r="AE21" i="1"/>
  <c r="AY21" i="1" s="1"/>
  <c r="AM21" i="1"/>
  <c r="BD21" i="1" s="1"/>
  <c r="X21" i="1"/>
  <c r="AT21" i="1" s="1"/>
  <c r="AF21" i="1"/>
  <c r="AO21" i="1"/>
  <c r="BE21" i="1" s="1"/>
  <c r="Y21" i="1"/>
  <c r="AG21" i="1"/>
  <c r="AZ21" i="1" s="1"/>
  <c r="Z21" i="1"/>
  <c r="AU21" i="1" s="1"/>
  <c r="AH21" i="1"/>
  <c r="BA21" i="1" s="1"/>
  <c r="AC21" i="1"/>
  <c r="AX21" i="1" s="1"/>
  <c r="AD21" i="1"/>
  <c r="AK21" i="1"/>
  <c r="BC21" i="1" s="1"/>
  <c r="AL21" i="1"/>
  <c r="AA21" i="1"/>
  <c r="AV21" i="1" s="1"/>
  <c r="AI21" i="1"/>
  <c r="AJ21" i="1"/>
  <c r="BB21" i="1" s="1"/>
  <c r="V21" i="1"/>
  <c r="AR21" i="1" s="1"/>
  <c r="AB21" i="1"/>
  <c r="AW21" i="1" s="1"/>
  <c r="P37" i="2"/>
  <c r="L91" i="2"/>
  <c r="P61" i="2"/>
  <c r="L71" i="2"/>
  <c r="L61" i="2"/>
  <c r="L37" i="2"/>
  <c r="J37" i="2"/>
  <c r="AH7" i="1"/>
  <c r="BA7" i="1" s="1"/>
  <c r="Z7" i="1"/>
  <c r="AU7" i="1" s="1"/>
  <c r="AM7" i="1"/>
  <c r="BD7" i="1" s="1"/>
  <c r="AO7" i="1"/>
  <c r="BE7" i="1" s="1"/>
  <c r="AI7" i="1"/>
  <c r="AA7" i="1"/>
  <c r="AV7" i="1" s="1"/>
  <c r="Y7" i="1"/>
  <c r="AJ7" i="1"/>
  <c r="BB7" i="1" s="1"/>
  <c r="AB7" i="1"/>
  <c r="AW7" i="1" s="1"/>
  <c r="AE7" i="1"/>
  <c r="AY7" i="1" s="1"/>
  <c r="AC7" i="1"/>
  <c r="AX7" i="1" s="1"/>
  <c r="AK7" i="1"/>
  <c r="BC7" i="1" s="1"/>
  <c r="V7" i="1"/>
  <c r="AR7" i="1" s="1"/>
  <c r="AD7" i="1"/>
  <c r="AL7" i="1"/>
  <c r="AF7" i="1"/>
  <c r="W7" i="1"/>
  <c r="AS7" i="1" s="1"/>
  <c r="AG7" i="1"/>
  <c r="AZ7" i="1" s="1"/>
  <c r="X7" i="1"/>
  <c r="AT7" i="1" s="1"/>
  <c r="N75" i="2"/>
  <c r="N31" i="2"/>
  <c r="P92" i="2"/>
  <c r="J92" i="2"/>
  <c r="N61" i="2"/>
  <c r="P94" i="2"/>
  <c r="J31" i="2"/>
  <c r="N91" i="2"/>
  <c r="J94" i="2"/>
  <c r="P90" i="2"/>
  <c r="P75" i="2"/>
  <c r="P83" i="2"/>
  <c r="L83" i="2"/>
  <c r="N94" i="2"/>
  <c r="N92" i="2"/>
  <c r="J75" i="2"/>
  <c r="N90" i="2"/>
  <c r="J83" i="2"/>
  <c r="J90" i="2"/>
  <c r="P12" i="2"/>
  <c r="N12" i="2"/>
  <c r="N43" i="2"/>
  <c r="P43" i="2"/>
  <c r="L12" i="2"/>
  <c r="L31" i="2"/>
  <c r="P7" i="2"/>
  <c r="L7" i="2"/>
  <c r="J7" i="2"/>
  <c r="L43" i="2"/>
  <c r="AG24" i="1" l="1"/>
  <c r="AZ24" i="1" s="1"/>
  <c r="AH24" i="1"/>
  <c r="BA24" i="1" s="1"/>
  <c r="AC24" i="1"/>
  <c r="AX24" i="1" s="1"/>
  <c r="Y24" i="1"/>
  <c r="AL24" i="1"/>
  <c r="AD24" i="1"/>
  <c r="AA37" i="1"/>
  <c r="AV37" i="1" s="1"/>
  <c r="AE37" i="1"/>
  <c r="AY37" i="1" s="1"/>
  <c r="Z24" i="1"/>
  <c r="AU24" i="1" s="1"/>
  <c r="AF24" i="1"/>
  <c r="AB24" i="1"/>
  <c r="AW24" i="1" s="1"/>
  <c r="AM24" i="1"/>
  <c r="BD24" i="1" s="1"/>
  <c r="AI24" i="1"/>
  <c r="X24" i="1"/>
  <c r="AT24" i="1" s="1"/>
  <c r="AK24" i="1"/>
  <c r="BC24" i="1" s="1"/>
  <c r="AE24" i="1"/>
  <c r="AY24" i="1" s="1"/>
  <c r="AA24" i="1"/>
  <c r="AV24" i="1" s="1"/>
  <c r="AO24" i="1"/>
  <c r="BE24" i="1" s="1"/>
  <c r="V24" i="1"/>
  <c r="AR24" i="1" s="1"/>
  <c r="AJ24" i="1"/>
  <c r="BB24" i="1" s="1"/>
  <c r="W24" i="1"/>
  <c r="AS24" i="1" s="1"/>
  <c r="AG37" i="1"/>
  <c r="AZ37" i="1" s="1"/>
  <c r="W37" i="1"/>
  <c r="AS37" i="1" s="1"/>
  <c r="Z37" i="1"/>
  <c r="AU37" i="1" s="1"/>
  <c r="AL37" i="1"/>
  <c r="AH37" i="1"/>
  <c r="BA37" i="1" s="1"/>
  <c r="AD37" i="1"/>
  <c r="AB37" i="1"/>
  <c r="AW37" i="1" s="1"/>
  <c r="V37" i="1"/>
  <c r="AR37" i="1" s="1"/>
  <c r="Y37" i="1"/>
  <c r="AJ37" i="1"/>
  <c r="BB37" i="1" s="1"/>
  <c r="AF37" i="1"/>
  <c r="AK37" i="1"/>
  <c r="BC37" i="1" s="1"/>
  <c r="X37" i="1"/>
  <c r="AT37" i="1" s="1"/>
  <c r="AI37" i="1"/>
  <c r="AM37" i="1"/>
  <c r="BD37" i="1" s="1"/>
  <c r="Z18" i="1"/>
  <c r="AU18" i="1" s="1"/>
  <c r="V18" i="1"/>
  <c r="AR18" i="1" s="1"/>
  <c r="AC18" i="1"/>
  <c r="AX18" i="1" s="1"/>
  <c r="AI18" i="1"/>
  <c r="AO18" i="1"/>
  <c r="BE18" i="1" s="1"/>
  <c r="W18" i="1"/>
  <c r="AS18" i="1" s="1"/>
  <c r="AJ18" i="1"/>
  <c r="BB18" i="1" s="1"/>
  <c r="AE18" i="1"/>
  <c r="AY18" i="1" s="1"/>
  <c r="AG18" i="1"/>
  <c r="AZ18" i="1" s="1"/>
  <c r="AD18" i="1"/>
  <c r="Y18" i="1"/>
  <c r="AM18" i="1"/>
  <c r="BD18" i="1" s="1"/>
  <c r="AA18" i="1"/>
  <c r="AV18" i="1" s="1"/>
  <c r="AF18" i="1"/>
  <c r="AL18" i="1"/>
  <c r="AB18" i="1"/>
  <c r="AW18" i="1" s="1"/>
  <c r="X18" i="1"/>
  <c r="AT18" i="1" s="1"/>
  <c r="AK39" i="3"/>
  <c r="BC39" i="3" s="1"/>
  <c r="AJ39" i="3"/>
  <c r="BB39" i="3" s="1"/>
  <c r="AA39" i="3"/>
  <c r="AV39" i="3" s="1"/>
  <c r="AI39" i="3"/>
  <c r="Z39" i="3"/>
  <c r="AU39" i="3" s="1"/>
  <c r="AH39" i="3"/>
  <c r="BA39" i="3" s="1"/>
  <c r="Y39" i="3"/>
  <c r="AF39" i="3"/>
  <c r="W39" i="3"/>
  <c r="AS39" i="3" s="1"/>
  <c r="AM39" i="3"/>
  <c r="BD39" i="3" s="1"/>
  <c r="AE39" i="3"/>
  <c r="AY39" i="3" s="1"/>
  <c r="AB39" i="3"/>
  <c r="AW39" i="3" s="1"/>
  <c r="AL39" i="3"/>
  <c r="AG39" i="3"/>
  <c r="AZ39" i="3" s="1"/>
  <c r="AD39" i="3"/>
  <c r="X39" i="3"/>
  <c r="AT39" i="3" s="1"/>
  <c r="V39" i="3"/>
  <c r="AR39" i="3" s="1"/>
  <c r="AC39" i="3"/>
  <c r="AX39" i="3" s="1"/>
  <c r="AK18" i="1"/>
  <c r="BC18" i="1" s="1"/>
  <c r="AH18" i="1"/>
  <c r="BA18" i="1" s="1"/>
</calcChain>
</file>

<file path=xl/sharedStrings.xml><?xml version="1.0" encoding="utf-8"?>
<sst xmlns="http://schemas.openxmlformats.org/spreadsheetml/2006/main" count="1692" uniqueCount="257">
  <si>
    <t>Job Name</t>
  </si>
  <si>
    <t>Entered By</t>
  </si>
  <si>
    <t>Contractor</t>
  </si>
  <si>
    <t>Engineer</t>
  </si>
  <si>
    <t>#</t>
  </si>
  <si>
    <t>Tag</t>
  </si>
  <si>
    <t>Qty</t>
  </si>
  <si>
    <t>Max Primary (CFM)</t>
  </si>
  <si>
    <t>Min Primary (CFM)</t>
  </si>
  <si>
    <t>Reheat (CFM)</t>
  </si>
  <si>
    <t>EAT (°F)</t>
  </si>
  <si>
    <t>LAT (°F)</t>
  </si>
  <si>
    <t>WC Capacity (MBH)</t>
  </si>
  <si>
    <t xml:space="preserve">Inlet Dia </t>
  </si>
  <si>
    <t>Differential PD (in. w.g.)</t>
  </si>
  <si>
    <t>Fluid Flow (GPM)</t>
  </si>
  <si>
    <t>FPD (ft. w.g.)</t>
  </si>
  <si>
    <t xml:space="preserve">Rows </t>
  </si>
  <si>
    <t>Max Coil APD (in. w.g.)</t>
  </si>
  <si>
    <t>EWT (°F)</t>
  </si>
  <si>
    <t>LWT (°F)</t>
  </si>
  <si>
    <t>LS-5-3-03</t>
  </si>
  <si>
    <t>2L</t>
  </si>
  <si>
    <t>LS-5-3-04</t>
  </si>
  <si>
    <t>LS-5-3-06</t>
  </si>
  <si>
    <t>LS-5-3-05A</t>
  </si>
  <si>
    <t>LS-5-3-05B</t>
  </si>
  <si>
    <t>LS-5-3-01</t>
  </si>
  <si>
    <t>LS-5-3-02A</t>
  </si>
  <si>
    <t>LS-5-3-02B</t>
  </si>
  <si>
    <t>LS-5-3-02C</t>
  </si>
  <si>
    <t>LS-5-3-02D</t>
  </si>
  <si>
    <t>LS-5-2-07</t>
  </si>
  <si>
    <t>LS-5-2-06</t>
  </si>
  <si>
    <t>LS-5-2-05</t>
  </si>
  <si>
    <t>LS-5-2-04</t>
  </si>
  <si>
    <t>LS-5-2-01</t>
  </si>
  <si>
    <t>LS-5-2-02</t>
  </si>
  <si>
    <t>LS-5-2-03</t>
  </si>
  <si>
    <t>1. Dashes (--) indicate NC values less than 20.</t>
  </si>
  <si>
    <t>2. Sound power levels are given in decibels (dB).</t>
  </si>
  <si>
    <t>3. Dashes (--) indicate sound power levels below 36-29-26-22-19-17 for each octave band; values below these sound power levels are considered below significance per AHRI 880.</t>
  </si>
  <si>
    <t>4. Minimum operating pressure is the minimum static pressure required to operate the terminal unit assembly at maximum primary flow with a wide open damper.</t>
  </si>
  <si>
    <t>5. Airflow is given in cubic feet per minute (cfm).</t>
  </si>
  <si>
    <t>6. Air pressure drop is given in inches water gauge (in. w.g.), and water pressure drop is given in feet of water gauge (ft. w.g.).</t>
  </si>
  <si>
    <t>7. Water coil performance is rated and certified in accordance with the latest edition of AHRI Standard 410.</t>
  </si>
  <si>
    <t>ACC Rio Grande Reno.</t>
  </si>
  <si>
    <t>John Vorsten</t>
  </si>
  <si>
    <t>Young &amp; Pratt Inc.</t>
  </si>
  <si>
    <t>Shah Smith &amp; Associates</t>
  </si>
  <si>
    <t>Siemens Job No.</t>
  </si>
  <si>
    <t>44OP-239338</t>
  </si>
  <si>
    <t>Siemens Part #</t>
  </si>
  <si>
    <t>Coil Orientation</t>
  </si>
  <si>
    <t>TERMINAL</t>
  </si>
  <si>
    <t>TERM</t>
  </si>
  <si>
    <t>AREA</t>
  </si>
  <si>
    <t>DESIGN</t>
  </si>
  <si>
    <t>TERM VEL</t>
  </si>
  <si>
    <t>CNTLR</t>
  </si>
  <si>
    <t>CTLR</t>
  </si>
  <si>
    <t>ADDITIONAL</t>
  </si>
  <si>
    <t>TAG</t>
  </si>
  <si>
    <t>TYPE</t>
  </si>
  <si>
    <t>FUNCTION</t>
  </si>
  <si>
    <t>LOCATION</t>
  </si>
  <si>
    <t>SERVED</t>
  </si>
  <si>
    <t>SIZE</t>
  </si>
  <si>
    <t>OCCP</t>
  </si>
  <si>
    <t>@ MAX FL</t>
  </si>
  <si>
    <t>@ MIN FL</t>
  </si>
  <si>
    <t>UNOCC</t>
  </si>
  <si>
    <t>Control Package</t>
  </si>
  <si>
    <t>PART NO.</t>
  </si>
  <si>
    <t>PART</t>
  </si>
  <si>
    <t>APPL.</t>
  </si>
  <si>
    <t>PARTS</t>
  </si>
  <si>
    <t>IN.</t>
  </si>
  <si>
    <t>SQ.FT.</t>
  </si>
  <si>
    <t>TOTAL MAX CFM</t>
  </si>
  <si>
    <t>FPM</t>
  </si>
  <si>
    <t>TOTAL MIN CFM</t>
  </si>
  <si>
    <t>TOTAL CFM</t>
  </si>
  <si>
    <t>NUMBER</t>
  </si>
  <si>
    <t>Room Ap# 101</t>
  </si>
  <si>
    <r>
      <rPr>
        <sz val="8"/>
        <rFont val="Arial"/>
        <family val="2"/>
      </rPr>
      <t>LS-5-2-07</t>
    </r>
  </si>
  <si>
    <t>LS-SIEMENS</t>
  </si>
  <si>
    <t>SUPPLY</t>
  </si>
  <si>
    <t>1233.00</t>
  </si>
  <si>
    <t>A&amp;P Bio Lab</t>
  </si>
  <si>
    <t>DXR LS</t>
  </si>
  <si>
    <t>DXR2.E17C-103B</t>
  </si>
  <si>
    <r>
      <rPr>
        <sz val="8"/>
        <rFont val="Arial"/>
        <family val="2"/>
      </rPr>
      <t>GE-6-2-07</t>
    </r>
  </si>
  <si>
    <t>GE-SIEMENS</t>
  </si>
  <si>
    <t>General Exhaust</t>
  </si>
  <si>
    <t>Room Ap# 102</t>
  </si>
  <si>
    <r>
      <rPr>
        <sz val="8"/>
        <rFont val="Arial"/>
        <family val="2"/>
      </rPr>
      <t>LS-5-2-06</t>
    </r>
  </si>
  <si>
    <t>1233.01</t>
  </si>
  <si>
    <r>
      <rPr>
        <sz val="8"/>
        <rFont val="Arial"/>
        <family val="2"/>
      </rPr>
      <t>AP BIO PREP</t>
    </r>
  </si>
  <si>
    <r>
      <rPr>
        <sz val="8"/>
        <rFont val="Arial"/>
        <family val="2"/>
      </rPr>
      <t>GE-6-2-06</t>
    </r>
  </si>
  <si>
    <r>
      <rPr>
        <sz val="8"/>
        <rFont val="Arial"/>
        <family val="2"/>
      </rPr>
      <t>LE-6-2-06</t>
    </r>
  </si>
  <si>
    <t>FH-SIEMENS</t>
  </si>
  <si>
    <t>FH EXHAUST</t>
  </si>
  <si>
    <t>08</t>
  </si>
  <si>
    <t>DXR FH</t>
  </si>
  <si>
    <t>Room Ap# 103</t>
  </si>
  <si>
    <r>
      <rPr>
        <sz val="8"/>
        <rFont val="Arial"/>
        <family val="2"/>
      </rPr>
      <t>LE-7-2-08</t>
    </r>
  </si>
  <si>
    <t>CH-Exhaust</t>
  </si>
  <si>
    <t>Exhaust (non fume hood)</t>
  </si>
  <si>
    <t>1007.07</t>
  </si>
  <si>
    <r>
      <rPr>
        <sz val="8"/>
        <rFont val="Arial"/>
        <family val="2"/>
      </rPr>
      <t>CHEM. STOR LVL 1</t>
    </r>
  </si>
  <si>
    <t>06</t>
  </si>
  <si>
    <t>*Can this one go on a standard VAV DXR instead of a lab one?</t>
  </si>
  <si>
    <t>Room Ap# 104</t>
  </si>
  <si>
    <r>
      <rPr>
        <sz val="8"/>
        <rFont val="Arial"/>
        <family val="2"/>
      </rPr>
      <t>LS-5-2-05</t>
    </r>
  </si>
  <si>
    <t>1219.04</t>
  </si>
  <si>
    <r>
      <rPr>
        <sz val="8"/>
        <rFont val="Arial"/>
        <family val="2"/>
      </rPr>
      <t>CHEM. STOR LVL 2</t>
    </r>
  </si>
  <si>
    <r>
      <rPr>
        <sz val="8"/>
        <rFont val="Arial"/>
        <family val="2"/>
      </rPr>
      <t>LE-7-2-05</t>
    </r>
  </si>
  <si>
    <t>EXHAUST</t>
  </si>
  <si>
    <t>Nomral exhaust and forensic cabinet exhaust-could possibly be a general exhaust</t>
  </si>
  <si>
    <t>*need explosion proof room stat (kelle ST-x3), no ODP on this one</t>
  </si>
  <si>
    <t>Room Ap# 105</t>
  </si>
  <si>
    <r>
      <rPr>
        <sz val="8"/>
        <rFont val="Arial"/>
        <family val="2"/>
      </rPr>
      <t>LS-5-2-04</t>
    </r>
  </si>
  <si>
    <t>1219.02</t>
  </si>
  <si>
    <r>
      <rPr>
        <sz val="8"/>
        <rFont val="Arial"/>
        <family val="2"/>
      </rPr>
      <t>CORR LVL 2</t>
    </r>
  </si>
  <si>
    <r>
      <rPr>
        <sz val="8"/>
        <rFont val="Arial"/>
        <family val="2"/>
      </rPr>
      <t>LS-5-2-01</t>
    </r>
  </si>
  <si>
    <t>1217.00</t>
  </si>
  <si>
    <r>
      <rPr>
        <sz val="8"/>
        <rFont val="Arial"/>
        <family val="2"/>
      </rPr>
      <t>GEN. BIO LAB</t>
    </r>
  </si>
  <si>
    <r>
      <rPr>
        <sz val="8"/>
        <rFont val="Arial"/>
        <family val="2"/>
      </rPr>
      <t>GE-6-2-01</t>
    </r>
  </si>
  <si>
    <r>
      <rPr>
        <sz val="8"/>
        <rFont val="Arial"/>
        <family val="2"/>
      </rPr>
      <t>LE-6-2-01</t>
    </r>
  </si>
  <si>
    <r>
      <rPr>
        <sz val="8"/>
        <rFont val="Arial"/>
        <family val="2"/>
      </rPr>
      <t>LS-5-2-02</t>
    </r>
  </si>
  <si>
    <t>1219.01</t>
  </si>
  <si>
    <r>
      <rPr>
        <sz val="8"/>
        <rFont val="Arial"/>
        <family val="2"/>
      </rPr>
      <t>GEN. BIO PREP</t>
    </r>
  </si>
  <si>
    <r>
      <rPr>
        <sz val="8"/>
        <rFont val="Arial"/>
        <family val="2"/>
      </rPr>
      <t>GE-6-2-02</t>
    </r>
  </si>
  <si>
    <r>
      <rPr>
        <sz val="8"/>
        <rFont val="Arial"/>
        <family val="2"/>
      </rPr>
      <t>LE-6-2-02</t>
    </r>
  </si>
  <si>
    <r>
      <rPr>
        <sz val="8"/>
        <rFont val="Arial"/>
        <family val="2"/>
      </rPr>
      <t>LS-5-2-03</t>
    </r>
  </si>
  <si>
    <t>1225.00</t>
  </si>
  <si>
    <r>
      <rPr>
        <sz val="8"/>
        <rFont val="Arial"/>
        <family val="2"/>
      </rPr>
      <t>STOR  DRY GOODS</t>
    </r>
  </si>
  <si>
    <r>
      <rPr>
        <sz val="8"/>
        <rFont val="Arial"/>
        <family val="2"/>
      </rPr>
      <t>LE-6-2-03</t>
    </r>
  </si>
  <si>
    <t>Canopy Hood and a normal roof exhaust (could maybe use general exhaust?)</t>
  </si>
  <si>
    <t>*RFI configuration,  is the canopy for an autoclave with on/off?</t>
  </si>
  <si>
    <t>Room Ap# 107</t>
  </si>
  <si>
    <r>
      <rPr>
        <sz val="8"/>
        <rFont val="Arial"/>
        <family val="2"/>
      </rPr>
      <t>LS-5-3-03</t>
    </r>
  </si>
  <si>
    <t>1325.03</t>
  </si>
  <si>
    <r>
      <rPr>
        <sz val="8"/>
        <rFont val="Arial"/>
        <family val="2"/>
      </rPr>
      <t>CHEM. PREP</t>
    </r>
  </si>
  <si>
    <r>
      <rPr>
        <sz val="8"/>
        <rFont val="Arial"/>
        <family val="2"/>
      </rPr>
      <t>GE-6-3-03</t>
    </r>
  </si>
  <si>
    <t>GE-Siemens</t>
  </si>
  <si>
    <r>
      <rPr>
        <sz val="8"/>
        <rFont val="Arial"/>
        <family val="2"/>
      </rPr>
      <t>LE-6-3-03A</t>
    </r>
  </si>
  <si>
    <t>FH-Siemens</t>
  </si>
  <si>
    <t>FH Exhaust</t>
  </si>
  <si>
    <r>
      <rPr>
        <sz val="8"/>
        <rFont val="Arial"/>
        <family val="2"/>
      </rPr>
      <t>LE-6-3-03B</t>
    </r>
  </si>
  <si>
    <t>Room Ap# 108</t>
  </si>
  <si>
    <r>
      <rPr>
        <sz val="8"/>
        <rFont val="Arial"/>
        <family val="2"/>
      </rPr>
      <t>LS-5-3-04</t>
    </r>
  </si>
  <si>
    <t>1325.04</t>
  </si>
  <si>
    <r>
      <rPr>
        <sz val="8"/>
        <rFont val="Arial"/>
        <family val="2"/>
      </rPr>
      <t>CHEM. STOR LVL 3</t>
    </r>
  </si>
  <si>
    <t>DXR2.E17CX-103B</t>
  </si>
  <si>
    <r>
      <rPr>
        <sz val="8"/>
        <rFont val="Arial"/>
        <family val="2"/>
      </rPr>
      <t>LE-7-3-04</t>
    </r>
  </si>
  <si>
    <t>LE-SIEMENS</t>
  </si>
  <si>
    <t>Acts as a general exhaust (boot detail?)</t>
  </si>
  <si>
    <t>Boot Detail??</t>
  </si>
  <si>
    <r>
      <rPr>
        <sz val="8"/>
        <rFont val="Arial"/>
        <family val="2"/>
      </rPr>
      <t>LS-5-3-06</t>
    </r>
  </si>
  <si>
    <t>1329.00</t>
  </si>
  <si>
    <r>
      <rPr>
        <sz val="8"/>
        <rFont val="Arial"/>
        <family val="2"/>
      </rPr>
      <t>GEN. CHEM CLRM</t>
    </r>
  </si>
  <si>
    <r>
      <rPr>
        <sz val="8"/>
        <rFont val="Arial"/>
        <family val="2"/>
      </rPr>
      <t>GE-6-3-06</t>
    </r>
  </si>
  <si>
    <t>Room Ap# 109</t>
  </si>
  <si>
    <r>
      <rPr>
        <sz val="8"/>
        <rFont val="Arial"/>
        <family val="2"/>
      </rPr>
      <t>LS-5-3-05B</t>
    </r>
  </si>
  <si>
    <t>1327.00</t>
  </si>
  <si>
    <t>GEN. CHEM LAB</t>
  </si>
  <si>
    <r>
      <rPr>
        <sz val="8"/>
        <rFont val="Arial"/>
        <family val="2"/>
      </rPr>
      <t>LE-6-3-05A</t>
    </r>
  </si>
  <si>
    <t>LE-Siemens</t>
  </si>
  <si>
    <r>
      <rPr>
        <sz val="8"/>
        <rFont val="Arial"/>
        <family val="2"/>
      </rPr>
      <t>LE-6-3-05D</t>
    </r>
  </si>
  <si>
    <r>
      <rPr>
        <sz val="8"/>
        <rFont val="Arial"/>
        <family val="2"/>
      </rPr>
      <t>LE-6-3-05E</t>
    </r>
  </si>
  <si>
    <r>
      <rPr>
        <sz val="8"/>
        <rFont val="Arial"/>
        <family val="2"/>
      </rPr>
      <t>LS-5-3-05A</t>
    </r>
  </si>
  <si>
    <r>
      <rPr>
        <sz val="8"/>
        <rFont val="Arial"/>
        <family val="2"/>
      </rPr>
      <t>LE-6-3-05B</t>
    </r>
  </si>
  <si>
    <r>
      <rPr>
        <sz val="8"/>
        <rFont val="Arial"/>
        <family val="2"/>
      </rPr>
      <t>LE-6-3-05C</t>
    </r>
  </si>
  <si>
    <r>
      <rPr>
        <sz val="8"/>
        <rFont val="Arial"/>
        <family val="2"/>
      </rPr>
      <t>GE-6-3-05</t>
    </r>
  </si>
  <si>
    <t>Chemical Fume hood exhaust connection?</t>
  </si>
  <si>
    <t>Room Ap# 111</t>
  </si>
  <si>
    <r>
      <rPr>
        <sz val="8"/>
        <rFont val="Arial"/>
        <family val="2"/>
      </rPr>
      <t>LS-5-3-01</t>
    </r>
  </si>
  <si>
    <t>1321.00</t>
  </si>
  <si>
    <r>
      <rPr>
        <sz val="8"/>
        <rFont val="Arial"/>
        <family val="2"/>
      </rPr>
      <t>ORG. CHEM CLRM</t>
    </r>
  </si>
  <si>
    <r>
      <rPr>
        <sz val="8"/>
        <rFont val="Arial"/>
        <family val="2"/>
      </rPr>
      <t>LE-6-3-01</t>
    </r>
  </si>
  <si>
    <t>Snorkel Connection</t>
  </si>
  <si>
    <t>DXR LE</t>
  </si>
  <si>
    <r>
      <rPr>
        <sz val="8"/>
        <rFont val="Arial"/>
        <family val="2"/>
      </rPr>
      <t>GE-6-3-01</t>
    </r>
  </si>
  <si>
    <t>Room Ap# 112</t>
  </si>
  <si>
    <r>
      <rPr>
        <sz val="8"/>
        <rFont val="Arial"/>
        <family val="2"/>
      </rPr>
      <t>LS-5-3-02A</t>
    </r>
  </si>
  <si>
    <t>1323.00</t>
  </si>
  <si>
    <r>
      <rPr>
        <sz val="8"/>
        <rFont val="Arial"/>
        <family val="2"/>
      </rPr>
      <t>ORG. CHEM LAB</t>
    </r>
  </si>
  <si>
    <r>
      <rPr>
        <sz val="8"/>
        <rFont val="Arial"/>
        <family val="2"/>
      </rPr>
      <t>LS-5-3-02B</t>
    </r>
  </si>
  <si>
    <r>
      <rPr>
        <sz val="8"/>
        <rFont val="Arial"/>
        <family val="2"/>
      </rPr>
      <t>LS-5-3-02C</t>
    </r>
  </si>
  <si>
    <r>
      <rPr>
        <sz val="8"/>
        <rFont val="Arial"/>
        <family val="2"/>
      </rPr>
      <t>LS-5-3-02D</t>
    </r>
  </si>
  <si>
    <r>
      <rPr>
        <sz val="8"/>
        <rFont val="Arial"/>
        <family val="2"/>
      </rPr>
      <t>LS-5-3-02E</t>
    </r>
  </si>
  <si>
    <r>
      <rPr>
        <sz val="8"/>
        <rFont val="Arial"/>
        <family val="2"/>
      </rPr>
      <t>LE-6-3-02A</t>
    </r>
  </si>
  <si>
    <r>
      <rPr>
        <sz val="8"/>
        <rFont val="Arial"/>
        <family val="2"/>
      </rPr>
      <t>LE-6-3-02B</t>
    </r>
  </si>
  <si>
    <r>
      <rPr>
        <sz val="8"/>
        <rFont val="Arial"/>
        <family val="2"/>
      </rPr>
      <t>LE-6-3-02C</t>
    </r>
  </si>
  <si>
    <r>
      <rPr>
        <sz val="8"/>
        <rFont val="Arial"/>
        <family val="2"/>
      </rPr>
      <t>LE-6-3-02D</t>
    </r>
  </si>
  <si>
    <r>
      <rPr>
        <sz val="8"/>
        <rFont val="Arial"/>
        <family val="2"/>
      </rPr>
      <t>LE-6-3-02E</t>
    </r>
  </si>
  <si>
    <r>
      <rPr>
        <sz val="8"/>
        <rFont val="Arial"/>
        <family val="2"/>
      </rPr>
      <t>LE-6-3-02F</t>
    </r>
  </si>
  <si>
    <r>
      <rPr>
        <sz val="8"/>
        <rFont val="Arial"/>
        <family val="2"/>
      </rPr>
      <t>LE-6-3-02G</t>
    </r>
  </si>
  <si>
    <r>
      <rPr>
        <sz val="8"/>
        <rFont val="Arial"/>
        <family val="2"/>
      </rPr>
      <t>LE-6-3-02H</t>
    </r>
  </si>
  <si>
    <r>
      <rPr>
        <sz val="8"/>
        <rFont val="Arial"/>
        <family val="2"/>
      </rPr>
      <t>LE-6-3-02I</t>
    </r>
  </si>
  <si>
    <r>
      <rPr>
        <sz val="8"/>
        <rFont val="Arial"/>
        <family val="2"/>
      </rPr>
      <t>LE-6-3-02J</t>
    </r>
  </si>
  <si>
    <r>
      <rPr>
        <sz val="8"/>
        <rFont val="Arial"/>
        <family val="2"/>
      </rPr>
      <t>LE-6-3-02K</t>
    </r>
  </si>
  <si>
    <t>Left</t>
  </si>
  <si>
    <t>LS-5-3-02E</t>
  </si>
  <si>
    <t>-</t>
  </si>
  <si>
    <t>DXR</t>
  </si>
  <si>
    <t>DXA</t>
  </si>
  <si>
    <t>GDE161</t>
  </si>
  <si>
    <t>GDE131</t>
  </si>
  <si>
    <t>GNP191</t>
  </si>
  <si>
    <t>Control Pck</t>
  </si>
  <si>
    <t>Room Ap# 106</t>
  </si>
  <si>
    <t>Siemens</t>
  </si>
  <si>
    <t>EO11</t>
  </si>
  <si>
    <t>Ctrl package</t>
  </si>
  <si>
    <t>mounting</t>
  </si>
  <si>
    <t>inlet</t>
  </si>
  <si>
    <t>casing</t>
  </si>
  <si>
    <t>end</t>
  </si>
  <si>
    <t>custom</t>
  </si>
  <si>
    <t>LGE-MX11-R-06-BA-S-T</t>
  </si>
  <si>
    <t>MX11</t>
  </si>
  <si>
    <t>MX00</t>
  </si>
  <si>
    <t>LGE-MX00-R-14-AB-S</t>
  </si>
  <si>
    <t>LGE-MX00-R-12-AB-S</t>
  </si>
  <si>
    <t>LGE-MX00-R-10-AB-S</t>
  </si>
  <si>
    <t>MX10</t>
  </si>
  <si>
    <t>LGE-MX10-R-10-BA-S</t>
  </si>
  <si>
    <t>LGE-MX10-R-08-BA-S-T</t>
  </si>
  <si>
    <t>LGE-MX10-R-12-AB-S</t>
  </si>
  <si>
    <t>GAP191</t>
  </si>
  <si>
    <t>XX25</t>
  </si>
  <si>
    <t>XXX1</t>
  </si>
  <si>
    <t>LGE-XXX1-R-14-AB-S</t>
  </si>
  <si>
    <t>LGE-XXX1-R-12-AB-S</t>
  </si>
  <si>
    <t>LGE-XXX1-R-10-AB-S</t>
  </si>
  <si>
    <t>LGE-XX25-R-08-BA-S-T</t>
  </si>
  <si>
    <t>LGE-XX25-R-12-BA-S-T</t>
  </si>
  <si>
    <t>LGE-XX25-R-10-BA-S-T</t>
  </si>
  <si>
    <t>2R</t>
  </si>
  <si>
    <t>Right</t>
  </si>
  <si>
    <t>Acc. 1</t>
  </si>
  <si>
    <t>HSG16</t>
  </si>
  <si>
    <t>HSG12</t>
  </si>
  <si>
    <t/>
  </si>
  <si>
    <t>HSG14</t>
  </si>
  <si>
    <t>*New actuator should be GAP</t>
  </si>
  <si>
    <t>ESD-A02</t>
  </si>
  <si>
    <t>LS-5-3-07</t>
  </si>
  <si>
    <t>Maker Space</t>
  </si>
  <si>
    <t>LGS-MX11-R-08-BB-B-T</t>
  </si>
  <si>
    <t>LE-6-3-07</t>
  </si>
  <si>
    <t>GE-6-3-07</t>
  </si>
  <si>
    <t>HSG10</t>
  </si>
  <si>
    <t>MBH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</si>
</sst>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sz val="9"/>
      <color rgb="FFFF0000"/>
      <name val="Calibri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0C0C0"/>
        <bgColor rgb="FF000000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4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4" xfId="0" quotePrefix="1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6" fillId="4" borderId="6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10" fillId="3" borderId="8" xfId="0" applyNumberFormat="1" applyFont="1" applyFill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1" fontId="0" fillId="0" borderId="10" xfId="0" applyNumberFormat="1" applyBorder="1"/>
    <xf numFmtId="1" fontId="0" fillId="0" borderId="9" xfId="0" applyNumberFormat="1" applyBorder="1"/>
    <xf numFmtId="1" fontId="0" fillId="0" borderId="0" xfId="0" applyNumberFormat="1"/>
    <xf numFmtId="2" fontId="0" fillId="0" borderId="0" xfId="0" applyNumberFormat="1"/>
    <xf numFmtId="0" fontId="0" fillId="6" borderId="8" xfId="0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1" fontId="13" fillId="0" borderId="9" xfId="0" applyNumberFormat="1" applyFont="1" applyBorder="1"/>
    <xf numFmtId="0" fontId="6" fillId="0" borderId="0" xfId="0" applyFont="1" applyAlignment="1">
      <alignment horizontal="center"/>
    </xf>
    <xf numFmtId="1" fontId="0" fillId="0" borderId="6" xfId="0" applyNumberFormat="1" applyBorder="1"/>
    <xf numFmtId="0" fontId="1" fillId="0" borderId="12" xfId="0" applyFont="1" applyBorder="1" applyAlignment="1">
      <alignment horizontal="center" wrapText="1"/>
    </xf>
    <xf numFmtId="2" fontId="4" fillId="0" borderId="8" xfId="0" applyNumberFormat="1" applyFont="1" applyBorder="1" applyAlignment="1">
      <alignment horizontal="center"/>
    </xf>
    <xf numFmtId="0" fontId="0" fillId="0" borderId="8" xfId="0" applyBorder="1"/>
    <xf numFmtId="0" fontId="9" fillId="0" borderId="8" xfId="1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" fontId="9" fillId="4" borderId="7" xfId="1" applyNumberFormat="1" applyFont="1" applyFill="1" applyBorder="1" applyAlignment="1">
      <alignment horizontal="center" vertical="top" wrapText="1"/>
    </xf>
    <xf numFmtId="1" fontId="5" fillId="0" borderId="2" xfId="0" applyNumberFormat="1" applyFont="1" applyBorder="1"/>
    <xf numFmtId="1" fontId="5" fillId="0" borderId="2" xfId="0" applyNumberFormat="1" applyFont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" fontId="5" fillId="0" borderId="9" xfId="0" applyNumberFormat="1" applyFont="1" applyBorder="1"/>
    <xf numFmtId="1" fontId="0" fillId="0" borderId="2" xfId="0" applyNumberFormat="1" applyBorder="1"/>
    <xf numFmtId="1" fontId="0" fillId="6" borderId="2" xfId="0" applyNumberFormat="1" applyFill="1" applyBorder="1" applyAlignment="1">
      <alignment horizontal="center"/>
    </xf>
    <xf numFmtId="1" fontId="5" fillId="0" borderId="0" xfId="0" applyNumberFormat="1" applyFont="1"/>
    <xf numFmtId="1" fontId="6" fillId="4" borderId="6" xfId="0" applyNumberFormat="1" applyFont="1" applyFill="1" applyBorder="1" applyAlignment="1">
      <alignment horizontal="left"/>
    </xf>
    <xf numFmtId="1" fontId="6" fillId="0" borderId="6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vertical="top" wrapText="1"/>
    </xf>
    <xf numFmtId="1" fontId="5" fillId="0" borderId="2" xfId="0" quotePrefix="1" applyNumberFormat="1" applyFont="1" applyBorder="1" applyAlignment="1">
      <alignment horizontal="center"/>
    </xf>
    <xf numFmtId="1" fontId="9" fillId="4" borderId="7" xfId="0" applyNumberFormat="1" applyFont="1" applyFill="1" applyBorder="1" applyAlignment="1">
      <alignment horizontal="center" vertical="top" wrapText="1"/>
    </xf>
    <xf numFmtId="1" fontId="0" fillId="0" borderId="6" xfId="0" applyNumberForma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2" fontId="9" fillId="4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5" fillId="0" borderId="2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2" fontId="5" fillId="0" borderId="0" xfId="0" applyNumberFormat="1" applyFont="1"/>
    <xf numFmtId="2" fontId="6" fillId="4" borderId="6" xfId="0" applyNumberFormat="1" applyFont="1" applyFill="1" applyBorder="1" applyAlignment="1">
      <alignment horizontal="left"/>
    </xf>
    <xf numFmtId="2" fontId="6" fillId="0" borderId="6" xfId="0" applyNumberFormat="1" applyFont="1" applyBorder="1" applyAlignment="1">
      <alignment horizontal="center"/>
    </xf>
    <xf numFmtId="0" fontId="0" fillId="5" borderId="0" xfId="0" applyFill="1"/>
    <xf numFmtId="2" fontId="5" fillId="0" borderId="2" xfId="0" applyNumberFormat="1" applyFont="1" applyBorder="1"/>
    <xf numFmtId="0" fontId="1" fillId="0" borderId="0" xfId="0" applyFont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0" xfId="0" applyFont="1"/>
    <xf numFmtId="1" fontId="15" fillId="0" borderId="2" xfId="0" quotePrefix="1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/>
    <xf numFmtId="0" fontId="0" fillId="0" borderId="2" xfId="0" applyBorder="1"/>
    <xf numFmtId="2" fontId="6" fillId="7" borderId="6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2" fontId="9" fillId="7" borderId="7" xfId="0" applyNumberFormat="1" applyFont="1" applyFill="1" applyBorder="1" applyAlignment="1">
      <alignment horizontal="center" vertical="top" wrapText="1"/>
    </xf>
    <xf numFmtId="2" fontId="5" fillId="0" borderId="8" xfId="0" applyNumberFormat="1" applyFont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9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2" fontId="5" fillId="10" borderId="2" xfId="0" applyNumberFormat="1" applyFont="1" applyFill="1" applyBorder="1" applyAlignment="1">
      <alignment horizontal="center"/>
    </xf>
    <xf numFmtId="2" fontId="5" fillId="0" borderId="2" xfId="0" quotePrefix="1" applyNumberFormat="1" applyFont="1" applyBorder="1" applyAlignment="1">
      <alignment horizontal="center"/>
    </xf>
    <xf numFmtId="2" fontId="5" fillId="10" borderId="8" xfId="0" applyNumberFormat="1" applyFont="1" applyFill="1" applyBorder="1" applyAlignment="1">
      <alignment horizontal="center"/>
    </xf>
    <xf numFmtId="49" fontId="13" fillId="9" borderId="8" xfId="0" applyNumberFormat="1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1" fontId="5" fillId="0" borderId="10" xfId="0" applyNumberFormat="1" applyFont="1" applyBorder="1"/>
    <xf numFmtId="1" fontId="5" fillId="0" borderId="6" xfId="0" applyNumberFormat="1" applyFont="1" applyBorder="1"/>
    <xf numFmtId="0" fontId="15" fillId="0" borderId="8" xfId="0" applyFont="1" applyBorder="1"/>
    <xf numFmtId="0" fontId="15" fillId="0" borderId="8" xfId="0" quotePrefix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8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5" fillId="0" borderId="10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</cellXfs>
  <cellStyles count="2">
    <cellStyle name="Normal" xfId="0" builtinId="0"/>
    <cellStyle name="Normal 4" xfId="1" xr:uid="{3AA97531-4B50-4E8C-8C54-C82DC052C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%20Rio%20Lab%20Air%20Flow%20Schedule%20-%20DX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"/>
      <sheetName val="Level 3"/>
      <sheetName val="Lvl 2 check"/>
      <sheetName val="Lvl 3 check"/>
      <sheetName val="Vlookup Tables"/>
      <sheetName val="VAV Control Sequence List"/>
      <sheetName val="Valve Reference"/>
      <sheetName val="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SCHEDULE - LAB-TRAC AIR TERMINAL BOX (HEATING WATER) - SIEMENS LEVEL 3</v>
          </cell>
        </row>
        <row r="2">
          <cell r="A2" t="str">
            <v>MARK</v>
          </cell>
          <cell r="B2" t="str">
            <v>CONTROL TYPE</v>
          </cell>
          <cell r="C2" t="str">
            <v>LAB SERVED</v>
          </cell>
          <cell r="D2" t="str">
            <v>SERVED BY AHU/FAN</v>
          </cell>
          <cell r="E2" t="str">
            <v>PRIMARY AIR</v>
          </cell>
          <cell r="H2" t="str">
            <v>ROOM OFFSET (CFM)</v>
          </cell>
          <cell r="I2" t="str">
            <v>VALVE SIZE</v>
          </cell>
          <cell r="J2" t="str">
            <v>MAX
S.P. IN. WG</v>
          </cell>
          <cell r="K2" t="str">
            <v>HOT WATER COIL</v>
          </cell>
          <cell r="S2" t="str">
            <v>REMARKS</v>
          </cell>
        </row>
        <row r="3">
          <cell r="E3" t="str">
            <v>MAX (CFM)</v>
          </cell>
          <cell r="F3" t="str">
            <v>MIN (CFM)</v>
          </cell>
          <cell r="G3" t="str">
            <v>NIGHT SETBACK (CFM)</v>
          </cell>
          <cell r="K3" t="str">
            <v>CFM</v>
          </cell>
          <cell r="L3" t="str">
            <v>EAT °F</v>
          </cell>
          <cell r="M3" t="str">
            <v>LAT °F</v>
          </cell>
          <cell r="N3" t="str">
            <v>MBH</v>
          </cell>
          <cell r="O3" t="str">
            <v>EWT °F</v>
          </cell>
          <cell r="P3" t="str">
            <v>LWT °F</v>
          </cell>
          <cell r="Q3" t="str">
            <v>GPM</v>
          </cell>
          <cell r="R3" t="str">
            <v>MAX ROWS</v>
          </cell>
        </row>
        <row r="4">
          <cell r="A4" t="str">
            <v>GE-6-3-03</v>
          </cell>
          <cell r="B4" t="str">
            <v>VAV</v>
          </cell>
          <cell r="C4" t="str">
            <v>CHEM. PREP</v>
          </cell>
          <cell r="D4" t="str">
            <v>LEF-1A,1B,1C</v>
          </cell>
          <cell r="E4">
            <v>1740</v>
          </cell>
          <cell r="F4">
            <v>670</v>
          </cell>
          <cell r="G4">
            <v>560</v>
          </cell>
          <cell r="H4">
            <v>550</v>
          </cell>
          <cell r="I4">
            <v>14</v>
          </cell>
          <cell r="J4">
            <v>0.2</v>
          </cell>
          <cell r="S4" t="str">
            <v>SIEMENS, NOTE 1</v>
          </cell>
        </row>
        <row r="5">
          <cell r="A5" t="str">
            <v>LE-6-3-03A</v>
          </cell>
          <cell r="B5" t="str">
            <v>VAV</v>
          </cell>
          <cell r="C5" t="str">
            <v>CHEM. PREP</v>
          </cell>
          <cell r="D5" t="str">
            <v>LEF-1A,1B,1C</v>
          </cell>
          <cell r="E5">
            <v>485</v>
          </cell>
          <cell r="F5">
            <v>155</v>
          </cell>
          <cell r="G5">
            <v>155</v>
          </cell>
          <cell r="H5">
            <v>550</v>
          </cell>
          <cell r="I5">
            <v>8</v>
          </cell>
          <cell r="J5">
            <v>0.2</v>
          </cell>
          <cell r="S5" t="str">
            <v>SIEMENS</v>
          </cell>
        </row>
        <row r="6">
          <cell r="A6" t="str">
            <v>LE-6-3-03B</v>
          </cell>
          <cell r="B6" t="str">
            <v>VAV</v>
          </cell>
          <cell r="C6" t="str">
            <v>CHEM. PREP</v>
          </cell>
          <cell r="D6" t="str">
            <v>LEF-1A,1B,1C</v>
          </cell>
          <cell r="E6">
            <v>485</v>
          </cell>
          <cell r="F6">
            <v>155</v>
          </cell>
          <cell r="G6">
            <v>155</v>
          </cell>
          <cell r="H6">
            <v>550</v>
          </cell>
          <cell r="I6">
            <v>8</v>
          </cell>
          <cell r="J6">
            <v>0.2</v>
          </cell>
          <cell r="S6" t="str">
            <v>SIEMENS</v>
          </cell>
        </row>
        <row r="7">
          <cell r="A7" t="str">
            <v>LS-5-3-03</v>
          </cell>
          <cell r="B7" t="str">
            <v>VAV</v>
          </cell>
          <cell r="C7" t="str">
            <v>CHEM. PREP</v>
          </cell>
          <cell r="D7" t="str">
            <v>AHU-LABS-1</v>
          </cell>
          <cell r="E7">
            <v>1500</v>
          </cell>
          <cell r="F7">
            <v>1090</v>
          </cell>
          <cell r="G7">
            <v>320</v>
          </cell>
          <cell r="H7">
            <v>550</v>
          </cell>
          <cell r="I7">
            <v>12</v>
          </cell>
          <cell r="J7">
            <v>0.3</v>
          </cell>
          <cell r="K7">
            <v>1500</v>
          </cell>
          <cell r="L7">
            <v>55</v>
          </cell>
          <cell r="M7">
            <v>90</v>
          </cell>
          <cell r="N7">
            <v>57</v>
          </cell>
          <cell r="O7">
            <v>140</v>
          </cell>
          <cell r="P7">
            <v>120</v>
          </cell>
          <cell r="Q7">
            <v>5.7</v>
          </cell>
          <cell r="R7">
            <v>2</v>
          </cell>
          <cell r="S7" t="str">
            <v>SIEMENS</v>
          </cell>
        </row>
        <row r="9">
          <cell r="A9" t="str">
            <v>LE-7-3-04</v>
          </cell>
          <cell r="B9" t="str">
            <v>VAV</v>
          </cell>
          <cell r="C9" t="str">
            <v>CHEM. STOR LVL 3</v>
          </cell>
          <cell r="D9" t="str">
            <v>LEF-2A,2B</v>
          </cell>
          <cell r="E9">
            <v>890</v>
          </cell>
          <cell r="F9">
            <v>890</v>
          </cell>
          <cell r="G9">
            <v>890</v>
          </cell>
          <cell r="H9">
            <v>150</v>
          </cell>
          <cell r="I9">
            <v>10</v>
          </cell>
          <cell r="J9">
            <v>0.2</v>
          </cell>
          <cell r="S9" t="str">
            <v>SIEMENS</v>
          </cell>
        </row>
        <row r="10">
          <cell r="A10" t="str">
            <v>LS-5-3-04</v>
          </cell>
          <cell r="B10" t="str">
            <v>VAV</v>
          </cell>
          <cell r="C10" t="str">
            <v>CHEM. STOR LVL 3</v>
          </cell>
          <cell r="D10" t="str">
            <v>AHU-LABS-1</v>
          </cell>
          <cell r="E10">
            <v>740</v>
          </cell>
          <cell r="F10">
            <v>740</v>
          </cell>
          <cell r="G10">
            <v>740</v>
          </cell>
          <cell r="H10">
            <v>150</v>
          </cell>
          <cell r="I10">
            <v>10</v>
          </cell>
          <cell r="J10">
            <v>0.3</v>
          </cell>
          <cell r="K10">
            <v>740</v>
          </cell>
          <cell r="L10">
            <v>55</v>
          </cell>
          <cell r="M10">
            <v>90</v>
          </cell>
          <cell r="N10">
            <v>28</v>
          </cell>
          <cell r="O10">
            <v>140</v>
          </cell>
          <cell r="P10">
            <v>120</v>
          </cell>
          <cell r="Q10">
            <v>2.8</v>
          </cell>
          <cell r="R10">
            <v>2</v>
          </cell>
          <cell r="S10" t="str">
            <v>SIEMENS</v>
          </cell>
        </row>
        <row r="12">
          <cell r="A12" t="str">
            <v>GE-6-3-06</v>
          </cell>
          <cell r="B12" t="str">
            <v>VAV</v>
          </cell>
          <cell r="C12" t="str">
            <v>GEN. CHEM CLRM</v>
          </cell>
          <cell r="D12" t="str">
            <v>LEF-1A,1B,1C</v>
          </cell>
          <cell r="E12">
            <v>1220</v>
          </cell>
          <cell r="F12">
            <v>1220</v>
          </cell>
          <cell r="G12">
            <v>550</v>
          </cell>
          <cell r="H12">
            <v>0</v>
          </cell>
          <cell r="I12">
            <v>12</v>
          </cell>
          <cell r="J12">
            <v>0.2</v>
          </cell>
          <cell r="S12" t="str">
            <v>SIEMENS, NOTE 1</v>
          </cell>
        </row>
        <row r="13">
          <cell r="A13" t="str">
            <v>LS-5-3-06</v>
          </cell>
          <cell r="B13" t="str">
            <v>VAV</v>
          </cell>
          <cell r="C13" t="str">
            <v>GEN. CHEM CLRM</v>
          </cell>
          <cell r="D13" t="str">
            <v>AHU-LABS-1</v>
          </cell>
          <cell r="E13">
            <v>1220</v>
          </cell>
          <cell r="F13">
            <v>1220</v>
          </cell>
          <cell r="G13">
            <v>550</v>
          </cell>
          <cell r="H13">
            <v>0</v>
          </cell>
          <cell r="I13">
            <v>12</v>
          </cell>
          <cell r="J13">
            <v>0.3</v>
          </cell>
          <cell r="K13">
            <v>1220</v>
          </cell>
          <cell r="L13">
            <v>55</v>
          </cell>
          <cell r="M13">
            <v>90</v>
          </cell>
          <cell r="N13">
            <v>46.5</v>
          </cell>
          <cell r="O13">
            <v>140</v>
          </cell>
          <cell r="P13">
            <v>120</v>
          </cell>
          <cell r="Q13">
            <v>4.5999999999999996</v>
          </cell>
          <cell r="R13">
            <v>2</v>
          </cell>
          <cell r="S13" t="str">
            <v>SIEMENS</v>
          </cell>
        </row>
        <row r="15">
          <cell r="A15" t="str">
            <v>GE-6-3-05</v>
          </cell>
          <cell r="B15" t="str">
            <v>VAV</v>
          </cell>
          <cell r="C15" t="str">
            <v>GEN. CHEM LAB</v>
          </cell>
          <cell r="D15" t="str">
            <v>LEF-1A,1B,1C</v>
          </cell>
          <cell r="E15">
            <v>740</v>
          </cell>
          <cell r="F15">
            <v>0</v>
          </cell>
          <cell r="G15">
            <v>0</v>
          </cell>
          <cell r="H15">
            <v>150</v>
          </cell>
          <cell r="I15">
            <v>10</v>
          </cell>
          <cell r="J15">
            <v>0.2</v>
          </cell>
          <cell r="S15" t="str">
            <v>SIEMENS, NOTE 1</v>
          </cell>
        </row>
        <row r="16">
          <cell r="A16" t="str">
            <v>LE-6-3-05A</v>
          </cell>
          <cell r="B16" t="str">
            <v>VAV</v>
          </cell>
          <cell r="C16" t="str">
            <v>GEN. CHEM LAB</v>
          </cell>
          <cell r="D16" t="str">
            <v>LEF-1A,1B,1C</v>
          </cell>
          <cell r="E16">
            <v>485</v>
          </cell>
          <cell r="F16">
            <v>155</v>
          </cell>
          <cell r="G16">
            <v>155</v>
          </cell>
          <cell r="H16">
            <v>150</v>
          </cell>
          <cell r="I16">
            <v>8</v>
          </cell>
          <cell r="J16">
            <v>0.2</v>
          </cell>
          <cell r="S16" t="str">
            <v>SIEMENS</v>
          </cell>
        </row>
        <row r="17">
          <cell r="A17" t="str">
            <v>LE-6-3-05B</v>
          </cell>
          <cell r="B17" t="str">
            <v>VAV</v>
          </cell>
          <cell r="C17" t="str">
            <v>GEN. CHEM LAB</v>
          </cell>
          <cell r="D17" t="str">
            <v>LEF-1A,1B,1C</v>
          </cell>
          <cell r="E17">
            <v>915</v>
          </cell>
          <cell r="F17">
            <v>280</v>
          </cell>
          <cell r="G17">
            <v>280</v>
          </cell>
          <cell r="H17">
            <v>150</v>
          </cell>
          <cell r="I17">
            <v>10</v>
          </cell>
          <cell r="J17">
            <v>0.2</v>
          </cell>
          <cell r="S17" t="str">
            <v>SIEMENS</v>
          </cell>
        </row>
        <row r="18">
          <cell r="A18" t="str">
            <v>LE-6-3-05C</v>
          </cell>
          <cell r="B18" t="str">
            <v>VAV</v>
          </cell>
          <cell r="C18" t="str">
            <v>GEN. CHEM LAB</v>
          </cell>
          <cell r="D18" t="str">
            <v>LEF-1A,1B,1C</v>
          </cell>
          <cell r="E18">
            <v>915</v>
          </cell>
          <cell r="F18">
            <v>280</v>
          </cell>
          <cell r="G18">
            <v>280</v>
          </cell>
          <cell r="H18">
            <v>150</v>
          </cell>
          <cell r="I18">
            <v>10</v>
          </cell>
          <cell r="J18">
            <v>0.2</v>
          </cell>
          <cell r="S18" t="str">
            <v>SIEMENS</v>
          </cell>
        </row>
        <row r="19">
          <cell r="A19" t="str">
            <v>LE-6-3-05D</v>
          </cell>
          <cell r="B19" t="str">
            <v>VAV</v>
          </cell>
          <cell r="C19" t="str">
            <v>GEN. CHEM LAB</v>
          </cell>
          <cell r="D19" t="str">
            <v>LEF-1A,1B,1C</v>
          </cell>
          <cell r="E19">
            <v>915</v>
          </cell>
          <cell r="F19">
            <v>280</v>
          </cell>
          <cell r="G19">
            <v>280</v>
          </cell>
          <cell r="H19">
            <v>150</v>
          </cell>
          <cell r="I19">
            <v>10</v>
          </cell>
          <cell r="J19">
            <v>0.2</v>
          </cell>
          <cell r="S19" t="str">
            <v>SIEMENS</v>
          </cell>
        </row>
        <row r="20">
          <cell r="A20" t="str">
            <v>LE-6-3-05E</v>
          </cell>
          <cell r="B20" t="str">
            <v>VAV</v>
          </cell>
          <cell r="C20" t="str">
            <v>GEN. CHEM LAB</v>
          </cell>
          <cell r="D20" t="str">
            <v>LEF-1A,1B,1C</v>
          </cell>
          <cell r="E20">
            <v>915</v>
          </cell>
          <cell r="F20">
            <v>280</v>
          </cell>
          <cell r="G20">
            <v>280</v>
          </cell>
          <cell r="H20">
            <v>150</v>
          </cell>
          <cell r="I20">
            <v>10</v>
          </cell>
          <cell r="J20">
            <v>0.2</v>
          </cell>
          <cell r="S20" t="str">
            <v>SIEMENS</v>
          </cell>
        </row>
        <row r="21">
          <cell r="A21" t="str">
            <v>LS-5-3-05A</v>
          </cell>
          <cell r="B21" t="str">
            <v>VAV</v>
          </cell>
          <cell r="C21" t="str">
            <v>GEN. CHEM LAB</v>
          </cell>
          <cell r="D21" t="str">
            <v>AHU-LABS-1</v>
          </cell>
          <cell r="E21">
            <v>2000</v>
          </cell>
          <cell r="F21">
            <v>935</v>
          </cell>
          <cell r="G21">
            <v>565</v>
          </cell>
          <cell r="H21">
            <v>150</v>
          </cell>
          <cell r="I21">
            <v>14</v>
          </cell>
          <cell r="J21">
            <v>0.3</v>
          </cell>
          <cell r="K21">
            <v>2000</v>
          </cell>
          <cell r="L21">
            <v>55</v>
          </cell>
          <cell r="M21">
            <v>90</v>
          </cell>
          <cell r="N21">
            <v>76</v>
          </cell>
          <cell r="O21">
            <v>140</v>
          </cell>
          <cell r="P21">
            <v>120</v>
          </cell>
          <cell r="Q21">
            <v>7.6</v>
          </cell>
          <cell r="R21">
            <v>2</v>
          </cell>
          <cell r="S21" t="str">
            <v>SIEMENS</v>
          </cell>
        </row>
        <row r="22">
          <cell r="A22" t="str">
            <v>LS-5-3-05B</v>
          </cell>
          <cell r="B22" t="str">
            <v>VAV</v>
          </cell>
          <cell r="C22" t="str">
            <v>GEN. CHEM LAB</v>
          </cell>
          <cell r="D22" t="str">
            <v>AHU-LABS-1</v>
          </cell>
          <cell r="E22">
            <v>2000</v>
          </cell>
          <cell r="F22">
            <v>930</v>
          </cell>
          <cell r="G22">
            <v>560</v>
          </cell>
          <cell r="H22">
            <v>150</v>
          </cell>
          <cell r="I22">
            <v>14</v>
          </cell>
          <cell r="J22">
            <v>0.3</v>
          </cell>
          <cell r="K22">
            <v>2000</v>
          </cell>
          <cell r="L22">
            <v>55</v>
          </cell>
          <cell r="M22">
            <v>90</v>
          </cell>
          <cell r="N22">
            <v>76</v>
          </cell>
          <cell r="O22">
            <v>140</v>
          </cell>
          <cell r="P22">
            <v>120</v>
          </cell>
          <cell r="Q22">
            <v>7.6</v>
          </cell>
          <cell r="R22">
            <v>2</v>
          </cell>
          <cell r="S22" t="str">
            <v>SIEMENS</v>
          </cell>
        </row>
        <row r="24">
          <cell r="A24" t="str">
            <v>GE-6-3-01</v>
          </cell>
          <cell r="B24" t="str">
            <v>VAV</v>
          </cell>
          <cell r="C24" t="str">
            <v>ORG. CHEM CLRM</v>
          </cell>
          <cell r="D24" t="str">
            <v>LEF-1A,1B,1C</v>
          </cell>
          <cell r="E24">
            <v>995</v>
          </cell>
          <cell r="F24">
            <v>995</v>
          </cell>
          <cell r="G24">
            <v>400</v>
          </cell>
          <cell r="H24">
            <v>0</v>
          </cell>
          <cell r="I24">
            <v>10</v>
          </cell>
          <cell r="J24">
            <v>0.2</v>
          </cell>
          <cell r="S24" t="str">
            <v>SIEMENS, NOTE 1</v>
          </cell>
        </row>
        <row r="25">
          <cell r="A25" t="str">
            <v>LE-6-3-01</v>
          </cell>
          <cell r="B25" t="str">
            <v>VAV</v>
          </cell>
          <cell r="C25" t="str">
            <v>ORG. CHEM CLRM</v>
          </cell>
          <cell r="D25" t="str">
            <v>LEF-1A,1B,1C</v>
          </cell>
          <cell r="E25">
            <v>125</v>
          </cell>
          <cell r="F25">
            <v>125</v>
          </cell>
          <cell r="G25">
            <v>125</v>
          </cell>
          <cell r="H25">
            <v>0</v>
          </cell>
          <cell r="I25">
            <v>6</v>
          </cell>
          <cell r="J25">
            <v>0.2</v>
          </cell>
          <cell r="S25" t="str">
            <v>SIEMENS</v>
          </cell>
        </row>
        <row r="26">
          <cell r="A26" t="str">
            <v>LS-5-3-01</v>
          </cell>
          <cell r="B26" t="str">
            <v>VAV</v>
          </cell>
          <cell r="C26" t="str">
            <v>ORG. CHEM CLRM</v>
          </cell>
          <cell r="D26" t="str">
            <v>AHU-LABS-1</v>
          </cell>
          <cell r="E26">
            <v>1120</v>
          </cell>
          <cell r="F26">
            <v>1120</v>
          </cell>
          <cell r="G26">
            <v>525</v>
          </cell>
          <cell r="H26">
            <v>0</v>
          </cell>
          <cell r="I26">
            <v>12</v>
          </cell>
          <cell r="J26">
            <v>0.3</v>
          </cell>
          <cell r="K26">
            <v>1120</v>
          </cell>
          <cell r="L26">
            <v>55</v>
          </cell>
          <cell r="M26">
            <v>90</v>
          </cell>
          <cell r="N26">
            <v>42.5</v>
          </cell>
          <cell r="O26">
            <v>140</v>
          </cell>
          <cell r="P26">
            <v>120</v>
          </cell>
          <cell r="Q26">
            <v>4.3</v>
          </cell>
          <cell r="R26">
            <v>2</v>
          </cell>
          <cell r="S26" t="str">
            <v>SIEMENS</v>
          </cell>
        </row>
        <row r="28">
          <cell r="A28" t="str">
            <v>LE-6-3-02A</v>
          </cell>
          <cell r="B28" t="str">
            <v>VAV</v>
          </cell>
          <cell r="C28" t="str">
            <v>ORG. CHEM LAB</v>
          </cell>
          <cell r="D28" t="str">
            <v>LEF-1A,1B,1C</v>
          </cell>
          <cell r="E28">
            <v>1050</v>
          </cell>
          <cell r="F28">
            <v>320</v>
          </cell>
          <cell r="G28">
            <v>320</v>
          </cell>
          <cell r="H28">
            <v>150</v>
          </cell>
          <cell r="I28">
            <v>12</v>
          </cell>
          <cell r="J28">
            <v>0.2</v>
          </cell>
          <cell r="S28" t="str">
            <v>SIEMENS</v>
          </cell>
        </row>
        <row r="29">
          <cell r="A29" t="str">
            <v>LE-6-3-02B</v>
          </cell>
          <cell r="B29" t="str">
            <v>VAV</v>
          </cell>
          <cell r="C29" t="str">
            <v>ORG. CHEM LAB</v>
          </cell>
          <cell r="D29" t="str">
            <v>LEF-1A,1B,1C</v>
          </cell>
          <cell r="E29">
            <v>1050</v>
          </cell>
          <cell r="F29">
            <v>320</v>
          </cell>
          <cell r="G29">
            <v>320</v>
          </cell>
          <cell r="H29">
            <v>150</v>
          </cell>
          <cell r="I29">
            <v>12</v>
          </cell>
          <cell r="J29">
            <v>0.2</v>
          </cell>
          <cell r="S29" t="str">
            <v>SIEMENS</v>
          </cell>
        </row>
        <row r="30">
          <cell r="A30" t="str">
            <v>LE-6-3-02C</v>
          </cell>
          <cell r="B30" t="str">
            <v>VAV</v>
          </cell>
          <cell r="C30" t="str">
            <v>ORG. CHEM LAB</v>
          </cell>
          <cell r="D30" t="str">
            <v>LEF-1A,1B,1C</v>
          </cell>
          <cell r="E30">
            <v>1050</v>
          </cell>
          <cell r="F30">
            <v>320</v>
          </cell>
          <cell r="G30">
            <v>320</v>
          </cell>
          <cell r="H30">
            <v>150</v>
          </cell>
          <cell r="I30">
            <v>12</v>
          </cell>
          <cell r="J30">
            <v>0.2</v>
          </cell>
          <cell r="S30" t="str">
            <v>SIEMENS</v>
          </cell>
        </row>
        <row r="31">
          <cell r="A31" t="str">
            <v>LE-6-3-02D</v>
          </cell>
          <cell r="B31" t="str">
            <v>VAV</v>
          </cell>
          <cell r="C31" t="str">
            <v>ORG. CHEM LAB</v>
          </cell>
          <cell r="D31" t="str">
            <v>LEF-1A,1B,1C</v>
          </cell>
          <cell r="E31">
            <v>1050</v>
          </cell>
          <cell r="F31">
            <v>320</v>
          </cell>
          <cell r="G31">
            <v>320</v>
          </cell>
          <cell r="H31">
            <v>150</v>
          </cell>
          <cell r="I31">
            <v>12</v>
          </cell>
          <cell r="J31">
            <v>0.2</v>
          </cell>
          <cell r="S31" t="str">
            <v>SIEMENS</v>
          </cell>
        </row>
        <row r="32">
          <cell r="A32" t="str">
            <v>LE-6-3-02E</v>
          </cell>
          <cell r="B32" t="str">
            <v>VAV</v>
          </cell>
          <cell r="C32" t="str">
            <v>ORG. CHEM LAB</v>
          </cell>
          <cell r="D32" t="str">
            <v>LEF-1A,1B,1C</v>
          </cell>
          <cell r="E32">
            <v>1050</v>
          </cell>
          <cell r="F32">
            <v>320</v>
          </cell>
          <cell r="G32">
            <v>320</v>
          </cell>
          <cell r="H32">
            <v>150</v>
          </cell>
          <cell r="I32">
            <v>12</v>
          </cell>
          <cell r="J32">
            <v>0.2</v>
          </cell>
          <cell r="S32" t="str">
            <v>SIEMENS</v>
          </cell>
        </row>
        <row r="33">
          <cell r="A33" t="str">
            <v>LE-6-3-02F</v>
          </cell>
          <cell r="B33" t="str">
            <v>VAV</v>
          </cell>
          <cell r="C33" t="str">
            <v>ORG. CHEM LAB</v>
          </cell>
          <cell r="D33" t="str">
            <v>LEF-1A,1B,1C</v>
          </cell>
          <cell r="E33">
            <v>660</v>
          </cell>
          <cell r="F33">
            <v>195</v>
          </cell>
          <cell r="G33">
            <v>195</v>
          </cell>
          <cell r="H33">
            <v>150</v>
          </cell>
          <cell r="I33">
            <v>10</v>
          </cell>
          <cell r="J33">
            <v>0.2</v>
          </cell>
          <cell r="S33" t="str">
            <v>SIEMENS</v>
          </cell>
        </row>
        <row r="34">
          <cell r="A34" t="str">
            <v>LE-6-3-02G</v>
          </cell>
          <cell r="B34" t="str">
            <v>VAV</v>
          </cell>
          <cell r="C34" t="str">
            <v>ORG. CHEM LAB</v>
          </cell>
          <cell r="D34" t="str">
            <v>LEF-1A,1B,1C</v>
          </cell>
          <cell r="E34">
            <v>1050</v>
          </cell>
          <cell r="F34">
            <v>320</v>
          </cell>
          <cell r="G34">
            <v>320</v>
          </cell>
          <cell r="H34">
            <v>150</v>
          </cell>
          <cell r="I34">
            <v>12</v>
          </cell>
          <cell r="J34">
            <v>0.2</v>
          </cell>
          <cell r="S34" t="str">
            <v>SIEMENS</v>
          </cell>
        </row>
        <row r="35">
          <cell r="A35" t="str">
            <v>LE-6-3-02H</v>
          </cell>
          <cell r="B35" t="str">
            <v>VAV</v>
          </cell>
          <cell r="C35" t="str">
            <v>ORG. CHEM LAB</v>
          </cell>
          <cell r="D35" t="str">
            <v>LEF-1A,1B,1C</v>
          </cell>
          <cell r="E35">
            <v>1050</v>
          </cell>
          <cell r="F35">
            <v>320</v>
          </cell>
          <cell r="G35">
            <v>320</v>
          </cell>
          <cell r="H35">
            <v>150</v>
          </cell>
          <cell r="I35">
            <v>12</v>
          </cell>
          <cell r="J35">
            <v>0.2</v>
          </cell>
          <cell r="S35" t="str">
            <v>SIEMENS</v>
          </cell>
        </row>
        <row r="36">
          <cell r="A36" t="str">
            <v>LE-6-3-02I</v>
          </cell>
          <cell r="B36" t="str">
            <v>VAV</v>
          </cell>
          <cell r="C36" t="str">
            <v>ORG. CHEM LAB</v>
          </cell>
          <cell r="D36" t="str">
            <v>LEF-1A,1B,1C</v>
          </cell>
          <cell r="E36">
            <v>1050</v>
          </cell>
          <cell r="F36">
            <v>320</v>
          </cell>
          <cell r="G36">
            <v>320</v>
          </cell>
          <cell r="H36">
            <v>150</v>
          </cell>
          <cell r="I36">
            <v>12</v>
          </cell>
          <cell r="J36">
            <v>0.2</v>
          </cell>
          <cell r="S36" t="str">
            <v>SIEMENS</v>
          </cell>
        </row>
        <row r="37">
          <cell r="A37" t="str">
            <v>LE-6-3-02J</v>
          </cell>
          <cell r="B37" t="str">
            <v>VAV</v>
          </cell>
          <cell r="C37" t="str">
            <v>ORG. CHEM LAB</v>
          </cell>
          <cell r="D37" t="str">
            <v>LEF-1A,1B,1C</v>
          </cell>
          <cell r="E37">
            <v>1050</v>
          </cell>
          <cell r="F37">
            <v>320</v>
          </cell>
          <cell r="G37">
            <v>320</v>
          </cell>
          <cell r="H37">
            <v>150</v>
          </cell>
          <cell r="I37">
            <v>12</v>
          </cell>
          <cell r="J37">
            <v>0.2</v>
          </cell>
          <cell r="S37" t="str">
            <v>SIEMENS</v>
          </cell>
        </row>
        <row r="38">
          <cell r="A38" t="str">
            <v>LE-6-3-02K</v>
          </cell>
          <cell r="B38" t="str">
            <v>VAV</v>
          </cell>
          <cell r="C38" t="str">
            <v>ORG. CHEM LAB</v>
          </cell>
          <cell r="D38" t="str">
            <v>LEF-1A,1B,1C</v>
          </cell>
          <cell r="E38">
            <v>1050</v>
          </cell>
          <cell r="F38">
            <v>320</v>
          </cell>
          <cell r="G38">
            <v>320</v>
          </cell>
          <cell r="H38">
            <v>150</v>
          </cell>
          <cell r="I38">
            <v>12</v>
          </cell>
          <cell r="J38">
            <v>0.2</v>
          </cell>
          <cell r="S38" t="str">
            <v>SIEMENS</v>
          </cell>
        </row>
        <row r="39">
          <cell r="A39" t="str">
            <v>LS-5-3-02A</v>
          </cell>
          <cell r="B39" t="str">
            <v>VAV</v>
          </cell>
          <cell r="C39" t="str">
            <v>ORG. CHEM LAB</v>
          </cell>
          <cell r="D39" t="str">
            <v>AHU-LABS-1</v>
          </cell>
          <cell r="E39">
            <v>2200</v>
          </cell>
          <cell r="F39">
            <v>650</v>
          </cell>
          <cell r="G39">
            <v>650</v>
          </cell>
          <cell r="H39">
            <v>150</v>
          </cell>
          <cell r="I39">
            <v>14</v>
          </cell>
          <cell r="J39">
            <v>0.3</v>
          </cell>
          <cell r="K39">
            <v>2200</v>
          </cell>
          <cell r="L39">
            <v>55</v>
          </cell>
          <cell r="M39">
            <v>90</v>
          </cell>
          <cell r="N39">
            <v>83.5</v>
          </cell>
          <cell r="O39">
            <v>140</v>
          </cell>
          <cell r="P39">
            <v>120</v>
          </cell>
          <cell r="Q39">
            <v>8.4</v>
          </cell>
          <cell r="R39">
            <v>2</v>
          </cell>
          <cell r="S39" t="str">
            <v>SIEMENS</v>
          </cell>
        </row>
        <row r="40">
          <cell r="A40" t="str">
            <v>LS-5-3-02B</v>
          </cell>
          <cell r="B40" t="str">
            <v>VAV</v>
          </cell>
          <cell r="C40" t="str">
            <v>ORG. CHEM LAB</v>
          </cell>
          <cell r="D40" t="str">
            <v>AHU-LABS-1</v>
          </cell>
          <cell r="E40">
            <v>2200</v>
          </cell>
          <cell r="F40">
            <v>650</v>
          </cell>
          <cell r="G40">
            <v>650</v>
          </cell>
          <cell r="H40">
            <v>150</v>
          </cell>
          <cell r="I40">
            <v>14</v>
          </cell>
          <cell r="J40">
            <v>0.3</v>
          </cell>
          <cell r="K40">
            <v>2200</v>
          </cell>
          <cell r="L40">
            <v>55</v>
          </cell>
          <cell r="M40">
            <v>90</v>
          </cell>
          <cell r="N40">
            <v>83.5</v>
          </cell>
          <cell r="O40">
            <v>140</v>
          </cell>
          <cell r="P40">
            <v>120</v>
          </cell>
          <cell r="Q40">
            <v>8.4</v>
          </cell>
          <cell r="R40">
            <v>2</v>
          </cell>
          <cell r="S40" t="str">
            <v>SIEMENS</v>
          </cell>
        </row>
        <row r="41">
          <cell r="A41" t="str">
            <v>LS-5-3-02C</v>
          </cell>
          <cell r="B41" t="str">
            <v>VAV</v>
          </cell>
          <cell r="C41" t="str">
            <v>ORG. CHEM LAB</v>
          </cell>
          <cell r="D41" t="str">
            <v>AHU-LABS-1</v>
          </cell>
          <cell r="E41">
            <v>2200</v>
          </cell>
          <cell r="F41">
            <v>650</v>
          </cell>
          <cell r="G41">
            <v>650</v>
          </cell>
          <cell r="H41">
            <v>150</v>
          </cell>
          <cell r="I41">
            <v>14</v>
          </cell>
          <cell r="J41">
            <v>0.3</v>
          </cell>
          <cell r="K41">
            <v>2200</v>
          </cell>
          <cell r="L41">
            <v>55</v>
          </cell>
          <cell r="M41">
            <v>90</v>
          </cell>
          <cell r="N41">
            <v>83.5</v>
          </cell>
          <cell r="O41">
            <v>140</v>
          </cell>
          <cell r="P41">
            <v>120</v>
          </cell>
          <cell r="Q41">
            <v>8.4</v>
          </cell>
          <cell r="R41">
            <v>2</v>
          </cell>
          <cell r="S41" t="str">
            <v>SIEMENS</v>
          </cell>
        </row>
        <row r="42">
          <cell r="A42" t="str">
            <v>LS-5-3-02D</v>
          </cell>
          <cell r="B42" t="str">
            <v>VAV</v>
          </cell>
          <cell r="C42" t="str">
            <v>ORG. CHEM LAB</v>
          </cell>
          <cell r="D42" t="str">
            <v>AHU-LABS-1</v>
          </cell>
          <cell r="E42">
            <v>2200</v>
          </cell>
          <cell r="F42">
            <v>650</v>
          </cell>
          <cell r="G42">
            <v>650</v>
          </cell>
          <cell r="H42">
            <v>150</v>
          </cell>
          <cell r="I42">
            <v>14</v>
          </cell>
          <cell r="J42">
            <v>0.3</v>
          </cell>
          <cell r="K42">
            <v>2200</v>
          </cell>
          <cell r="L42">
            <v>55</v>
          </cell>
          <cell r="M42">
            <v>90</v>
          </cell>
          <cell r="N42">
            <v>83.5</v>
          </cell>
          <cell r="O42">
            <v>140</v>
          </cell>
          <cell r="P42">
            <v>120</v>
          </cell>
          <cell r="Q42">
            <v>8.4</v>
          </cell>
          <cell r="R42">
            <v>2</v>
          </cell>
          <cell r="S42" t="str">
            <v>SIEMENS</v>
          </cell>
        </row>
        <row r="43">
          <cell r="A43" t="str">
            <v>LS-5-3-02E</v>
          </cell>
          <cell r="B43" t="str">
            <v>VAV</v>
          </cell>
          <cell r="C43" t="str">
            <v>ORG. CHEM LAB</v>
          </cell>
          <cell r="D43" t="str">
            <v>AHU-LABS-1</v>
          </cell>
          <cell r="E43">
            <v>2200</v>
          </cell>
          <cell r="F43">
            <v>650</v>
          </cell>
          <cell r="G43">
            <v>650</v>
          </cell>
          <cell r="H43">
            <v>150</v>
          </cell>
          <cell r="I43">
            <v>14</v>
          </cell>
          <cell r="J43">
            <v>0.3</v>
          </cell>
          <cell r="K43">
            <v>2200</v>
          </cell>
          <cell r="L43">
            <v>55</v>
          </cell>
          <cell r="M43">
            <v>90</v>
          </cell>
          <cell r="N43">
            <v>83.5</v>
          </cell>
          <cell r="O43">
            <v>140</v>
          </cell>
          <cell r="P43">
            <v>120</v>
          </cell>
          <cell r="Q43">
            <v>8.4</v>
          </cell>
          <cell r="R43">
            <v>2</v>
          </cell>
          <cell r="S43" t="str">
            <v>SIEMENS</v>
          </cell>
        </row>
        <row r="46">
          <cell r="A46" t="str">
            <v>SCHEDULE - LAB-TRAC AIR TERMINAL BOX (HEATING WATER) - SIEMENS LEVEL 2</v>
          </cell>
        </row>
        <row r="47">
          <cell r="A47" t="str">
            <v>MARK</v>
          </cell>
          <cell r="B47" t="str">
            <v>CONTROL TYPE</v>
          </cell>
          <cell r="C47" t="str">
            <v>LAB SERVED</v>
          </cell>
          <cell r="D47" t="str">
            <v>SERVED BY AHU/FAN</v>
          </cell>
          <cell r="E47" t="str">
            <v>PRIMARY AIR</v>
          </cell>
          <cell r="H47" t="str">
            <v>ROOM OFFSET (CFM)</v>
          </cell>
          <cell r="I47" t="str">
            <v>VALVE SIZE</v>
          </cell>
          <cell r="J47" t="str">
            <v>MAX
S.P. IN. WG</v>
          </cell>
          <cell r="K47" t="str">
            <v>HOT WATER COIL</v>
          </cell>
          <cell r="S47" t="str">
            <v>REMARKS</v>
          </cell>
        </row>
        <row r="48">
          <cell r="E48" t="str">
            <v>MAX (CFM)</v>
          </cell>
          <cell r="F48" t="str">
            <v>MIN (CFM)</v>
          </cell>
          <cell r="G48" t="str">
            <v>NIGHT SETBACK (CFM)</v>
          </cell>
          <cell r="K48" t="str">
            <v>CFM</v>
          </cell>
          <cell r="L48" t="str">
            <v>EAT °F</v>
          </cell>
          <cell r="M48" t="str">
            <v>LAT °F</v>
          </cell>
          <cell r="N48" t="str">
            <v>MBH</v>
          </cell>
          <cell r="O48" t="str">
            <v>EWT °F</v>
          </cell>
          <cell r="P48" t="str">
            <v>LWT °F</v>
          </cell>
          <cell r="Q48" t="str">
            <v>GPM</v>
          </cell>
          <cell r="R48" t="str">
            <v>MAX ROWS</v>
          </cell>
        </row>
        <row r="49">
          <cell r="A49" t="str">
            <v>GE-6-2-07</v>
          </cell>
          <cell r="B49" t="str">
            <v>VAV</v>
          </cell>
          <cell r="C49" t="str">
            <v>AP BIO LAB</v>
          </cell>
          <cell r="D49" t="str">
            <v>LEF-1A,1B,1C</v>
          </cell>
          <cell r="E49">
            <v>2150</v>
          </cell>
          <cell r="F49">
            <v>2150</v>
          </cell>
          <cell r="G49">
            <v>965</v>
          </cell>
          <cell r="H49">
            <v>150</v>
          </cell>
          <cell r="I49">
            <v>14</v>
          </cell>
          <cell r="J49">
            <v>0.2</v>
          </cell>
          <cell r="S49" t="str">
            <v>SIEMENS, NOTE 1</v>
          </cell>
        </row>
        <row r="50">
          <cell r="A50" t="str">
            <v>LS-5-2-07</v>
          </cell>
          <cell r="B50" t="str">
            <v>VAV</v>
          </cell>
          <cell r="C50" t="str">
            <v>AP BIO LAB</v>
          </cell>
          <cell r="D50" t="str">
            <v>AHU-LABS-1</v>
          </cell>
          <cell r="E50">
            <v>2000</v>
          </cell>
          <cell r="F50">
            <v>2000</v>
          </cell>
          <cell r="G50">
            <v>815</v>
          </cell>
          <cell r="H50">
            <v>150</v>
          </cell>
          <cell r="I50">
            <v>14</v>
          </cell>
          <cell r="J50">
            <v>0.3</v>
          </cell>
          <cell r="K50">
            <v>2000</v>
          </cell>
          <cell r="L50">
            <v>55</v>
          </cell>
          <cell r="M50">
            <v>90</v>
          </cell>
          <cell r="N50">
            <v>76</v>
          </cell>
          <cell r="O50">
            <v>140</v>
          </cell>
          <cell r="P50">
            <v>120</v>
          </cell>
          <cell r="Q50">
            <v>7.6</v>
          </cell>
          <cell r="R50">
            <v>2</v>
          </cell>
          <cell r="S50" t="str">
            <v>SIEMENS</v>
          </cell>
        </row>
        <row r="52">
          <cell r="A52" t="str">
            <v>GE-6-2-06</v>
          </cell>
          <cell r="B52" t="str">
            <v>VAV</v>
          </cell>
          <cell r="C52" t="str">
            <v>AP BIO PREP</v>
          </cell>
          <cell r="D52" t="str">
            <v>LEF-1A,1B,1C</v>
          </cell>
          <cell r="E52">
            <v>1215</v>
          </cell>
          <cell r="F52">
            <v>600</v>
          </cell>
          <cell r="G52">
            <v>435</v>
          </cell>
          <cell r="H52">
            <v>350</v>
          </cell>
          <cell r="I52">
            <v>12</v>
          </cell>
          <cell r="J52">
            <v>0.2</v>
          </cell>
          <cell r="S52" t="str">
            <v>SIEMENS, NOTE 1</v>
          </cell>
        </row>
        <row r="53">
          <cell r="A53" t="str">
            <v>LE-6-2-06</v>
          </cell>
          <cell r="B53" t="str">
            <v>VAV</v>
          </cell>
          <cell r="C53" t="str">
            <v>AP BIO PREP</v>
          </cell>
          <cell r="D53" t="str">
            <v>LEF-1A,1B,1C</v>
          </cell>
          <cell r="E53">
            <v>485</v>
          </cell>
          <cell r="F53">
            <v>155</v>
          </cell>
          <cell r="G53">
            <v>155</v>
          </cell>
          <cell r="H53">
            <v>350</v>
          </cell>
          <cell r="I53">
            <v>8</v>
          </cell>
          <cell r="J53">
            <v>0.2</v>
          </cell>
          <cell r="S53" t="str">
            <v>SIEMENS</v>
          </cell>
        </row>
        <row r="54">
          <cell r="A54" t="str">
            <v>LS-5-2-06</v>
          </cell>
          <cell r="B54" t="str">
            <v>VAV</v>
          </cell>
          <cell r="C54" t="str">
            <v>AP BIO PREP</v>
          </cell>
          <cell r="D54" t="str">
            <v>AHU-LABS-1</v>
          </cell>
          <cell r="E54">
            <v>1020</v>
          </cell>
          <cell r="F54">
            <v>735</v>
          </cell>
          <cell r="G54">
            <v>240</v>
          </cell>
          <cell r="H54">
            <v>350</v>
          </cell>
          <cell r="I54">
            <v>10</v>
          </cell>
          <cell r="J54">
            <v>0.3</v>
          </cell>
          <cell r="K54">
            <v>1020</v>
          </cell>
          <cell r="L54">
            <v>55</v>
          </cell>
          <cell r="M54">
            <v>90</v>
          </cell>
          <cell r="N54">
            <v>38.5</v>
          </cell>
          <cell r="O54">
            <v>140</v>
          </cell>
          <cell r="P54">
            <v>120</v>
          </cell>
          <cell r="Q54">
            <v>3.9</v>
          </cell>
          <cell r="R54">
            <v>2</v>
          </cell>
          <cell r="S54" t="str">
            <v>SIEMENS</v>
          </cell>
        </row>
        <row r="56">
          <cell r="A56" t="str">
            <v>LE-7-2-08</v>
          </cell>
          <cell r="B56" t="str">
            <v>VAV</v>
          </cell>
          <cell r="C56" t="str">
            <v>CHEM. STOR LVL 1</v>
          </cell>
          <cell r="D56" t="str">
            <v>LEF-2A,2B</v>
          </cell>
          <cell r="E56">
            <v>260</v>
          </cell>
          <cell r="F56">
            <v>260</v>
          </cell>
          <cell r="G56">
            <v>260</v>
          </cell>
          <cell r="H56">
            <v>125</v>
          </cell>
          <cell r="I56">
            <v>6</v>
          </cell>
          <cell r="J56">
            <v>0.2</v>
          </cell>
          <cell r="S56" t="str">
            <v>SIEMENS</v>
          </cell>
        </row>
        <row r="58">
          <cell r="A58" t="str">
            <v>LE-7-2-05</v>
          </cell>
          <cell r="B58" t="str">
            <v>VAV</v>
          </cell>
          <cell r="C58" t="str">
            <v>CHEM. STOR LVL 2</v>
          </cell>
          <cell r="D58" t="str">
            <v>LEF-2A,2B</v>
          </cell>
          <cell r="E58">
            <v>350</v>
          </cell>
          <cell r="F58">
            <v>350</v>
          </cell>
          <cell r="G58">
            <v>350</v>
          </cell>
          <cell r="H58">
            <v>150</v>
          </cell>
          <cell r="I58">
            <v>8</v>
          </cell>
          <cell r="J58">
            <v>0.2</v>
          </cell>
          <cell r="S58" t="str">
            <v>SIEMENS</v>
          </cell>
        </row>
        <row r="59">
          <cell r="A59" t="str">
            <v>LS-5-2-05</v>
          </cell>
          <cell r="B59" t="str">
            <v>VAV</v>
          </cell>
          <cell r="C59" t="str">
            <v>CHEM. STOR LVL 2</v>
          </cell>
          <cell r="D59" t="str">
            <v>AHU-LABS-1</v>
          </cell>
          <cell r="E59">
            <v>200</v>
          </cell>
          <cell r="F59">
            <v>200</v>
          </cell>
          <cell r="G59">
            <v>200</v>
          </cell>
          <cell r="H59">
            <v>150</v>
          </cell>
          <cell r="I59">
            <v>6</v>
          </cell>
          <cell r="J59">
            <v>0.3</v>
          </cell>
          <cell r="K59">
            <v>200</v>
          </cell>
          <cell r="L59">
            <v>55</v>
          </cell>
          <cell r="M59">
            <v>90</v>
          </cell>
          <cell r="N59">
            <v>7.5</v>
          </cell>
          <cell r="O59">
            <v>140</v>
          </cell>
          <cell r="P59">
            <v>120</v>
          </cell>
          <cell r="Q59">
            <v>0.8</v>
          </cell>
          <cell r="R59">
            <v>2</v>
          </cell>
          <cell r="S59" t="str">
            <v>SIEMENS</v>
          </cell>
        </row>
        <row r="61">
          <cell r="A61" t="str">
            <v>LS-5-2-04</v>
          </cell>
          <cell r="B61" t="str">
            <v>VAV</v>
          </cell>
          <cell r="C61" t="str">
            <v>CORR LVL 2</v>
          </cell>
          <cell r="D61" t="str">
            <v>AHU-LABS-1</v>
          </cell>
          <cell r="E61">
            <v>300</v>
          </cell>
          <cell r="F61">
            <v>300</v>
          </cell>
          <cell r="G61">
            <v>300</v>
          </cell>
          <cell r="H61">
            <v>-300</v>
          </cell>
          <cell r="I61">
            <v>6</v>
          </cell>
          <cell r="J61">
            <v>0.3</v>
          </cell>
          <cell r="K61">
            <v>300</v>
          </cell>
          <cell r="L61">
            <v>55</v>
          </cell>
          <cell r="M61">
            <v>90</v>
          </cell>
          <cell r="N61">
            <v>11.5</v>
          </cell>
          <cell r="O61">
            <v>140</v>
          </cell>
          <cell r="P61">
            <v>120</v>
          </cell>
          <cell r="Q61">
            <v>1.1000000000000001</v>
          </cell>
          <cell r="R61">
            <v>2</v>
          </cell>
          <cell r="S61" t="str">
            <v>SIEMENS</v>
          </cell>
        </row>
        <row r="63">
          <cell r="A63" t="str">
            <v>GE-6-2-01</v>
          </cell>
          <cell r="B63" t="str">
            <v>VAV</v>
          </cell>
          <cell r="C63" t="str">
            <v>GEN. BIO LAB</v>
          </cell>
          <cell r="D63" t="str">
            <v>LEF-1A,1B,1C</v>
          </cell>
          <cell r="E63">
            <v>1995</v>
          </cell>
          <cell r="F63">
            <v>1665</v>
          </cell>
          <cell r="G63">
            <v>810</v>
          </cell>
          <cell r="H63">
            <v>150</v>
          </cell>
          <cell r="I63">
            <v>14</v>
          </cell>
          <cell r="J63">
            <v>0.2</v>
          </cell>
          <cell r="S63" t="str">
            <v>SIEMENS, NOTE 1</v>
          </cell>
        </row>
        <row r="64">
          <cell r="A64" t="str">
            <v>LE-6-2-01</v>
          </cell>
          <cell r="B64" t="str">
            <v>VAV</v>
          </cell>
          <cell r="C64" t="str">
            <v>GEN. BIO LAB</v>
          </cell>
          <cell r="D64" t="str">
            <v>LEF-1A,1B,1C</v>
          </cell>
          <cell r="E64">
            <v>485</v>
          </cell>
          <cell r="F64">
            <v>155</v>
          </cell>
          <cell r="G64">
            <v>155</v>
          </cell>
          <cell r="H64">
            <v>150</v>
          </cell>
          <cell r="I64">
            <v>8</v>
          </cell>
          <cell r="J64">
            <v>0.2</v>
          </cell>
          <cell r="S64" t="str">
            <v>SIEMENS</v>
          </cell>
        </row>
        <row r="65">
          <cell r="A65" t="str">
            <v>LS-5-2-01</v>
          </cell>
          <cell r="B65" t="str">
            <v>VAV</v>
          </cell>
          <cell r="C65" t="str">
            <v>GEN. BIO LAB</v>
          </cell>
          <cell r="D65" t="str">
            <v>AHU-LABS-1</v>
          </cell>
          <cell r="E65">
            <v>2000</v>
          </cell>
          <cell r="F65">
            <v>2000</v>
          </cell>
          <cell r="G65">
            <v>815</v>
          </cell>
          <cell r="H65">
            <v>150</v>
          </cell>
          <cell r="I65">
            <v>14</v>
          </cell>
          <cell r="J65">
            <v>0.3</v>
          </cell>
          <cell r="K65">
            <v>2000</v>
          </cell>
          <cell r="L65">
            <v>55</v>
          </cell>
          <cell r="M65">
            <v>90</v>
          </cell>
          <cell r="N65">
            <v>76</v>
          </cell>
          <cell r="O65">
            <v>140</v>
          </cell>
          <cell r="P65">
            <v>120</v>
          </cell>
          <cell r="Q65">
            <v>7.6</v>
          </cell>
          <cell r="R65">
            <v>2</v>
          </cell>
          <cell r="S65" t="str">
            <v>SIEMENS</v>
          </cell>
        </row>
        <row r="67">
          <cell r="A67" t="str">
            <v>GE-6-2-02</v>
          </cell>
          <cell r="B67" t="str">
            <v>VAV</v>
          </cell>
          <cell r="C67" t="str">
            <v>GEN. BIO PREP</v>
          </cell>
          <cell r="D67" t="str">
            <v>LEF-1A,1B,1C</v>
          </cell>
          <cell r="E67">
            <v>1230</v>
          </cell>
          <cell r="F67">
            <v>630</v>
          </cell>
          <cell r="G67">
            <v>435</v>
          </cell>
          <cell r="H67">
            <v>350</v>
          </cell>
          <cell r="I67">
            <v>12</v>
          </cell>
          <cell r="J67">
            <v>0.2</v>
          </cell>
          <cell r="S67" t="str">
            <v>SIEMENS, NOTE 1</v>
          </cell>
        </row>
        <row r="68">
          <cell r="A68" t="str">
            <v>LE-6-2-02</v>
          </cell>
          <cell r="B68" t="str">
            <v>VAV</v>
          </cell>
          <cell r="C68" t="str">
            <v>GEN. BIO PREP</v>
          </cell>
          <cell r="D68" t="str">
            <v>LEF-1A,1B,1C</v>
          </cell>
          <cell r="E68">
            <v>485</v>
          </cell>
          <cell r="F68">
            <v>155</v>
          </cell>
          <cell r="G68">
            <v>155</v>
          </cell>
          <cell r="H68">
            <v>350</v>
          </cell>
          <cell r="I68">
            <v>8</v>
          </cell>
          <cell r="J68">
            <v>0.2</v>
          </cell>
          <cell r="S68" t="str">
            <v>SIEMENS</v>
          </cell>
        </row>
        <row r="69">
          <cell r="A69" t="str">
            <v>LS-5-2-02</v>
          </cell>
          <cell r="B69" t="str">
            <v>VAV</v>
          </cell>
          <cell r="C69" t="str">
            <v>GEN. BIO PREP</v>
          </cell>
          <cell r="D69" t="str">
            <v>AHU-LABS-1</v>
          </cell>
          <cell r="E69">
            <v>1035</v>
          </cell>
          <cell r="F69">
            <v>765</v>
          </cell>
          <cell r="G69">
            <v>240</v>
          </cell>
          <cell r="H69">
            <v>350</v>
          </cell>
          <cell r="I69">
            <v>10</v>
          </cell>
          <cell r="J69">
            <v>0.3</v>
          </cell>
          <cell r="K69">
            <v>1035</v>
          </cell>
          <cell r="L69">
            <v>55</v>
          </cell>
          <cell r="M69">
            <v>90</v>
          </cell>
          <cell r="N69">
            <v>39.5</v>
          </cell>
          <cell r="O69">
            <v>140</v>
          </cell>
          <cell r="P69">
            <v>120</v>
          </cell>
          <cell r="Q69">
            <v>3.9</v>
          </cell>
          <cell r="R69">
            <v>2</v>
          </cell>
          <cell r="S69" t="str">
            <v>SIEMENS</v>
          </cell>
        </row>
        <row r="71">
          <cell r="A71" t="str">
            <v>LE-6-2-03</v>
          </cell>
          <cell r="B71" t="str">
            <v>VAV</v>
          </cell>
          <cell r="C71" t="str">
            <v>STOR  DRY GOODS</v>
          </cell>
          <cell r="D71" t="str">
            <v>LEF-1A,1B,1C</v>
          </cell>
          <cell r="E71">
            <v>1320</v>
          </cell>
          <cell r="F71">
            <v>1320</v>
          </cell>
          <cell r="G71">
            <v>390</v>
          </cell>
          <cell r="H71">
            <v>150</v>
          </cell>
          <cell r="I71">
            <v>12</v>
          </cell>
          <cell r="J71">
            <v>0.2</v>
          </cell>
          <cell r="S71" t="str">
            <v>SIEMENS</v>
          </cell>
        </row>
        <row r="72">
          <cell r="A72" t="str">
            <v>LS-5-2-03</v>
          </cell>
          <cell r="B72" t="str">
            <v>VAV</v>
          </cell>
          <cell r="C72" t="str">
            <v>STOR  DRY GOODS</v>
          </cell>
          <cell r="D72" t="str">
            <v>AHU-LABS-1</v>
          </cell>
          <cell r="E72">
            <v>825</v>
          </cell>
          <cell r="F72">
            <v>825</v>
          </cell>
          <cell r="G72">
            <v>240</v>
          </cell>
          <cell r="H72">
            <v>150</v>
          </cell>
          <cell r="I72">
            <v>10</v>
          </cell>
          <cell r="J72">
            <v>0.3</v>
          </cell>
          <cell r="K72">
            <v>825</v>
          </cell>
          <cell r="L72">
            <v>55</v>
          </cell>
          <cell r="M72">
            <v>90</v>
          </cell>
          <cell r="N72">
            <v>31.5</v>
          </cell>
          <cell r="O72">
            <v>140</v>
          </cell>
          <cell r="P72">
            <v>120</v>
          </cell>
          <cell r="Q72">
            <v>3.1</v>
          </cell>
          <cell r="R72">
            <v>2</v>
          </cell>
          <cell r="S72" t="str">
            <v>SIEMENS</v>
          </cell>
        </row>
        <row r="75">
          <cell r="A75" t="str">
            <v>GE-6-3-07</v>
          </cell>
          <cell r="B75" t="str">
            <v>VAV</v>
          </cell>
          <cell r="C75" t="str">
            <v>MAKER SPACE</v>
          </cell>
          <cell r="D75" t="str">
            <v>LEF-1A,1B,1C</v>
          </cell>
          <cell r="E75">
            <v>780</v>
          </cell>
          <cell r="F75">
            <v>625</v>
          </cell>
          <cell r="G75">
            <v>330</v>
          </cell>
          <cell r="H75">
            <v>300</v>
          </cell>
          <cell r="I75">
            <v>10</v>
          </cell>
          <cell r="J75">
            <v>0.2</v>
          </cell>
          <cell r="S75" t="str">
            <v>SIEMENS, NOTE 1</v>
          </cell>
        </row>
        <row r="76">
          <cell r="A76" t="str">
            <v>LE-6-3-07</v>
          </cell>
          <cell r="B76" t="str">
            <v>VAV</v>
          </cell>
          <cell r="C76" t="str">
            <v>MAKER SPACE</v>
          </cell>
          <cell r="D76" t="str">
            <v>LEF-1A,1B,1C</v>
          </cell>
          <cell r="E76">
            <v>125</v>
          </cell>
          <cell r="F76">
            <v>125</v>
          </cell>
          <cell r="G76">
            <v>125</v>
          </cell>
          <cell r="H76">
            <v>300</v>
          </cell>
          <cell r="I76">
            <v>6</v>
          </cell>
          <cell r="J76">
            <v>0.35</v>
          </cell>
          <cell r="S76" t="str">
            <v>SIEMENS</v>
          </cell>
        </row>
        <row r="77">
          <cell r="A77" t="str">
            <v>LS-5-3-07</v>
          </cell>
          <cell r="B77" t="str">
            <v>VAV</v>
          </cell>
          <cell r="C77" t="str">
            <v>MAKER SPACE</v>
          </cell>
          <cell r="D77" t="str">
            <v>AHU-LABS-1</v>
          </cell>
          <cell r="E77">
            <v>605</v>
          </cell>
          <cell r="F77">
            <v>405</v>
          </cell>
          <cell r="G77">
            <v>155</v>
          </cell>
          <cell r="H77">
            <v>300</v>
          </cell>
          <cell r="I77">
            <v>8</v>
          </cell>
          <cell r="J77">
            <v>0.25</v>
          </cell>
          <cell r="K77">
            <v>405</v>
          </cell>
          <cell r="L77">
            <v>55</v>
          </cell>
          <cell r="M77">
            <v>90</v>
          </cell>
          <cell r="N77">
            <v>15.5</v>
          </cell>
          <cell r="O77">
            <v>140</v>
          </cell>
          <cell r="P77">
            <v>120</v>
          </cell>
          <cell r="Q77">
            <v>1.5</v>
          </cell>
          <cell r="R77">
            <v>2</v>
          </cell>
          <cell r="S77" t="str">
            <v>SIEMENS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68"/>
  <sheetViews>
    <sheetView zoomScale="85" zoomScaleNormal="85" workbookViewId="0">
      <selection activeCell="I37" sqref="I37"/>
    </sheetView>
  </sheetViews>
  <sheetFormatPr defaultColWidth="5" defaultRowHeight="15" x14ac:dyDescent="0.25"/>
  <cols>
    <col min="1" max="1" width="5" customWidth="1"/>
    <col min="2" max="2" width="9.140625" customWidth="1"/>
    <col min="3" max="3" width="4.140625" bestFit="1" customWidth="1"/>
    <col min="4" max="4" width="13.5703125" customWidth="1"/>
    <col min="5" max="5" width="7.85546875" bestFit="1" customWidth="1"/>
    <col min="6" max="6" width="9.28515625" customWidth="1"/>
    <col min="7" max="7" width="9.7109375" customWidth="1"/>
    <col min="8" max="8" width="8.42578125" customWidth="1"/>
    <col min="9" max="9" width="11.5703125" bestFit="1" customWidth="1"/>
    <col min="10" max="10" width="15.42578125" customWidth="1"/>
    <col min="11" max="11" width="15.28515625" customWidth="1"/>
    <col min="12" max="12" width="12.28515625" customWidth="1"/>
    <col min="13" max="13" width="9.85546875" customWidth="1"/>
    <col min="14" max="14" width="6.28515625" customWidth="1"/>
    <col min="15" max="15" width="11.85546875" customWidth="1"/>
    <col min="16" max="16" width="9" customWidth="1"/>
    <col min="17" max="17" width="8.85546875" customWidth="1"/>
    <col min="18" max="18" width="11.28515625" bestFit="1" customWidth="1"/>
    <col min="19" max="19" width="20.42578125" bestFit="1" customWidth="1"/>
    <col min="22" max="22" width="8.42578125" bestFit="1" customWidth="1"/>
  </cols>
  <sheetData>
    <row r="1" spans="1:57" ht="15.75" x14ac:dyDescent="0.25">
      <c r="B1" s="118" t="s">
        <v>0</v>
      </c>
      <c r="C1" s="118"/>
      <c r="D1" s="7" t="s">
        <v>46</v>
      </c>
      <c r="E1" s="7"/>
      <c r="F1" s="7"/>
      <c r="G1" s="7"/>
    </row>
    <row r="2" spans="1:57" ht="15.75" x14ac:dyDescent="0.25">
      <c r="B2" s="118" t="s">
        <v>1</v>
      </c>
      <c r="C2" s="118"/>
      <c r="D2" s="7" t="s">
        <v>47</v>
      </c>
      <c r="E2" s="7"/>
      <c r="F2" s="7"/>
      <c r="I2" s="1" t="s">
        <v>2</v>
      </c>
      <c r="J2" s="2" t="s">
        <v>48</v>
      </c>
    </row>
    <row r="3" spans="1:57" ht="15.75" x14ac:dyDescent="0.25">
      <c r="B3" s="118" t="s">
        <v>50</v>
      </c>
      <c r="C3" s="118"/>
      <c r="D3" s="7" t="s">
        <v>51</v>
      </c>
      <c r="E3" s="7"/>
      <c r="F3" s="7"/>
      <c r="I3" s="1" t="s">
        <v>3</v>
      </c>
      <c r="J3" s="2" t="s">
        <v>49</v>
      </c>
    </row>
    <row r="4" spans="1:57" ht="15.75" x14ac:dyDescent="0.25">
      <c r="C4" s="1"/>
      <c r="D4" s="7"/>
      <c r="E4" s="7"/>
      <c r="F4" s="7"/>
      <c r="I4" s="1"/>
      <c r="J4" s="2"/>
    </row>
    <row r="5" spans="1:57" ht="15.75" thickBot="1" x14ac:dyDescent="0.3">
      <c r="V5" s="88">
        <v>1</v>
      </c>
      <c r="W5" s="88">
        <v>2</v>
      </c>
      <c r="X5" s="89">
        <v>3</v>
      </c>
      <c r="Z5" s="90">
        <v>4</v>
      </c>
      <c r="AA5" s="88">
        <v>5</v>
      </c>
      <c r="AB5" s="88">
        <v>6</v>
      </c>
      <c r="AC5" s="89">
        <v>7</v>
      </c>
      <c r="AE5" s="90">
        <v>8</v>
      </c>
      <c r="AG5" s="91">
        <v>9</v>
      </c>
      <c r="AH5" s="89">
        <v>10</v>
      </c>
      <c r="AJ5" s="90">
        <v>11</v>
      </c>
      <c r="AK5" s="90">
        <v>12</v>
      </c>
      <c r="AM5" s="90">
        <v>13</v>
      </c>
      <c r="AO5" s="90">
        <v>14</v>
      </c>
      <c r="AP5" s="89">
        <v>15</v>
      </c>
    </row>
    <row r="6" spans="1:57" ht="45.75" thickBot="1" x14ac:dyDescent="0.3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13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  <c r="Q6" s="50" t="s">
        <v>20</v>
      </c>
      <c r="R6" s="50" t="s">
        <v>53</v>
      </c>
      <c r="S6" s="50" t="s">
        <v>52</v>
      </c>
      <c r="V6" s="87" t="s">
        <v>216</v>
      </c>
      <c r="W6" s="87" t="s">
        <v>217</v>
      </c>
      <c r="X6" s="87" t="s">
        <v>218</v>
      </c>
      <c r="Y6" s="87" t="s">
        <v>219</v>
      </c>
      <c r="Z6" s="87" t="s">
        <v>220</v>
      </c>
      <c r="AA6" s="87" t="s">
        <v>221</v>
      </c>
    </row>
    <row r="7" spans="1:57" x14ac:dyDescent="0.25">
      <c r="A7" s="4">
        <v>1</v>
      </c>
      <c r="B7" s="3" t="s">
        <v>36</v>
      </c>
      <c r="C7" s="4">
        <v>1</v>
      </c>
      <c r="D7" s="4">
        <v>2200</v>
      </c>
      <c r="E7" s="4">
        <v>2000</v>
      </c>
      <c r="F7" s="4">
        <v>14</v>
      </c>
      <c r="G7" s="4">
        <v>2200</v>
      </c>
      <c r="H7" s="5">
        <v>55</v>
      </c>
      <c r="I7" s="5">
        <v>85.2</v>
      </c>
      <c r="J7" s="5">
        <v>72.099999999999994</v>
      </c>
      <c r="K7" s="5">
        <v>0.21</v>
      </c>
      <c r="L7" s="5">
        <v>8</v>
      </c>
      <c r="M7" s="5">
        <v>5.59</v>
      </c>
      <c r="N7" s="3" t="s">
        <v>22</v>
      </c>
      <c r="O7" s="5">
        <v>0.54</v>
      </c>
      <c r="P7" s="5">
        <v>140</v>
      </c>
      <c r="Q7" s="51">
        <v>121.7</v>
      </c>
      <c r="R7" s="51" t="s">
        <v>204</v>
      </c>
      <c r="S7" s="52" t="str">
        <f>VLOOKUP(B7, Sheet1!B:U, 17, FALSE)</f>
        <v>LGS-XX25-R-14-BB-B-T</v>
      </c>
      <c r="V7" t="str">
        <f>RIGHT(LEFT($S7, COLUMN(V7)-21),1)</f>
        <v>L</v>
      </c>
      <c r="W7" t="str">
        <f t="shared" ref="W7:AO20" si="0">RIGHT(LEFT($S7, COLUMN(W7)-21),1)</f>
        <v>G</v>
      </c>
      <c r="X7" t="str">
        <f t="shared" si="0"/>
        <v>S</v>
      </c>
      <c r="Y7" t="str">
        <f>RIGHT(LEFT($S7, COLUMN(Y7)-21),1)</f>
        <v>-</v>
      </c>
      <c r="Z7" t="str">
        <f t="shared" si="0"/>
        <v>X</v>
      </c>
      <c r="AA7" t="str">
        <f t="shared" si="0"/>
        <v>X</v>
      </c>
      <c r="AB7" t="str">
        <f t="shared" si="0"/>
        <v>2</v>
      </c>
      <c r="AC7" t="str">
        <f t="shared" si="0"/>
        <v>5</v>
      </c>
      <c r="AD7" t="str">
        <f t="shared" si="0"/>
        <v>-</v>
      </c>
      <c r="AE7" t="str">
        <f t="shared" si="0"/>
        <v>R</v>
      </c>
      <c r="AF7" t="str">
        <f t="shared" si="0"/>
        <v>-</v>
      </c>
      <c r="AG7" t="str">
        <f t="shared" si="0"/>
        <v>1</v>
      </c>
      <c r="AH7" t="str">
        <f t="shared" si="0"/>
        <v>4</v>
      </c>
      <c r="AI7" t="str">
        <f t="shared" si="0"/>
        <v>-</v>
      </c>
      <c r="AJ7" t="str">
        <f t="shared" si="0"/>
        <v>B</v>
      </c>
      <c r="AK7" t="str">
        <f t="shared" si="0"/>
        <v>B</v>
      </c>
      <c r="AL7" t="str">
        <f t="shared" si="0"/>
        <v>-</v>
      </c>
      <c r="AM7" t="str">
        <f t="shared" si="0"/>
        <v>B</v>
      </c>
      <c r="AN7" t="str">
        <f t="shared" si="0"/>
        <v>-</v>
      </c>
      <c r="AO7" t="str">
        <f t="shared" si="0"/>
        <v>T</v>
      </c>
      <c r="AR7" t="str">
        <f>V7</f>
        <v>L</v>
      </c>
      <c r="AS7" t="str">
        <f t="shared" ref="AS7:AT7" si="1">W7</f>
        <v>G</v>
      </c>
      <c r="AT7" t="str">
        <f t="shared" si="1"/>
        <v>S</v>
      </c>
      <c r="AU7" t="str">
        <f>Z7</f>
        <v>X</v>
      </c>
      <c r="AV7" t="str">
        <f t="shared" ref="AV7:AX7" si="2">AA7</f>
        <v>X</v>
      </c>
      <c r="AW7" t="str">
        <f t="shared" si="2"/>
        <v>2</v>
      </c>
      <c r="AX7" t="str">
        <f t="shared" si="2"/>
        <v>5</v>
      </c>
      <c r="AY7" t="str">
        <f>AE7</f>
        <v>R</v>
      </c>
      <c r="AZ7" t="str">
        <f>AG7</f>
        <v>1</v>
      </c>
      <c r="BA7" t="str">
        <f t="shared" ref="BA7" si="3">AH7</f>
        <v>4</v>
      </c>
      <c r="BB7" t="str">
        <f>AJ7</f>
        <v>B</v>
      </c>
      <c r="BC7" t="str">
        <f>AK7</f>
        <v>B</v>
      </c>
      <c r="BD7" t="str">
        <f>AM7</f>
        <v>B</v>
      </c>
      <c r="BE7" t="str">
        <f>AO7</f>
        <v>T</v>
      </c>
    </row>
    <row r="8" spans="1:57" x14ac:dyDescent="0.25">
      <c r="A8" s="4">
        <v>2</v>
      </c>
      <c r="B8" s="3" t="s">
        <v>37</v>
      </c>
      <c r="C8" s="4">
        <v>1</v>
      </c>
      <c r="D8" s="4">
        <v>1035</v>
      </c>
      <c r="E8" s="4">
        <v>765</v>
      </c>
      <c r="F8" s="4">
        <v>10</v>
      </c>
      <c r="G8" s="4">
        <v>1035</v>
      </c>
      <c r="H8" s="5">
        <v>55</v>
      </c>
      <c r="I8" s="5">
        <v>85.3</v>
      </c>
      <c r="J8" s="5">
        <v>34.1</v>
      </c>
      <c r="K8" s="5">
        <v>0.28999999999999998</v>
      </c>
      <c r="L8" s="5">
        <v>4</v>
      </c>
      <c r="M8" s="5">
        <v>2.94</v>
      </c>
      <c r="N8" s="3" t="s">
        <v>22</v>
      </c>
      <c r="O8" s="5">
        <v>0.46</v>
      </c>
      <c r="P8" s="5">
        <v>140</v>
      </c>
      <c r="Q8" s="51">
        <v>122.7</v>
      </c>
      <c r="R8" s="51" t="s">
        <v>204</v>
      </c>
      <c r="S8" s="52" t="str">
        <f>VLOOKUP(B8, Sheet1!B:U, 17, FALSE)</f>
        <v>LGS-XX25-R-10-FB-B-T</v>
      </c>
      <c r="V8" t="str">
        <f t="shared" ref="V8:AK24" si="4">RIGHT(LEFT($S8, COLUMN(V8)-21),1)</f>
        <v>L</v>
      </c>
      <c r="W8" t="str">
        <f t="shared" si="0"/>
        <v>G</v>
      </c>
      <c r="X8" t="str">
        <f t="shared" si="0"/>
        <v>S</v>
      </c>
      <c r="Y8" t="str">
        <f t="shared" si="0"/>
        <v>-</v>
      </c>
      <c r="Z8" t="str">
        <f t="shared" si="0"/>
        <v>X</v>
      </c>
      <c r="AA8" t="str">
        <f t="shared" si="0"/>
        <v>X</v>
      </c>
      <c r="AB8" t="str">
        <f t="shared" si="0"/>
        <v>2</v>
      </c>
      <c r="AC8" t="str">
        <f t="shared" si="0"/>
        <v>5</v>
      </c>
      <c r="AD8" t="str">
        <f t="shared" si="0"/>
        <v>-</v>
      </c>
      <c r="AE8" t="str">
        <f t="shared" si="0"/>
        <v>R</v>
      </c>
      <c r="AF8" t="str">
        <f t="shared" si="0"/>
        <v>-</v>
      </c>
      <c r="AG8" t="str">
        <f t="shared" si="0"/>
        <v>1</v>
      </c>
      <c r="AH8" t="str">
        <f t="shared" si="0"/>
        <v>0</v>
      </c>
      <c r="AI8" t="str">
        <f t="shared" si="0"/>
        <v>-</v>
      </c>
      <c r="AJ8" t="str">
        <f t="shared" si="0"/>
        <v>F</v>
      </c>
      <c r="AK8" t="str">
        <f t="shared" si="0"/>
        <v>B</v>
      </c>
      <c r="AL8" t="str">
        <f t="shared" si="0"/>
        <v>-</v>
      </c>
      <c r="AM8" t="str">
        <f t="shared" si="0"/>
        <v>B</v>
      </c>
      <c r="AN8" t="str">
        <f t="shared" si="0"/>
        <v>-</v>
      </c>
      <c r="AO8" t="str">
        <f t="shared" si="0"/>
        <v>T</v>
      </c>
      <c r="AR8" t="str">
        <f t="shared" ref="AR8:AR24" si="5">V8</f>
        <v>L</v>
      </c>
      <c r="AS8" t="str">
        <f t="shared" ref="AS8:AS24" si="6">W8</f>
        <v>G</v>
      </c>
      <c r="AT8" t="str">
        <f t="shared" ref="AT8:AT24" si="7">X8</f>
        <v>S</v>
      </c>
      <c r="AU8" t="str">
        <f t="shared" ref="AU8:AU24" si="8">Z8</f>
        <v>X</v>
      </c>
      <c r="AV8" t="str">
        <f t="shared" ref="AV8:AV24" si="9">AA8</f>
        <v>X</v>
      </c>
      <c r="AW8" t="str">
        <f t="shared" ref="AW8:AW24" si="10">AB8</f>
        <v>2</v>
      </c>
      <c r="AX8" t="str">
        <f t="shared" ref="AX8:AX24" si="11">AC8</f>
        <v>5</v>
      </c>
      <c r="AY8" t="str">
        <f t="shared" ref="AY8:AY24" si="12">AE8</f>
        <v>R</v>
      </c>
      <c r="AZ8" t="str">
        <f t="shared" ref="AZ8:AZ24" si="13">AG8</f>
        <v>1</v>
      </c>
      <c r="BA8" t="str">
        <f t="shared" ref="BA8:BA24" si="14">AH8</f>
        <v>0</v>
      </c>
      <c r="BB8" t="str">
        <f t="shared" ref="BB8:BB24" si="15">AJ8</f>
        <v>F</v>
      </c>
      <c r="BC8" t="str">
        <f t="shared" ref="BC8:BC24" si="16">AK8</f>
        <v>B</v>
      </c>
      <c r="BD8" t="str">
        <f t="shared" ref="BD8:BD24" si="17">AM8</f>
        <v>B</v>
      </c>
      <c r="BE8" t="str">
        <f t="shared" ref="BE8:BE24" si="18">AO8</f>
        <v>T</v>
      </c>
    </row>
    <row r="9" spans="1:57" x14ac:dyDescent="0.25">
      <c r="A9" s="4">
        <v>3</v>
      </c>
      <c r="B9" s="3" t="s">
        <v>38</v>
      </c>
      <c r="C9" s="4">
        <v>1</v>
      </c>
      <c r="D9" s="4">
        <v>825</v>
      </c>
      <c r="E9" s="4">
        <v>825</v>
      </c>
      <c r="F9" s="4">
        <v>10</v>
      </c>
      <c r="G9" s="4">
        <v>825</v>
      </c>
      <c r="H9" s="5">
        <v>55</v>
      </c>
      <c r="I9" s="5">
        <v>89.3</v>
      </c>
      <c r="J9" s="5">
        <v>30.7</v>
      </c>
      <c r="K9" s="5">
        <v>0.43</v>
      </c>
      <c r="L9" s="5">
        <v>4</v>
      </c>
      <c r="M9" s="5">
        <v>2.94</v>
      </c>
      <c r="N9" s="3" t="s">
        <v>22</v>
      </c>
      <c r="O9" s="5">
        <v>0.32</v>
      </c>
      <c r="P9" s="5">
        <v>140</v>
      </c>
      <c r="Q9" s="51">
        <v>124.4</v>
      </c>
      <c r="R9" s="51" t="s">
        <v>204</v>
      </c>
      <c r="S9" s="52" t="str">
        <f>VLOOKUP(B9, Sheet1!B:U, 17, FALSE)</f>
        <v>LGS-MX11-R-10-BB-B-T</v>
      </c>
      <c r="V9" t="str">
        <f t="shared" si="4"/>
        <v>L</v>
      </c>
      <c r="W9" t="str">
        <f t="shared" si="0"/>
        <v>G</v>
      </c>
      <c r="X9" t="str">
        <f t="shared" si="0"/>
        <v>S</v>
      </c>
      <c r="Y9" t="str">
        <f t="shared" si="0"/>
        <v>-</v>
      </c>
      <c r="Z9" t="str">
        <f t="shared" si="0"/>
        <v>M</v>
      </c>
      <c r="AA9" t="str">
        <f t="shared" si="0"/>
        <v>X</v>
      </c>
      <c r="AB9" t="str">
        <f t="shared" si="0"/>
        <v>1</v>
      </c>
      <c r="AC9" t="str">
        <f t="shared" si="0"/>
        <v>1</v>
      </c>
      <c r="AD9" t="str">
        <f t="shared" si="0"/>
        <v>-</v>
      </c>
      <c r="AE9" t="str">
        <f t="shared" si="0"/>
        <v>R</v>
      </c>
      <c r="AF9" t="str">
        <f t="shared" si="0"/>
        <v>-</v>
      </c>
      <c r="AG9" t="str">
        <f t="shared" si="0"/>
        <v>1</v>
      </c>
      <c r="AH9" t="str">
        <f t="shared" si="0"/>
        <v>0</v>
      </c>
      <c r="AI9" t="str">
        <f t="shared" si="0"/>
        <v>-</v>
      </c>
      <c r="AJ9" t="str">
        <f t="shared" si="0"/>
        <v>B</v>
      </c>
      <c r="AK9" t="str">
        <f t="shared" si="0"/>
        <v>B</v>
      </c>
      <c r="AL9" t="str">
        <f t="shared" si="0"/>
        <v>-</v>
      </c>
      <c r="AM9" t="str">
        <f t="shared" si="0"/>
        <v>B</v>
      </c>
      <c r="AN9" t="str">
        <f t="shared" si="0"/>
        <v>-</v>
      </c>
      <c r="AO9" t="str">
        <f t="shared" si="0"/>
        <v>T</v>
      </c>
      <c r="AR9" t="str">
        <f t="shared" si="5"/>
        <v>L</v>
      </c>
      <c r="AS9" t="str">
        <f t="shared" si="6"/>
        <v>G</v>
      </c>
      <c r="AT9" t="str">
        <f t="shared" si="7"/>
        <v>S</v>
      </c>
      <c r="AU9" t="str">
        <f t="shared" si="8"/>
        <v>M</v>
      </c>
      <c r="AV9" t="str">
        <f t="shared" si="9"/>
        <v>X</v>
      </c>
      <c r="AW9" t="str">
        <f t="shared" si="10"/>
        <v>1</v>
      </c>
      <c r="AX9" t="str">
        <f t="shared" si="11"/>
        <v>1</v>
      </c>
      <c r="AY9" t="str">
        <f t="shared" si="12"/>
        <v>R</v>
      </c>
      <c r="AZ9" t="str">
        <f t="shared" si="13"/>
        <v>1</v>
      </c>
      <c r="BA9" t="str">
        <f t="shared" si="14"/>
        <v>0</v>
      </c>
      <c r="BB9" t="str">
        <f t="shared" si="15"/>
        <v>B</v>
      </c>
      <c r="BC9" t="str">
        <f t="shared" si="16"/>
        <v>B</v>
      </c>
      <c r="BD9" t="str">
        <f t="shared" si="17"/>
        <v>B</v>
      </c>
      <c r="BE9" t="str">
        <f t="shared" si="18"/>
        <v>T</v>
      </c>
    </row>
    <row r="10" spans="1:57" x14ac:dyDescent="0.25">
      <c r="A10" s="4">
        <v>4</v>
      </c>
      <c r="B10" s="3" t="s">
        <v>35</v>
      </c>
      <c r="C10" s="4">
        <v>1</v>
      </c>
      <c r="D10" s="4">
        <v>300</v>
      </c>
      <c r="E10" s="4">
        <v>300</v>
      </c>
      <c r="F10" s="4">
        <v>6</v>
      </c>
      <c r="G10" s="4">
        <v>300</v>
      </c>
      <c r="H10" s="5">
        <v>55</v>
      </c>
      <c r="I10" s="5">
        <v>94.8</v>
      </c>
      <c r="J10" s="5">
        <v>13</v>
      </c>
      <c r="K10" s="5">
        <v>0.61</v>
      </c>
      <c r="L10" s="5">
        <v>2</v>
      </c>
      <c r="M10" s="5">
        <v>0.52</v>
      </c>
      <c r="N10" s="3" t="s">
        <v>22</v>
      </c>
      <c r="O10" s="5">
        <v>0.14000000000000001</v>
      </c>
      <c r="P10" s="5">
        <v>140</v>
      </c>
      <c r="Q10" s="51">
        <v>126.9</v>
      </c>
      <c r="R10" s="51" t="s">
        <v>204</v>
      </c>
      <c r="S10" s="52" t="str">
        <f>VLOOKUP(B10, Sheet1!B:U, 17, FALSE)</f>
        <v>LGS-MX11-R-06-FB-B-T</v>
      </c>
      <c r="V10" t="str">
        <f t="shared" si="4"/>
        <v>L</v>
      </c>
      <c r="W10" t="str">
        <f t="shared" si="0"/>
        <v>G</v>
      </c>
      <c r="X10" t="str">
        <f t="shared" si="0"/>
        <v>S</v>
      </c>
      <c r="Y10" t="str">
        <f t="shared" si="0"/>
        <v>-</v>
      </c>
      <c r="Z10" t="str">
        <f t="shared" si="0"/>
        <v>M</v>
      </c>
      <c r="AA10" t="str">
        <f t="shared" si="0"/>
        <v>X</v>
      </c>
      <c r="AB10" t="str">
        <f t="shared" si="0"/>
        <v>1</v>
      </c>
      <c r="AC10" t="str">
        <f t="shared" si="0"/>
        <v>1</v>
      </c>
      <c r="AD10" t="str">
        <f t="shared" si="0"/>
        <v>-</v>
      </c>
      <c r="AE10" t="str">
        <f t="shared" si="0"/>
        <v>R</v>
      </c>
      <c r="AF10" t="str">
        <f t="shared" si="0"/>
        <v>-</v>
      </c>
      <c r="AG10" t="str">
        <f t="shared" si="0"/>
        <v>0</v>
      </c>
      <c r="AH10" t="str">
        <f t="shared" si="0"/>
        <v>6</v>
      </c>
      <c r="AI10" t="str">
        <f t="shared" si="0"/>
        <v>-</v>
      </c>
      <c r="AJ10" t="str">
        <f t="shared" si="0"/>
        <v>F</v>
      </c>
      <c r="AK10" t="str">
        <f t="shared" si="0"/>
        <v>B</v>
      </c>
      <c r="AL10" t="str">
        <f t="shared" si="0"/>
        <v>-</v>
      </c>
      <c r="AM10" t="str">
        <f t="shared" si="0"/>
        <v>B</v>
      </c>
      <c r="AN10" t="str">
        <f t="shared" si="0"/>
        <v>-</v>
      </c>
      <c r="AO10" t="str">
        <f t="shared" si="0"/>
        <v>T</v>
      </c>
      <c r="AR10" t="str">
        <f t="shared" si="5"/>
        <v>L</v>
      </c>
      <c r="AS10" t="str">
        <f t="shared" si="6"/>
        <v>G</v>
      </c>
      <c r="AT10" t="str">
        <f t="shared" si="7"/>
        <v>S</v>
      </c>
      <c r="AU10" t="str">
        <f t="shared" si="8"/>
        <v>M</v>
      </c>
      <c r="AV10" t="str">
        <f t="shared" si="9"/>
        <v>X</v>
      </c>
      <c r="AW10" t="str">
        <f t="shared" si="10"/>
        <v>1</v>
      </c>
      <c r="AX10" t="str">
        <f t="shared" si="11"/>
        <v>1</v>
      </c>
      <c r="AY10" t="str">
        <f t="shared" si="12"/>
        <v>R</v>
      </c>
      <c r="AZ10" t="str">
        <f t="shared" si="13"/>
        <v>0</v>
      </c>
      <c r="BA10" t="str">
        <f t="shared" si="14"/>
        <v>6</v>
      </c>
      <c r="BB10" t="str">
        <f t="shared" si="15"/>
        <v>F</v>
      </c>
      <c r="BC10" t="str">
        <f t="shared" si="16"/>
        <v>B</v>
      </c>
      <c r="BD10" t="str">
        <f t="shared" si="17"/>
        <v>B</v>
      </c>
      <c r="BE10" t="str">
        <f t="shared" si="18"/>
        <v>T</v>
      </c>
    </row>
    <row r="11" spans="1:57" x14ac:dyDescent="0.25">
      <c r="A11" s="4">
        <v>5</v>
      </c>
      <c r="B11" s="3" t="s">
        <v>34</v>
      </c>
      <c r="C11" s="4">
        <v>1</v>
      </c>
      <c r="D11" s="4">
        <v>200</v>
      </c>
      <c r="E11" s="4">
        <v>200</v>
      </c>
      <c r="F11" s="4">
        <v>6</v>
      </c>
      <c r="G11" s="4">
        <v>200</v>
      </c>
      <c r="H11" s="5">
        <v>55</v>
      </c>
      <c r="I11" s="5">
        <v>97.8</v>
      </c>
      <c r="J11" s="5">
        <v>9.4</v>
      </c>
      <c r="K11" s="5">
        <v>0.68</v>
      </c>
      <c r="L11" s="5">
        <v>1</v>
      </c>
      <c r="M11" s="5">
        <v>0.15</v>
      </c>
      <c r="N11" s="3" t="s">
        <v>22</v>
      </c>
      <c r="O11" s="5">
        <v>7.0000000000000007E-2</v>
      </c>
      <c r="P11" s="5">
        <v>140</v>
      </c>
      <c r="Q11" s="51">
        <v>121.2</v>
      </c>
      <c r="R11" s="51" t="s">
        <v>204</v>
      </c>
      <c r="S11" s="52" t="str">
        <f>VLOOKUP(B11, Sheet1!B:U, 17, FALSE)</f>
        <v>LGS-MX11-R-06-BB-B-T</v>
      </c>
      <c r="V11" t="str">
        <f t="shared" si="4"/>
        <v>L</v>
      </c>
      <c r="W11" t="str">
        <f t="shared" si="0"/>
        <v>G</v>
      </c>
      <c r="X11" t="str">
        <f t="shared" si="0"/>
        <v>S</v>
      </c>
      <c r="Y11" t="str">
        <f t="shared" si="0"/>
        <v>-</v>
      </c>
      <c r="Z11" t="str">
        <f t="shared" si="0"/>
        <v>M</v>
      </c>
      <c r="AA11" t="str">
        <f t="shared" si="0"/>
        <v>X</v>
      </c>
      <c r="AB11" t="str">
        <f t="shared" si="0"/>
        <v>1</v>
      </c>
      <c r="AC11" t="str">
        <f t="shared" si="0"/>
        <v>1</v>
      </c>
      <c r="AD11" t="str">
        <f t="shared" si="0"/>
        <v>-</v>
      </c>
      <c r="AE11" t="str">
        <f t="shared" si="0"/>
        <v>R</v>
      </c>
      <c r="AF11" t="str">
        <f t="shared" si="0"/>
        <v>-</v>
      </c>
      <c r="AG11" t="str">
        <f t="shared" si="0"/>
        <v>0</v>
      </c>
      <c r="AH11" t="str">
        <f t="shared" si="0"/>
        <v>6</v>
      </c>
      <c r="AI11" t="str">
        <f t="shared" si="0"/>
        <v>-</v>
      </c>
      <c r="AJ11" t="str">
        <f t="shared" si="0"/>
        <v>B</v>
      </c>
      <c r="AK11" t="str">
        <f t="shared" si="0"/>
        <v>B</v>
      </c>
      <c r="AL11" t="str">
        <f t="shared" si="0"/>
        <v>-</v>
      </c>
      <c r="AM11" t="str">
        <f t="shared" si="0"/>
        <v>B</v>
      </c>
      <c r="AN11" t="str">
        <f t="shared" si="0"/>
        <v>-</v>
      </c>
      <c r="AO11" t="str">
        <f t="shared" si="0"/>
        <v>T</v>
      </c>
      <c r="AR11" t="str">
        <f t="shared" si="5"/>
        <v>L</v>
      </c>
      <c r="AS11" t="str">
        <f t="shared" si="6"/>
        <v>G</v>
      </c>
      <c r="AT11" t="str">
        <f t="shared" si="7"/>
        <v>S</v>
      </c>
      <c r="AU11" t="str">
        <f t="shared" si="8"/>
        <v>M</v>
      </c>
      <c r="AV11" t="str">
        <f t="shared" si="9"/>
        <v>X</v>
      </c>
      <c r="AW11" t="str">
        <f t="shared" si="10"/>
        <v>1</v>
      </c>
      <c r="AX11" t="str">
        <f t="shared" si="11"/>
        <v>1</v>
      </c>
      <c r="AY11" t="str">
        <f t="shared" si="12"/>
        <v>R</v>
      </c>
      <c r="AZ11" t="str">
        <f t="shared" si="13"/>
        <v>0</v>
      </c>
      <c r="BA11" t="str">
        <f t="shared" si="14"/>
        <v>6</v>
      </c>
      <c r="BB11" t="str">
        <f t="shared" si="15"/>
        <v>B</v>
      </c>
      <c r="BC11" t="str">
        <f t="shared" si="16"/>
        <v>B</v>
      </c>
      <c r="BD11" t="str">
        <f t="shared" si="17"/>
        <v>B</v>
      </c>
      <c r="BE11" t="str">
        <f t="shared" si="18"/>
        <v>T</v>
      </c>
    </row>
    <row r="12" spans="1:57" x14ac:dyDescent="0.25">
      <c r="A12" s="4">
        <v>6</v>
      </c>
      <c r="B12" s="3" t="s">
        <v>33</v>
      </c>
      <c r="C12" s="4">
        <v>1</v>
      </c>
      <c r="D12" s="4">
        <v>1020</v>
      </c>
      <c r="E12" s="4">
        <v>735</v>
      </c>
      <c r="F12" s="4">
        <v>10</v>
      </c>
      <c r="G12" s="4">
        <v>1020</v>
      </c>
      <c r="H12" s="5">
        <v>55</v>
      </c>
      <c r="I12" s="5">
        <v>88</v>
      </c>
      <c r="J12" s="5">
        <v>36.6</v>
      </c>
      <c r="K12" s="5">
        <v>0.3</v>
      </c>
      <c r="L12" s="5">
        <v>7</v>
      </c>
      <c r="M12" s="5">
        <v>8.09</v>
      </c>
      <c r="N12" s="3" t="s">
        <v>22</v>
      </c>
      <c r="O12" s="5">
        <v>0.45</v>
      </c>
      <c r="P12" s="5">
        <v>140</v>
      </c>
      <c r="Q12" s="51">
        <v>129.4</v>
      </c>
      <c r="R12" s="51" t="s">
        <v>204</v>
      </c>
      <c r="S12" s="52" t="str">
        <f>VLOOKUP(B12, Sheet1!B:U, 17, FALSE)</f>
        <v>LGS-XX25-R-10-FB-B-T</v>
      </c>
      <c r="V12" t="str">
        <f t="shared" si="4"/>
        <v>L</v>
      </c>
      <c r="W12" t="str">
        <f t="shared" si="0"/>
        <v>G</v>
      </c>
      <c r="X12" t="str">
        <f t="shared" si="0"/>
        <v>S</v>
      </c>
      <c r="Y12" t="str">
        <f t="shared" si="0"/>
        <v>-</v>
      </c>
      <c r="Z12" t="str">
        <f t="shared" si="0"/>
        <v>X</v>
      </c>
      <c r="AA12" t="str">
        <f t="shared" si="0"/>
        <v>X</v>
      </c>
      <c r="AB12" t="str">
        <f t="shared" si="0"/>
        <v>2</v>
      </c>
      <c r="AC12" t="str">
        <f t="shared" si="0"/>
        <v>5</v>
      </c>
      <c r="AD12" t="str">
        <f t="shared" si="0"/>
        <v>-</v>
      </c>
      <c r="AE12" t="str">
        <f t="shared" si="0"/>
        <v>R</v>
      </c>
      <c r="AF12" t="str">
        <f t="shared" si="0"/>
        <v>-</v>
      </c>
      <c r="AG12" t="str">
        <f t="shared" si="0"/>
        <v>1</v>
      </c>
      <c r="AH12" t="str">
        <f t="shared" si="0"/>
        <v>0</v>
      </c>
      <c r="AI12" t="str">
        <f t="shared" si="0"/>
        <v>-</v>
      </c>
      <c r="AJ12" t="str">
        <f t="shared" si="0"/>
        <v>F</v>
      </c>
      <c r="AK12" t="str">
        <f t="shared" si="0"/>
        <v>B</v>
      </c>
      <c r="AL12" t="str">
        <f t="shared" si="0"/>
        <v>-</v>
      </c>
      <c r="AM12" t="str">
        <f t="shared" si="0"/>
        <v>B</v>
      </c>
      <c r="AN12" t="str">
        <f t="shared" si="0"/>
        <v>-</v>
      </c>
      <c r="AO12" t="str">
        <f t="shared" si="0"/>
        <v>T</v>
      </c>
      <c r="AR12" t="str">
        <f t="shared" si="5"/>
        <v>L</v>
      </c>
      <c r="AS12" t="str">
        <f t="shared" si="6"/>
        <v>G</v>
      </c>
      <c r="AT12" t="str">
        <f t="shared" si="7"/>
        <v>S</v>
      </c>
      <c r="AU12" t="str">
        <f t="shared" si="8"/>
        <v>X</v>
      </c>
      <c r="AV12" t="str">
        <f t="shared" si="9"/>
        <v>X</v>
      </c>
      <c r="AW12" t="str">
        <f t="shared" si="10"/>
        <v>2</v>
      </c>
      <c r="AX12" t="str">
        <f t="shared" si="11"/>
        <v>5</v>
      </c>
      <c r="AY12" t="str">
        <f t="shared" si="12"/>
        <v>R</v>
      </c>
      <c r="AZ12" t="str">
        <f t="shared" si="13"/>
        <v>1</v>
      </c>
      <c r="BA12" t="str">
        <f t="shared" si="14"/>
        <v>0</v>
      </c>
      <c r="BB12" t="str">
        <f t="shared" si="15"/>
        <v>F</v>
      </c>
      <c r="BC12" t="str">
        <f t="shared" si="16"/>
        <v>B</v>
      </c>
      <c r="BD12" t="str">
        <f t="shared" si="17"/>
        <v>B</v>
      </c>
      <c r="BE12" t="str">
        <f t="shared" si="18"/>
        <v>T</v>
      </c>
    </row>
    <row r="13" spans="1:57" x14ac:dyDescent="0.25">
      <c r="A13" s="4">
        <v>7</v>
      </c>
      <c r="B13" s="3" t="s">
        <v>32</v>
      </c>
      <c r="C13" s="4">
        <v>1</v>
      </c>
      <c r="D13" s="4">
        <v>2000</v>
      </c>
      <c r="E13" s="4">
        <v>2000</v>
      </c>
      <c r="F13" s="4">
        <v>14</v>
      </c>
      <c r="G13" s="4">
        <v>2000</v>
      </c>
      <c r="H13" s="5">
        <v>55</v>
      </c>
      <c r="I13" s="5">
        <v>86.9</v>
      </c>
      <c r="J13" s="5">
        <v>69.099999999999994</v>
      </c>
      <c r="K13" s="5">
        <v>0.28999999999999998</v>
      </c>
      <c r="L13" s="5">
        <v>8</v>
      </c>
      <c r="M13" s="5">
        <v>5.59</v>
      </c>
      <c r="N13" s="3" t="s">
        <v>22</v>
      </c>
      <c r="O13" s="5">
        <v>0.46</v>
      </c>
      <c r="P13" s="5">
        <v>140</v>
      </c>
      <c r="Q13" s="51">
        <v>122.5</v>
      </c>
      <c r="R13" s="51" t="s">
        <v>204</v>
      </c>
      <c r="S13" s="52" t="str">
        <f>VLOOKUP(B13, Sheet1!B:U, 17, FALSE)</f>
        <v>LGS-MX11-R-14-FB-B-T</v>
      </c>
      <c r="V13" t="str">
        <f t="shared" si="4"/>
        <v>L</v>
      </c>
      <c r="W13" t="str">
        <f t="shared" si="0"/>
        <v>G</v>
      </c>
      <c r="X13" t="str">
        <f t="shared" si="0"/>
        <v>S</v>
      </c>
      <c r="Y13" t="str">
        <f t="shared" si="0"/>
        <v>-</v>
      </c>
      <c r="Z13" t="str">
        <f t="shared" si="0"/>
        <v>M</v>
      </c>
      <c r="AA13" t="str">
        <f t="shared" si="0"/>
        <v>X</v>
      </c>
      <c r="AB13" t="str">
        <f t="shared" si="0"/>
        <v>1</v>
      </c>
      <c r="AC13" t="str">
        <f t="shared" si="0"/>
        <v>1</v>
      </c>
      <c r="AD13" t="str">
        <f t="shared" si="0"/>
        <v>-</v>
      </c>
      <c r="AE13" t="str">
        <f t="shared" si="0"/>
        <v>R</v>
      </c>
      <c r="AF13" t="str">
        <f t="shared" si="0"/>
        <v>-</v>
      </c>
      <c r="AG13" t="str">
        <f t="shared" si="0"/>
        <v>1</v>
      </c>
      <c r="AH13" t="str">
        <f t="shared" si="0"/>
        <v>4</v>
      </c>
      <c r="AI13" t="str">
        <f t="shared" si="0"/>
        <v>-</v>
      </c>
      <c r="AJ13" t="str">
        <f t="shared" si="0"/>
        <v>F</v>
      </c>
      <c r="AK13" t="str">
        <f t="shared" si="0"/>
        <v>B</v>
      </c>
      <c r="AL13" t="str">
        <f t="shared" si="0"/>
        <v>-</v>
      </c>
      <c r="AM13" t="str">
        <f t="shared" si="0"/>
        <v>B</v>
      </c>
      <c r="AN13" t="str">
        <f t="shared" si="0"/>
        <v>-</v>
      </c>
      <c r="AO13" t="str">
        <f t="shared" si="0"/>
        <v>T</v>
      </c>
      <c r="AR13" t="str">
        <f t="shared" si="5"/>
        <v>L</v>
      </c>
      <c r="AS13" t="str">
        <f t="shared" si="6"/>
        <v>G</v>
      </c>
      <c r="AT13" t="str">
        <f t="shared" si="7"/>
        <v>S</v>
      </c>
      <c r="AU13" t="str">
        <f t="shared" si="8"/>
        <v>M</v>
      </c>
      <c r="AV13" t="str">
        <f t="shared" si="9"/>
        <v>X</v>
      </c>
      <c r="AW13" t="str">
        <f t="shared" si="10"/>
        <v>1</v>
      </c>
      <c r="AX13" t="str">
        <f t="shared" si="11"/>
        <v>1</v>
      </c>
      <c r="AY13" t="str">
        <f t="shared" si="12"/>
        <v>R</v>
      </c>
      <c r="AZ13" t="str">
        <f t="shared" si="13"/>
        <v>1</v>
      </c>
      <c r="BA13" t="str">
        <f t="shared" si="14"/>
        <v>4</v>
      </c>
      <c r="BB13" t="str">
        <f t="shared" si="15"/>
        <v>F</v>
      </c>
      <c r="BC13" t="str">
        <f t="shared" si="16"/>
        <v>B</v>
      </c>
      <c r="BD13" t="str">
        <f t="shared" si="17"/>
        <v>B</v>
      </c>
      <c r="BE13" t="str">
        <f t="shared" si="18"/>
        <v>T</v>
      </c>
    </row>
    <row r="14" spans="1:57" x14ac:dyDescent="0.25">
      <c r="A14" s="4">
        <v>8</v>
      </c>
      <c r="B14" s="3" t="s">
        <v>27</v>
      </c>
      <c r="C14" s="4">
        <v>1</v>
      </c>
      <c r="D14" s="4">
        <v>1120</v>
      </c>
      <c r="E14" s="4">
        <v>1120</v>
      </c>
      <c r="F14" s="4">
        <v>12</v>
      </c>
      <c r="G14" s="4">
        <v>1120</v>
      </c>
      <c r="H14" s="5">
        <v>55</v>
      </c>
      <c r="I14" s="5">
        <v>89.2</v>
      </c>
      <c r="J14" s="5">
        <v>41.5</v>
      </c>
      <c r="K14" s="5">
        <v>0.43</v>
      </c>
      <c r="L14" s="5">
        <v>5</v>
      </c>
      <c r="M14" s="5">
        <v>5.4</v>
      </c>
      <c r="N14" s="3" t="s">
        <v>22</v>
      </c>
      <c r="O14" s="5">
        <v>0.32</v>
      </c>
      <c r="P14" s="5">
        <v>140</v>
      </c>
      <c r="Q14" s="51">
        <v>123.2</v>
      </c>
      <c r="R14" s="51" t="s">
        <v>204</v>
      </c>
      <c r="S14" s="52" t="str">
        <f>VLOOKUP(B14, Sheet1!B:U, 17, FALSE)</f>
        <v>LGS-MX11-R-12-BB-B-T</v>
      </c>
      <c r="V14" t="str">
        <f t="shared" si="4"/>
        <v>L</v>
      </c>
      <c r="W14" t="str">
        <f t="shared" si="0"/>
        <v>G</v>
      </c>
      <c r="X14" t="str">
        <f t="shared" si="0"/>
        <v>S</v>
      </c>
      <c r="Y14" t="str">
        <f t="shared" si="0"/>
        <v>-</v>
      </c>
      <c r="Z14" t="str">
        <f t="shared" si="0"/>
        <v>M</v>
      </c>
      <c r="AA14" t="str">
        <f t="shared" si="0"/>
        <v>X</v>
      </c>
      <c r="AB14" t="str">
        <f t="shared" si="0"/>
        <v>1</v>
      </c>
      <c r="AC14" t="str">
        <f t="shared" si="0"/>
        <v>1</v>
      </c>
      <c r="AD14" t="str">
        <f t="shared" si="0"/>
        <v>-</v>
      </c>
      <c r="AE14" t="str">
        <f t="shared" si="0"/>
        <v>R</v>
      </c>
      <c r="AF14" t="str">
        <f t="shared" si="0"/>
        <v>-</v>
      </c>
      <c r="AG14" t="str">
        <f t="shared" si="0"/>
        <v>1</v>
      </c>
      <c r="AH14" t="str">
        <f t="shared" si="0"/>
        <v>2</v>
      </c>
      <c r="AI14" t="str">
        <f t="shared" si="0"/>
        <v>-</v>
      </c>
      <c r="AJ14" t="str">
        <f t="shared" si="0"/>
        <v>B</v>
      </c>
      <c r="AK14" t="str">
        <f t="shared" si="0"/>
        <v>B</v>
      </c>
      <c r="AL14" t="str">
        <f t="shared" si="0"/>
        <v>-</v>
      </c>
      <c r="AM14" t="str">
        <f t="shared" si="0"/>
        <v>B</v>
      </c>
      <c r="AN14" t="str">
        <f t="shared" si="0"/>
        <v>-</v>
      </c>
      <c r="AO14" t="str">
        <f t="shared" si="0"/>
        <v>T</v>
      </c>
      <c r="AR14" t="str">
        <f t="shared" si="5"/>
        <v>L</v>
      </c>
      <c r="AS14" t="str">
        <f t="shared" si="6"/>
        <v>G</v>
      </c>
      <c r="AT14" t="str">
        <f t="shared" si="7"/>
        <v>S</v>
      </c>
      <c r="AU14" t="str">
        <f t="shared" si="8"/>
        <v>M</v>
      </c>
      <c r="AV14" t="str">
        <f t="shared" si="9"/>
        <v>X</v>
      </c>
      <c r="AW14" t="str">
        <f t="shared" si="10"/>
        <v>1</v>
      </c>
      <c r="AX14" t="str">
        <f t="shared" si="11"/>
        <v>1</v>
      </c>
      <c r="AY14" t="str">
        <f t="shared" si="12"/>
        <v>R</v>
      </c>
      <c r="AZ14" t="str">
        <f t="shared" si="13"/>
        <v>1</v>
      </c>
      <c r="BA14" t="str">
        <f t="shared" si="14"/>
        <v>2</v>
      </c>
      <c r="BB14" t="str">
        <f t="shared" si="15"/>
        <v>B</v>
      </c>
      <c r="BC14" t="str">
        <f t="shared" si="16"/>
        <v>B</v>
      </c>
      <c r="BD14" t="str">
        <f t="shared" si="17"/>
        <v>B</v>
      </c>
      <c r="BE14" t="str">
        <f t="shared" si="18"/>
        <v>T</v>
      </c>
    </row>
    <row r="15" spans="1:57" x14ac:dyDescent="0.25">
      <c r="A15" s="4">
        <v>9</v>
      </c>
      <c r="B15" s="3" t="s">
        <v>28</v>
      </c>
      <c r="C15" s="4">
        <v>1</v>
      </c>
      <c r="D15" s="4">
        <v>2200</v>
      </c>
      <c r="E15" s="4">
        <v>650</v>
      </c>
      <c r="F15" s="4">
        <v>14</v>
      </c>
      <c r="G15" s="4">
        <v>2200</v>
      </c>
      <c r="H15" s="5">
        <v>55</v>
      </c>
      <c r="I15" s="5">
        <v>85.7</v>
      </c>
      <c r="J15" s="5">
        <v>73.2</v>
      </c>
      <c r="K15" s="5">
        <v>0.21</v>
      </c>
      <c r="L15" s="5">
        <v>9</v>
      </c>
      <c r="M15" s="5">
        <v>6.92</v>
      </c>
      <c r="N15" s="3" t="s">
        <v>22</v>
      </c>
      <c r="O15" s="5">
        <v>0.54</v>
      </c>
      <c r="P15" s="5">
        <v>140</v>
      </c>
      <c r="Q15" s="51">
        <v>123.5</v>
      </c>
      <c r="R15" s="51" t="s">
        <v>204</v>
      </c>
      <c r="S15" s="52" t="str">
        <f>VLOOKUP(B15, Sheet1!B:U, 17, FALSE)</f>
        <v>LGS-XX25-R-14-BB-B-T</v>
      </c>
      <c r="V15" t="str">
        <f t="shared" si="4"/>
        <v>L</v>
      </c>
      <c r="W15" t="str">
        <f t="shared" si="0"/>
        <v>G</v>
      </c>
      <c r="X15" t="str">
        <f t="shared" si="0"/>
        <v>S</v>
      </c>
      <c r="Y15" t="str">
        <f t="shared" si="0"/>
        <v>-</v>
      </c>
      <c r="Z15" t="str">
        <f t="shared" si="0"/>
        <v>X</v>
      </c>
      <c r="AA15" t="str">
        <f t="shared" si="0"/>
        <v>X</v>
      </c>
      <c r="AB15" t="str">
        <f t="shared" si="0"/>
        <v>2</v>
      </c>
      <c r="AC15" t="str">
        <f t="shared" si="0"/>
        <v>5</v>
      </c>
      <c r="AD15" t="str">
        <f t="shared" si="0"/>
        <v>-</v>
      </c>
      <c r="AE15" t="str">
        <f t="shared" si="0"/>
        <v>R</v>
      </c>
      <c r="AF15" t="str">
        <f t="shared" si="0"/>
        <v>-</v>
      </c>
      <c r="AG15" t="str">
        <f t="shared" si="0"/>
        <v>1</v>
      </c>
      <c r="AH15" t="str">
        <f t="shared" si="0"/>
        <v>4</v>
      </c>
      <c r="AI15" t="str">
        <f t="shared" si="0"/>
        <v>-</v>
      </c>
      <c r="AJ15" t="str">
        <f t="shared" si="0"/>
        <v>B</v>
      </c>
      <c r="AK15" t="str">
        <f t="shared" si="0"/>
        <v>B</v>
      </c>
      <c r="AL15" t="str">
        <f t="shared" si="0"/>
        <v>-</v>
      </c>
      <c r="AM15" t="str">
        <f t="shared" si="0"/>
        <v>B</v>
      </c>
      <c r="AN15" t="str">
        <f t="shared" si="0"/>
        <v>-</v>
      </c>
      <c r="AO15" t="str">
        <f t="shared" si="0"/>
        <v>T</v>
      </c>
      <c r="AR15" t="str">
        <f t="shared" si="5"/>
        <v>L</v>
      </c>
      <c r="AS15" t="str">
        <f t="shared" si="6"/>
        <v>G</v>
      </c>
      <c r="AT15" t="str">
        <f t="shared" si="7"/>
        <v>S</v>
      </c>
      <c r="AU15" t="str">
        <f t="shared" si="8"/>
        <v>X</v>
      </c>
      <c r="AV15" t="str">
        <f t="shared" si="9"/>
        <v>X</v>
      </c>
      <c r="AW15" t="str">
        <f t="shared" si="10"/>
        <v>2</v>
      </c>
      <c r="AX15" t="str">
        <f t="shared" si="11"/>
        <v>5</v>
      </c>
      <c r="AY15" t="str">
        <f t="shared" si="12"/>
        <v>R</v>
      </c>
      <c r="AZ15" t="str">
        <f t="shared" si="13"/>
        <v>1</v>
      </c>
      <c r="BA15" t="str">
        <f t="shared" si="14"/>
        <v>4</v>
      </c>
      <c r="BB15" t="str">
        <f t="shared" si="15"/>
        <v>B</v>
      </c>
      <c r="BC15" t="str">
        <f t="shared" si="16"/>
        <v>B</v>
      </c>
      <c r="BD15" t="str">
        <f t="shared" si="17"/>
        <v>B</v>
      </c>
      <c r="BE15" t="str">
        <f t="shared" si="18"/>
        <v>T</v>
      </c>
    </row>
    <row r="16" spans="1:57" x14ac:dyDescent="0.25">
      <c r="A16" s="4">
        <v>10</v>
      </c>
      <c r="B16" s="3" t="s">
        <v>29</v>
      </c>
      <c r="C16" s="4">
        <v>1</v>
      </c>
      <c r="D16" s="4">
        <v>2200</v>
      </c>
      <c r="E16" s="4">
        <v>650</v>
      </c>
      <c r="F16" s="4">
        <v>14</v>
      </c>
      <c r="G16" s="4">
        <v>2200</v>
      </c>
      <c r="H16" s="5">
        <v>55</v>
      </c>
      <c r="I16" s="5">
        <v>85.7</v>
      </c>
      <c r="J16" s="5">
        <v>73.2</v>
      </c>
      <c r="K16" s="5">
        <v>0.21</v>
      </c>
      <c r="L16" s="5">
        <v>9</v>
      </c>
      <c r="M16" s="5">
        <v>6.92</v>
      </c>
      <c r="N16" s="3" t="s">
        <v>22</v>
      </c>
      <c r="O16" s="5">
        <v>0.54</v>
      </c>
      <c r="P16" s="5">
        <v>140</v>
      </c>
      <c r="Q16" s="51">
        <v>123.5</v>
      </c>
      <c r="R16" s="51" t="s">
        <v>204</v>
      </c>
      <c r="S16" s="52" t="str">
        <f>VLOOKUP(B16, Sheet1!B:U, 17, FALSE)</f>
        <v>LGS-XX25-R-14-FB-B-T</v>
      </c>
      <c r="V16" t="str">
        <f t="shared" si="4"/>
        <v>L</v>
      </c>
      <c r="W16" t="str">
        <f t="shared" si="0"/>
        <v>G</v>
      </c>
      <c r="X16" t="str">
        <f t="shared" si="0"/>
        <v>S</v>
      </c>
      <c r="Y16" t="str">
        <f t="shared" si="0"/>
        <v>-</v>
      </c>
      <c r="Z16" t="str">
        <f t="shared" si="0"/>
        <v>X</v>
      </c>
      <c r="AA16" t="str">
        <f t="shared" si="0"/>
        <v>X</v>
      </c>
      <c r="AB16" t="str">
        <f t="shared" si="0"/>
        <v>2</v>
      </c>
      <c r="AC16" t="str">
        <f t="shared" si="0"/>
        <v>5</v>
      </c>
      <c r="AD16" t="str">
        <f t="shared" si="0"/>
        <v>-</v>
      </c>
      <c r="AE16" t="str">
        <f t="shared" si="0"/>
        <v>R</v>
      </c>
      <c r="AF16" t="str">
        <f t="shared" si="0"/>
        <v>-</v>
      </c>
      <c r="AG16" t="str">
        <f t="shared" si="0"/>
        <v>1</v>
      </c>
      <c r="AH16" t="str">
        <f t="shared" si="0"/>
        <v>4</v>
      </c>
      <c r="AI16" t="str">
        <f t="shared" si="0"/>
        <v>-</v>
      </c>
      <c r="AJ16" t="str">
        <f t="shared" si="0"/>
        <v>F</v>
      </c>
      <c r="AK16" t="str">
        <f t="shared" si="0"/>
        <v>B</v>
      </c>
      <c r="AL16" t="str">
        <f t="shared" si="0"/>
        <v>-</v>
      </c>
      <c r="AM16" t="str">
        <f t="shared" si="0"/>
        <v>B</v>
      </c>
      <c r="AN16" t="str">
        <f t="shared" si="0"/>
        <v>-</v>
      </c>
      <c r="AO16" t="str">
        <f t="shared" si="0"/>
        <v>T</v>
      </c>
      <c r="AR16" t="str">
        <f t="shared" si="5"/>
        <v>L</v>
      </c>
      <c r="AS16" t="str">
        <f t="shared" si="6"/>
        <v>G</v>
      </c>
      <c r="AT16" t="str">
        <f t="shared" si="7"/>
        <v>S</v>
      </c>
      <c r="AU16" t="str">
        <f t="shared" si="8"/>
        <v>X</v>
      </c>
      <c r="AV16" t="str">
        <f t="shared" si="9"/>
        <v>X</v>
      </c>
      <c r="AW16" t="str">
        <f t="shared" si="10"/>
        <v>2</v>
      </c>
      <c r="AX16" t="str">
        <f t="shared" si="11"/>
        <v>5</v>
      </c>
      <c r="AY16" t="str">
        <f t="shared" si="12"/>
        <v>R</v>
      </c>
      <c r="AZ16" t="str">
        <f t="shared" si="13"/>
        <v>1</v>
      </c>
      <c r="BA16" t="str">
        <f t="shared" si="14"/>
        <v>4</v>
      </c>
      <c r="BB16" t="str">
        <f t="shared" si="15"/>
        <v>F</v>
      </c>
      <c r="BC16" t="str">
        <f t="shared" si="16"/>
        <v>B</v>
      </c>
      <c r="BD16" t="str">
        <f t="shared" si="17"/>
        <v>B</v>
      </c>
      <c r="BE16" t="str">
        <f t="shared" si="18"/>
        <v>T</v>
      </c>
    </row>
    <row r="17" spans="1:57" x14ac:dyDescent="0.25">
      <c r="A17" s="4">
        <v>11</v>
      </c>
      <c r="B17" s="3" t="s">
        <v>30</v>
      </c>
      <c r="C17" s="4">
        <v>1</v>
      </c>
      <c r="D17" s="4">
        <v>2200</v>
      </c>
      <c r="E17" s="4">
        <v>650</v>
      </c>
      <c r="F17" s="4">
        <v>14</v>
      </c>
      <c r="G17" s="4">
        <v>2200</v>
      </c>
      <c r="H17" s="5">
        <v>55</v>
      </c>
      <c r="I17" s="5">
        <v>85.7</v>
      </c>
      <c r="J17" s="5">
        <v>73.2</v>
      </c>
      <c r="K17" s="5">
        <v>0.21</v>
      </c>
      <c r="L17" s="5">
        <v>9</v>
      </c>
      <c r="M17" s="5">
        <v>6.92</v>
      </c>
      <c r="N17" s="3" t="s">
        <v>22</v>
      </c>
      <c r="O17" s="5">
        <v>0.54</v>
      </c>
      <c r="P17" s="5">
        <v>140</v>
      </c>
      <c r="Q17" s="51">
        <v>123.5</v>
      </c>
      <c r="R17" s="51" t="s">
        <v>204</v>
      </c>
      <c r="S17" s="52" t="str">
        <f>VLOOKUP(B17, Sheet1!B:U, 17, FALSE)</f>
        <v>LGS-XX25-R-14-BB-B-T</v>
      </c>
      <c r="V17" t="str">
        <f t="shared" si="4"/>
        <v>L</v>
      </c>
      <c r="W17" t="str">
        <f t="shared" si="0"/>
        <v>G</v>
      </c>
      <c r="X17" t="str">
        <f t="shared" si="0"/>
        <v>S</v>
      </c>
      <c r="Y17" t="str">
        <f t="shared" si="0"/>
        <v>-</v>
      </c>
      <c r="Z17" t="str">
        <f t="shared" si="0"/>
        <v>X</v>
      </c>
      <c r="AA17" t="str">
        <f t="shared" si="0"/>
        <v>X</v>
      </c>
      <c r="AB17" t="str">
        <f t="shared" si="0"/>
        <v>2</v>
      </c>
      <c r="AC17" t="str">
        <f t="shared" si="0"/>
        <v>5</v>
      </c>
      <c r="AD17" t="str">
        <f t="shared" si="0"/>
        <v>-</v>
      </c>
      <c r="AE17" t="str">
        <f t="shared" si="0"/>
        <v>R</v>
      </c>
      <c r="AF17" t="str">
        <f t="shared" si="0"/>
        <v>-</v>
      </c>
      <c r="AG17" t="str">
        <f t="shared" si="0"/>
        <v>1</v>
      </c>
      <c r="AH17" t="str">
        <f t="shared" si="0"/>
        <v>4</v>
      </c>
      <c r="AI17" t="str">
        <f t="shared" si="0"/>
        <v>-</v>
      </c>
      <c r="AJ17" t="str">
        <f t="shared" si="0"/>
        <v>B</v>
      </c>
      <c r="AK17" t="str">
        <f t="shared" si="0"/>
        <v>B</v>
      </c>
      <c r="AL17" t="str">
        <f t="shared" si="0"/>
        <v>-</v>
      </c>
      <c r="AM17" t="str">
        <f t="shared" si="0"/>
        <v>B</v>
      </c>
      <c r="AN17" t="str">
        <f t="shared" si="0"/>
        <v>-</v>
      </c>
      <c r="AO17" t="str">
        <f t="shared" si="0"/>
        <v>T</v>
      </c>
      <c r="AR17" t="str">
        <f t="shared" si="5"/>
        <v>L</v>
      </c>
      <c r="AS17" t="str">
        <f t="shared" si="6"/>
        <v>G</v>
      </c>
      <c r="AT17" t="str">
        <f t="shared" si="7"/>
        <v>S</v>
      </c>
      <c r="AU17" t="str">
        <f t="shared" si="8"/>
        <v>X</v>
      </c>
      <c r="AV17" t="str">
        <f t="shared" si="9"/>
        <v>X</v>
      </c>
      <c r="AW17" t="str">
        <f t="shared" si="10"/>
        <v>2</v>
      </c>
      <c r="AX17" t="str">
        <f t="shared" si="11"/>
        <v>5</v>
      </c>
      <c r="AY17" t="str">
        <f t="shared" si="12"/>
        <v>R</v>
      </c>
      <c r="AZ17" t="str">
        <f t="shared" si="13"/>
        <v>1</v>
      </c>
      <c r="BA17" t="str">
        <f t="shared" si="14"/>
        <v>4</v>
      </c>
      <c r="BB17" t="str">
        <f t="shared" si="15"/>
        <v>B</v>
      </c>
      <c r="BC17" t="str">
        <f t="shared" si="16"/>
        <v>B</v>
      </c>
      <c r="BD17" t="str">
        <f t="shared" si="17"/>
        <v>B</v>
      </c>
      <c r="BE17" t="str">
        <f t="shared" si="18"/>
        <v>T</v>
      </c>
    </row>
    <row r="18" spans="1:57" x14ac:dyDescent="0.25">
      <c r="A18" s="4">
        <v>12</v>
      </c>
      <c r="B18" s="3" t="s">
        <v>31</v>
      </c>
      <c r="C18" s="4">
        <v>1</v>
      </c>
      <c r="D18" s="4">
        <v>2200</v>
      </c>
      <c r="E18" s="4">
        <v>650</v>
      </c>
      <c r="F18" s="4">
        <v>14</v>
      </c>
      <c r="G18" s="4">
        <v>2200</v>
      </c>
      <c r="H18" s="5">
        <v>55</v>
      </c>
      <c r="I18" s="5">
        <v>85.7</v>
      </c>
      <c r="J18" s="5">
        <v>73.2</v>
      </c>
      <c r="K18" s="5">
        <v>0.21</v>
      </c>
      <c r="L18" s="5">
        <v>9</v>
      </c>
      <c r="M18" s="5">
        <v>6.92</v>
      </c>
      <c r="N18" s="3" t="s">
        <v>22</v>
      </c>
      <c r="O18" s="5">
        <v>0.54</v>
      </c>
      <c r="P18" s="5">
        <v>140</v>
      </c>
      <c r="Q18" s="51">
        <v>123.5</v>
      </c>
      <c r="R18" s="51" t="s">
        <v>204</v>
      </c>
      <c r="S18" s="52" t="str">
        <f>VLOOKUP(B18, Sheet1!B:U, 17, FALSE)</f>
        <v>LGS-XX25-R-14-FB-B-T</v>
      </c>
      <c r="V18" t="str">
        <f t="shared" si="4"/>
        <v>L</v>
      </c>
      <c r="W18" t="str">
        <f t="shared" si="0"/>
        <v>G</v>
      </c>
      <c r="X18" t="str">
        <f t="shared" si="0"/>
        <v>S</v>
      </c>
      <c r="Y18" t="str">
        <f t="shared" si="0"/>
        <v>-</v>
      </c>
      <c r="Z18" t="str">
        <f t="shared" si="0"/>
        <v>X</v>
      </c>
      <c r="AA18" t="str">
        <f t="shared" si="0"/>
        <v>X</v>
      </c>
      <c r="AB18" t="str">
        <f t="shared" si="0"/>
        <v>2</v>
      </c>
      <c r="AC18" t="str">
        <f t="shared" si="0"/>
        <v>5</v>
      </c>
      <c r="AD18" t="str">
        <f t="shared" si="0"/>
        <v>-</v>
      </c>
      <c r="AE18" t="str">
        <f t="shared" si="0"/>
        <v>R</v>
      </c>
      <c r="AF18" t="str">
        <f t="shared" si="0"/>
        <v>-</v>
      </c>
      <c r="AG18" t="str">
        <f t="shared" si="0"/>
        <v>1</v>
      </c>
      <c r="AH18" t="str">
        <f t="shared" si="0"/>
        <v>4</v>
      </c>
      <c r="AI18" t="str">
        <f t="shared" si="0"/>
        <v>-</v>
      </c>
      <c r="AJ18" t="str">
        <f t="shared" si="0"/>
        <v>F</v>
      </c>
      <c r="AK18" t="str">
        <f t="shared" si="0"/>
        <v>B</v>
      </c>
      <c r="AL18" t="str">
        <f t="shared" si="0"/>
        <v>-</v>
      </c>
      <c r="AM18" t="str">
        <f t="shared" si="0"/>
        <v>B</v>
      </c>
      <c r="AN18" t="str">
        <f t="shared" si="0"/>
        <v>-</v>
      </c>
      <c r="AO18" t="str">
        <f t="shared" si="0"/>
        <v>T</v>
      </c>
      <c r="AR18" t="str">
        <f t="shared" si="5"/>
        <v>L</v>
      </c>
      <c r="AS18" t="str">
        <f t="shared" si="6"/>
        <v>G</v>
      </c>
      <c r="AT18" t="str">
        <f t="shared" si="7"/>
        <v>S</v>
      </c>
      <c r="AU18" t="str">
        <f t="shared" si="8"/>
        <v>X</v>
      </c>
      <c r="AV18" t="str">
        <f t="shared" si="9"/>
        <v>X</v>
      </c>
      <c r="AW18" t="str">
        <f t="shared" si="10"/>
        <v>2</v>
      </c>
      <c r="AX18" t="str">
        <f t="shared" si="11"/>
        <v>5</v>
      </c>
      <c r="AY18" t="str">
        <f t="shared" si="12"/>
        <v>R</v>
      </c>
      <c r="AZ18" t="str">
        <f t="shared" si="13"/>
        <v>1</v>
      </c>
      <c r="BA18" t="str">
        <f t="shared" si="14"/>
        <v>4</v>
      </c>
      <c r="BB18" t="str">
        <f t="shared" si="15"/>
        <v>F</v>
      </c>
      <c r="BC18" t="str">
        <f t="shared" si="16"/>
        <v>B</v>
      </c>
      <c r="BD18" t="str">
        <f t="shared" si="17"/>
        <v>B</v>
      </c>
      <c r="BE18" t="str">
        <f t="shared" si="18"/>
        <v>T</v>
      </c>
    </row>
    <row r="19" spans="1:57" x14ac:dyDescent="0.25">
      <c r="A19" s="4">
        <v>13</v>
      </c>
      <c r="B19" s="3" t="s">
        <v>205</v>
      </c>
      <c r="C19" s="4">
        <v>1</v>
      </c>
      <c r="D19" s="4">
        <v>2200</v>
      </c>
      <c r="E19" s="4">
        <v>650</v>
      </c>
      <c r="F19" s="4">
        <v>14</v>
      </c>
      <c r="G19" s="4">
        <v>2200</v>
      </c>
      <c r="H19" s="5">
        <v>55</v>
      </c>
      <c r="I19" s="5">
        <v>85.7</v>
      </c>
      <c r="J19" s="5">
        <v>73.2</v>
      </c>
      <c r="K19" s="5">
        <v>0.21</v>
      </c>
      <c r="L19" s="5">
        <v>9</v>
      </c>
      <c r="M19" s="5">
        <v>6.92</v>
      </c>
      <c r="N19" s="3" t="s">
        <v>22</v>
      </c>
      <c r="O19" s="5">
        <v>0.54</v>
      </c>
      <c r="P19" s="5">
        <v>140</v>
      </c>
      <c r="Q19" s="51">
        <v>123.5</v>
      </c>
      <c r="R19" s="51" t="s">
        <v>204</v>
      </c>
      <c r="S19" s="52" t="str">
        <f>VLOOKUP(B19, Sheet1!B:U, 17, FALSE)</f>
        <v>LGS-XX25-R-14-BB-B-T</v>
      </c>
      <c r="V19" t="str">
        <f t="shared" si="4"/>
        <v>L</v>
      </c>
      <c r="W19" t="str">
        <f t="shared" si="0"/>
        <v>G</v>
      </c>
      <c r="X19" t="str">
        <f t="shared" si="0"/>
        <v>S</v>
      </c>
      <c r="Y19" t="str">
        <f t="shared" si="0"/>
        <v>-</v>
      </c>
      <c r="Z19" t="str">
        <f t="shared" si="0"/>
        <v>X</v>
      </c>
      <c r="AA19" t="str">
        <f t="shared" si="0"/>
        <v>X</v>
      </c>
      <c r="AB19" t="str">
        <f t="shared" si="0"/>
        <v>2</v>
      </c>
      <c r="AC19" t="str">
        <f t="shared" si="0"/>
        <v>5</v>
      </c>
      <c r="AD19" t="str">
        <f t="shared" si="0"/>
        <v>-</v>
      </c>
      <c r="AE19" t="str">
        <f t="shared" si="0"/>
        <v>R</v>
      </c>
      <c r="AF19" t="str">
        <f t="shared" si="0"/>
        <v>-</v>
      </c>
      <c r="AG19" t="str">
        <f t="shared" si="0"/>
        <v>1</v>
      </c>
      <c r="AH19" t="str">
        <f t="shared" si="0"/>
        <v>4</v>
      </c>
      <c r="AI19" t="str">
        <f t="shared" si="0"/>
        <v>-</v>
      </c>
      <c r="AJ19" t="str">
        <f t="shared" si="0"/>
        <v>B</v>
      </c>
      <c r="AK19" t="str">
        <f t="shared" si="0"/>
        <v>B</v>
      </c>
      <c r="AL19" t="str">
        <f t="shared" si="0"/>
        <v>-</v>
      </c>
      <c r="AM19" t="str">
        <f t="shared" si="0"/>
        <v>B</v>
      </c>
      <c r="AN19" t="str">
        <f t="shared" si="0"/>
        <v>-</v>
      </c>
      <c r="AO19" t="str">
        <f t="shared" si="0"/>
        <v>T</v>
      </c>
      <c r="AR19" t="str">
        <f t="shared" si="5"/>
        <v>L</v>
      </c>
      <c r="AS19" t="str">
        <f t="shared" si="6"/>
        <v>G</v>
      </c>
      <c r="AT19" t="str">
        <f t="shared" si="7"/>
        <v>S</v>
      </c>
      <c r="AU19" t="str">
        <f t="shared" si="8"/>
        <v>X</v>
      </c>
      <c r="AV19" t="str">
        <f t="shared" si="9"/>
        <v>X</v>
      </c>
      <c r="AW19" t="str">
        <f t="shared" si="10"/>
        <v>2</v>
      </c>
      <c r="AX19" t="str">
        <f t="shared" si="11"/>
        <v>5</v>
      </c>
      <c r="AY19" t="str">
        <f t="shared" si="12"/>
        <v>R</v>
      </c>
      <c r="AZ19" t="str">
        <f t="shared" si="13"/>
        <v>1</v>
      </c>
      <c r="BA19" t="str">
        <f t="shared" si="14"/>
        <v>4</v>
      </c>
      <c r="BB19" t="str">
        <f t="shared" si="15"/>
        <v>B</v>
      </c>
      <c r="BC19" t="str">
        <f t="shared" si="16"/>
        <v>B</v>
      </c>
      <c r="BD19" t="str">
        <f t="shared" si="17"/>
        <v>B</v>
      </c>
      <c r="BE19" t="str">
        <f t="shared" si="18"/>
        <v>T</v>
      </c>
    </row>
    <row r="20" spans="1:57" x14ac:dyDescent="0.25">
      <c r="A20" s="4">
        <v>14</v>
      </c>
      <c r="B20" s="3" t="s">
        <v>21</v>
      </c>
      <c r="C20" s="4">
        <v>1</v>
      </c>
      <c r="D20" s="4">
        <v>1500</v>
      </c>
      <c r="E20" s="4">
        <v>1090</v>
      </c>
      <c r="F20" s="4">
        <v>12</v>
      </c>
      <c r="G20" s="4">
        <v>1500</v>
      </c>
      <c r="H20" s="5">
        <v>55</v>
      </c>
      <c r="I20" s="5">
        <v>90.3</v>
      </c>
      <c r="J20" s="5">
        <v>48.6</v>
      </c>
      <c r="K20" s="5">
        <v>0.24</v>
      </c>
      <c r="L20" s="5">
        <v>6</v>
      </c>
      <c r="M20" s="5">
        <v>7.51</v>
      </c>
      <c r="N20" s="3" t="s">
        <v>22</v>
      </c>
      <c r="O20" s="5">
        <v>0.51</v>
      </c>
      <c r="P20" s="5">
        <v>140</v>
      </c>
      <c r="Q20" s="51">
        <v>120.6</v>
      </c>
      <c r="R20" s="51" t="s">
        <v>204</v>
      </c>
      <c r="S20" s="52" t="str">
        <f>VLOOKUP(B20, Sheet1!B:U, 17, FALSE)</f>
        <v>LGS-XX25-R-12-BB-B-T</v>
      </c>
      <c r="V20" t="str">
        <f t="shared" si="4"/>
        <v>L</v>
      </c>
      <c r="W20" t="str">
        <f t="shared" si="0"/>
        <v>G</v>
      </c>
      <c r="X20" t="str">
        <f t="shared" si="0"/>
        <v>S</v>
      </c>
      <c r="Y20" t="str">
        <f t="shared" si="0"/>
        <v>-</v>
      </c>
      <c r="Z20" t="str">
        <f t="shared" si="0"/>
        <v>X</v>
      </c>
      <c r="AA20" t="str">
        <f t="shared" si="0"/>
        <v>X</v>
      </c>
      <c r="AB20" t="str">
        <f t="shared" si="0"/>
        <v>2</v>
      </c>
      <c r="AC20" t="str">
        <f t="shared" si="0"/>
        <v>5</v>
      </c>
      <c r="AD20" t="str">
        <f t="shared" si="0"/>
        <v>-</v>
      </c>
      <c r="AE20" t="str">
        <f t="shared" si="0"/>
        <v>R</v>
      </c>
      <c r="AF20" t="str">
        <f t="shared" ref="AF20:AO24" si="19">RIGHT(LEFT($S20, COLUMN(AF20)-21),1)</f>
        <v>-</v>
      </c>
      <c r="AG20" t="str">
        <f t="shared" si="19"/>
        <v>1</v>
      </c>
      <c r="AH20" t="str">
        <f t="shared" si="19"/>
        <v>2</v>
      </c>
      <c r="AI20" t="str">
        <f t="shared" si="19"/>
        <v>-</v>
      </c>
      <c r="AJ20" t="str">
        <f t="shared" si="19"/>
        <v>B</v>
      </c>
      <c r="AK20" t="str">
        <f t="shared" si="19"/>
        <v>B</v>
      </c>
      <c r="AL20" t="str">
        <f t="shared" si="19"/>
        <v>-</v>
      </c>
      <c r="AM20" t="str">
        <f t="shared" si="19"/>
        <v>B</v>
      </c>
      <c r="AN20" t="str">
        <f t="shared" si="19"/>
        <v>-</v>
      </c>
      <c r="AO20" t="str">
        <f t="shared" si="19"/>
        <v>T</v>
      </c>
      <c r="AR20" t="str">
        <f t="shared" si="5"/>
        <v>L</v>
      </c>
      <c r="AS20" t="str">
        <f t="shared" si="6"/>
        <v>G</v>
      </c>
      <c r="AT20" t="str">
        <f t="shared" si="7"/>
        <v>S</v>
      </c>
      <c r="AU20" t="str">
        <f t="shared" si="8"/>
        <v>X</v>
      </c>
      <c r="AV20" t="str">
        <f t="shared" si="9"/>
        <v>X</v>
      </c>
      <c r="AW20" t="str">
        <f t="shared" si="10"/>
        <v>2</v>
      </c>
      <c r="AX20" t="str">
        <f t="shared" si="11"/>
        <v>5</v>
      </c>
      <c r="AY20" t="str">
        <f t="shared" si="12"/>
        <v>R</v>
      </c>
      <c r="AZ20" t="str">
        <f t="shared" si="13"/>
        <v>1</v>
      </c>
      <c r="BA20" t="str">
        <f t="shared" si="14"/>
        <v>2</v>
      </c>
      <c r="BB20" t="str">
        <f t="shared" si="15"/>
        <v>B</v>
      </c>
      <c r="BC20" t="str">
        <f t="shared" si="16"/>
        <v>B</v>
      </c>
      <c r="BD20" t="str">
        <f t="shared" si="17"/>
        <v>B</v>
      </c>
      <c r="BE20" t="str">
        <f t="shared" si="18"/>
        <v>T</v>
      </c>
    </row>
    <row r="21" spans="1:57" x14ac:dyDescent="0.25">
      <c r="A21" s="4">
        <v>15</v>
      </c>
      <c r="B21" s="3" t="s">
        <v>23</v>
      </c>
      <c r="C21" s="4">
        <v>1</v>
      </c>
      <c r="D21" s="4">
        <v>740</v>
      </c>
      <c r="E21" s="4">
        <v>740</v>
      </c>
      <c r="F21" s="4">
        <v>10</v>
      </c>
      <c r="G21" s="4">
        <v>740</v>
      </c>
      <c r="H21" s="5">
        <v>55</v>
      </c>
      <c r="I21" s="5">
        <v>89.5</v>
      </c>
      <c r="J21" s="5">
        <v>27.8</v>
      </c>
      <c r="K21" s="5">
        <v>0.49</v>
      </c>
      <c r="L21" s="5">
        <v>3</v>
      </c>
      <c r="M21" s="5">
        <v>1.75</v>
      </c>
      <c r="N21" s="3" t="s">
        <v>22</v>
      </c>
      <c r="O21" s="5">
        <v>0.26</v>
      </c>
      <c r="P21" s="5">
        <v>140</v>
      </c>
      <c r="Q21" s="51">
        <v>121.3</v>
      </c>
      <c r="R21" s="51" t="s">
        <v>204</v>
      </c>
      <c r="S21" s="52" t="str">
        <f>VLOOKUP(B21, Sheet1!B:U, 17, FALSE)</f>
        <v>LGS-MX11-R-10-BB-B-T</v>
      </c>
      <c r="V21" t="str">
        <f t="shared" si="4"/>
        <v>L</v>
      </c>
      <c r="W21" t="str">
        <f t="shared" si="4"/>
        <v>G</v>
      </c>
      <c r="X21" t="str">
        <f t="shared" si="4"/>
        <v>S</v>
      </c>
      <c r="Y21" t="str">
        <f t="shared" si="4"/>
        <v>-</v>
      </c>
      <c r="Z21" t="str">
        <f t="shared" si="4"/>
        <v>M</v>
      </c>
      <c r="AA21" t="str">
        <f t="shared" si="4"/>
        <v>X</v>
      </c>
      <c r="AB21" t="str">
        <f t="shared" si="4"/>
        <v>1</v>
      </c>
      <c r="AC21" t="str">
        <f t="shared" si="4"/>
        <v>1</v>
      </c>
      <c r="AD21" t="str">
        <f t="shared" si="4"/>
        <v>-</v>
      </c>
      <c r="AE21" t="str">
        <f t="shared" si="4"/>
        <v>R</v>
      </c>
      <c r="AF21" t="str">
        <f t="shared" si="4"/>
        <v>-</v>
      </c>
      <c r="AG21" t="str">
        <f t="shared" si="4"/>
        <v>1</v>
      </c>
      <c r="AH21" t="str">
        <f t="shared" si="4"/>
        <v>0</v>
      </c>
      <c r="AI21" t="str">
        <f t="shared" si="4"/>
        <v>-</v>
      </c>
      <c r="AJ21" t="str">
        <f t="shared" si="4"/>
        <v>B</v>
      </c>
      <c r="AK21" t="str">
        <f t="shared" si="4"/>
        <v>B</v>
      </c>
      <c r="AL21" t="str">
        <f t="shared" si="19"/>
        <v>-</v>
      </c>
      <c r="AM21" t="str">
        <f t="shared" si="19"/>
        <v>B</v>
      </c>
      <c r="AN21" t="str">
        <f t="shared" si="19"/>
        <v>-</v>
      </c>
      <c r="AO21" t="str">
        <f t="shared" si="19"/>
        <v>T</v>
      </c>
      <c r="AR21" t="str">
        <f t="shared" si="5"/>
        <v>L</v>
      </c>
      <c r="AS21" t="str">
        <f t="shared" si="6"/>
        <v>G</v>
      </c>
      <c r="AT21" t="str">
        <f t="shared" si="7"/>
        <v>S</v>
      </c>
      <c r="AU21" t="str">
        <f t="shared" si="8"/>
        <v>M</v>
      </c>
      <c r="AV21" t="str">
        <f t="shared" si="9"/>
        <v>X</v>
      </c>
      <c r="AW21" t="str">
        <f t="shared" si="10"/>
        <v>1</v>
      </c>
      <c r="AX21" t="str">
        <f t="shared" si="11"/>
        <v>1</v>
      </c>
      <c r="AY21" t="str">
        <f t="shared" si="12"/>
        <v>R</v>
      </c>
      <c r="AZ21" t="str">
        <f t="shared" si="13"/>
        <v>1</v>
      </c>
      <c r="BA21" t="str">
        <f t="shared" si="14"/>
        <v>0</v>
      </c>
      <c r="BB21" t="str">
        <f t="shared" si="15"/>
        <v>B</v>
      </c>
      <c r="BC21" t="str">
        <f t="shared" si="16"/>
        <v>B</v>
      </c>
      <c r="BD21" t="str">
        <f t="shared" si="17"/>
        <v>B</v>
      </c>
      <c r="BE21" t="str">
        <f t="shared" si="18"/>
        <v>T</v>
      </c>
    </row>
    <row r="22" spans="1:57" x14ac:dyDescent="0.25">
      <c r="A22" s="4">
        <v>16</v>
      </c>
      <c r="B22" s="3" t="s">
        <v>25</v>
      </c>
      <c r="C22" s="4">
        <v>1</v>
      </c>
      <c r="D22" s="4">
        <v>2000</v>
      </c>
      <c r="E22" s="4">
        <v>935</v>
      </c>
      <c r="F22" s="4">
        <v>14</v>
      </c>
      <c r="G22" s="4">
        <v>2000</v>
      </c>
      <c r="H22" s="5">
        <v>55</v>
      </c>
      <c r="I22" s="5">
        <v>86.9</v>
      </c>
      <c r="J22" s="5">
        <v>69.099999999999994</v>
      </c>
      <c r="K22" s="5">
        <v>0.28999999999999998</v>
      </c>
      <c r="L22" s="5">
        <v>8</v>
      </c>
      <c r="M22" s="5">
        <v>5.59</v>
      </c>
      <c r="N22" s="3" t="s">
        <v>22</v>
      </c>
      <c r="O22" s="5">
        <v>0.46</v>
      </c>
      <c r="P22" s="5">
        <v>140</v>
      </c>
      <c r="Q22" s="51">
        <v>122.5</v>
      </c>
      <c r="R22" s="51" t="s">
        <v>204</v>
      </c>
      <c r="S22" s="52" t="str">
        <f>VLOOKUP(B22, Sheet1!B:U, 17, FALSE)</f>
        <v>LGS-XX25-R-14-FB-B-T</v>
      </c>
      <c r="V22" t="str">
        <f t="shared" si="4"/>
        <v>L</v>
      </c>
      <c r="W22" t="str">
        <f t="shared" si="4"/>
        <v>G</v>
      </c>
      <c r="X22" t="str">
        <f t="shared" si="4"/>
        <v>S</v>
      </c>
      <c r="Y22" t="str">
        <f t="shared" si="4"/>
        <v>-</v>
      </c>
      <c r="Z22" t="str">
        <f t="shared" si="4"/>
        <v>X</v>
      </c>
      <c r="AA22" t="str">
        <f t="shared" si="4"/>
        <v>X</v>
      </c>
      <c r="AB22" t="str">
        <f t="shared" si="4"/>
        <v>2</v>
      </c>
      <c r="AC22" t="str">
        <f t="shared" si="4"/>
        <v>5</v>
      </c>
      <c r="AD22" t="str">
        <f t="shared" si="4"/>
        <v>-</v>
      </c>
      <c r="AE22" t="str">
        <f t="shared" si="4"/>
        <v>R</v>
      </c>
      <c r="AF22" t="str">
        <f t="shared" si="4"/>
        <v>-</v>
      </c>
      <c r="AG22" t="str">
        <f t="shared" si="4"/>
        <v>1</v>
      </c>
      <c r="AH22" t="str">
        <f t="shared" si="4"/>
        <v>4</v>
      </c>
      <c r="AI22" t="str">
        <f t="shared" si="4"/>
        <v>-</v>
      </c>
      <c r="AJ22" t="str">
        <f t="shared" si="4"/>
        <v>F</v>
      </c>
      <c r="AK22" t="str">
        <f t="shared" si="4"/>
        <v>B</v>
      </c>
      <c r="AL22" t="str">
        <f t="shared" si="19"/>
        <v>-</v>
      </c>
      <c r="AM22" t="str">
        <f t="shared" si="19"/>
        <v>B</v>
      </c>
      <c r="AN22" t="str">
        <f t="shared" si="19"/>
        <v>-</v>
      </c>
      <c r="AO22" t="str">
        <f t="shared" si="19"/>
        <v>T</v>
      </c>
      <c r="AR22" t="str">
        <f t="shared" si="5"/>
        <v>L</v>
      </c>
      <c r="AS22" t="str">
        <f t="shared" si="6"/>
        <v>G</v>
      </c>
      <c r="AT22" t="str">
        <f t="shared" si="7"/>
        <v>S</v>
      </c>
      <c r="AU22" t="str">
        <f t="shared" si="8"/>
        <v>X</v>
      </c>
      <c r="AV22" t="str">
        <f t="shared" si="9"/>
        <v>X</v>
      </c>
      <c r="AW22" t="str">
        <f t="shared" si="10"/>
        <v>2</v>
      </c>
      <c r="AX22" t="str">
        <f t="shared" si="11"/>
        <v>5</v>
      </c>
      <c r="AY22" t="str">
        <f t="shared" si="12"/>
        <v>R</v>
      </c>
      <c r="AZ22" t="str">
        <f t="shared" si="13"/>
        <v>1</v>
      </c>
      <c r="BA22" t="str">
        <f t="shared" si="14"/>
        <v>4</v>
      </c>
      <c r="BB22" t="str">
        <f t="shared" si="15"/>
        <v>F</v>
      </c>
      <c r="BC22" t="str">
        <f t="shared" si="16"/>
        <v>B</v>
      </c>
      <c r="BD22" t="str">
        <f t="shared" si="17"/>
        <v>B</v>
      </c>
      <c r="BE22" t="str">
        <f t="shared" si="18"/>
        <v>T</v>
      </c>
    </row>
    <row r="23" spans="1:57" x14ac:dyDescent="0.25">
      <c r="A23" s="4">
        <v>17</v>
      </c>
      <c r="B23" s="3" t="s">
        <v>26</v>
      </c>
      <c r="C23" s="4">
        <v>1</v>
      </c>
      <c r="D23" s="4">
        <v>2000</v>
      </c>
      <c r="E23" s="4">
        <v>930</v>
      </c>
      <c r="F23" s="4">
        <v>14</v>
      </c>
      <c r="G23" s="4">
        <v>2000</v>
      </c>
      <c r="H23" s="5">
        <v>55</v>
      </c>
      <c r="I23" s="5">
        <v>86.9</v>
      </c>
      <c r="J23" s="5">
        <v>69.099999999999994</v>
      </c>
      <c r="K23" s="5">
        <v>0.28999999999999998</v>
      </c>
      <c r="L23" s="5">
        <v>8</v>
      </c>
      <c r="M23" s="5">
        <v>5.59</v>
      </c>
      <c r="N23" s="3" t="s">
        <v>22</v>
      </c>
      <c r="O23" s="5">
        <v>0.46</v>
      </c>
      <c r="P23" s="5">
        <v>140</v>
      </c>
      <c r="Q23" s="51">
        <v>122.5</v>
      </c>
      <c r="R23" s="51" t="s">
        <v>204</v>
      </c>
      <c r="S23" s="52" t="str">
        <f>VLOOKUP(B23, Sheet1!B:U, 17, FALSE)</f>
        <v>LGS-XX25-R-14-BB-B-T</v>
      </c>
      <c r="V23" t="str">
        <f t="shared" si="4"/>
        <v>L</v>
      </c>
      <c r="W23" t="str">
        <f t="shared" si="4"/>
        <v>G</v>
      </c>
      <c r="X23" t="str">
        <f t="shared" si="4"/>
        <v>S</v>
      </c>
      <c r="Y23" t="str">
        <f t="shared" si="4"/>
        <v>-</v>
      </c>
      <c r="Z23" t="str">
        <f t="shared" si="4"/>
        <v>X</v>
      </c>
      <c r="AA23" t="str">
        <f t="shared" si="4"/>
        <v>X</v>
      </c>
      <c r="AB23" t="str">
        <f t="shared" si="4"/>
        <v>2</v>
      </c>
      <c r="AC23" t="str">
        <f t="shared" si="4"/>
        <v>5</v>
      </c>
      <c r="AD23" t="str">
        <f t="shared" si="4"/>
        <v>-</v>
      </c>
      <c r="AE23" t="str">
        <f t="shared" si="4"/>
        <v>R</v>
      </c>
      <c r="AF23" t="str">
        <f t="shared" si="4"/>
        <v>-</v>
      </c>
      <c r="AG23" t="str">
        <f t="shared" si="4"/>
        <v>1</v>
      </c>
      <c r="AH23" t="str">
        <f t="shared" si="4"/>
        <v>4</v>
      </c>
      <c r="AI23" t="str">
        <f t="shared" si="4"/>
        <v>-</v>
      </c>
      <c r="AJ23" t="str">
        <f t="shared" si="4"/>
        <v>B</v>
      </c>
      <c r="AK23" t="str">
        <f t="shared" si="4"/>
        <v>B</v>
      </c>
      <c r="AL23" t="str">
        <f t="shared" si="19"/>
        <v>-</v>
      </c>
      <c r="AM23" t="str">
        <f t="shared" si="19"/>
        <v>B</v>
      </c>
      <c r="AN23" t="str">
        <f t="shared" si="19"/>
        <v>-</v>
      </c>
      <c r="AO23" t="str">
        <f t="shared" si="19"/>
        <v>T</v>
      </c>
      <c r="AR23" t="str">
        <f t="shared" si="5"/>
        <v>L</v>
      </c>
      <c r="AS23" t="str">
        <f t="shared" si="6"/>
        <v>G</v>
      </c>
      <c r="AT23" t="str">
        <f t="shared" si="7"/>
        <v>S</v>
      </c>
      <c r="AU23" t="str">
        <f t="shared" si="8"/>
        <v>X</v>
      </c>
      <c r="AV23" t="str">
        <f t="shared" si="9"/>
        <v>X</v>
      </c>
      <c r="AW23" t="str">
        <f t="shared" si="10"/>
        <v>2</v>
      </c>
      <c r="AX23" t="str">
        <f t="shared" si="11"/>
        <v>5</v>
      </c>
      <c r="AY23" t="str">
        <f t="shared" si="12"/>
        <v>R</v>
      </c>
      <c r="AZ23" t="str">
        <f t="shared" si="13"/>
        <v>1</v>
      </c>
      <c r="BA23" t="str">
        <f t="shared" si="14"/>
        <v>4</v>
      </c>
      <c r="BB23" t="str">
        <f t="shared" si="15"/>
        <v>B</v>
      </c>
      <c r="BC23" t="str">
        <f t="shared" si="16"/>
        <v>B</v>
      </c>
      <c r="BD23" t="str">
        <f t="shared" si="17"/>
        <v>B</v>
      </c>
      <c r="BE23" t="str">
        <f t="shared" si="18"/>
        <v>T</v>
      </c>
    </row>
    <row r="24" spans="1:57" x14ac:dyDescent="0.25">
      <c r="A24" s="4">
        <v>18</v>
      </c>
      <c r="B24" s="3" t="s">
        <v>24</v>
      </c>
      <c r="C24" s="4">
        <v>1</v>
      </c>
      <c r="D24" s="4">
        <v>1220</v>
      </c>
      <c r="E24" s="4">
        <v>1220</v>
      </c>
      <c r="F24" s="4">
        <v>12</v>
      </c>
      <c r="G24" s="4">
        <v>1220</v>
      </c>
      <c r="H24" s="5">
        <v>55</v>
      </c>
      <c r="I24" s="5">
        <v>87.6</v>
      </c>
      <c r="J24" s="5">
        <v>43.2</v>
      </c>
      <c r="K24" s="5">
        <v>0.39</v>
      </c>
      <c r="L24" s="5">
        <v>5</v>
      </c>
      <c r="M24" s="5">
        <v>5.4</v>
      </c>
      <c r="N24" s="3" t="s">
        <v>22</v>
      </c>
      <c r="O24" s="5">
        <v>0.36</v>
      </c>
      <c r="P24" s="5">
        <v>140</v>
      </c>
      <c r="Q24" s="51">
        <v>122.5</v>
      </c>
      <c r="R24" s="51" t="s">
        <v>204</v>
      </c>
      <c r="S24" s="52" t="str">
        <f>VLOOKUP(B24, Sheet1!B:U, 17, FALSE)</f>
        <v>LGS-MX11-R-12-FB-B-T</v>
      </c>
      <c r="V24" t="str">
        <f t="shared" si="4"/>
        <v>L</v>
      </c>
      <c r="W24" t="str">
        <f t="shared" si="4"/>
        <v>G</v>
      </c>
      <c r="X24" t="str">
        <f t="shared" si="4"/>
        <v>S</v>
      </c>
      <c r="Y24" t="str">
        <f t="shared" si="4"/>
        <v>-</v>
      </c>
      <c r="Z24" t="str">
        <f t="shared" si="4"/>
        <v>M</v>
      </c>
      <c r="AA24" t="str">
        <f t="shared" si="4"/>
        <v>X</v>
      </c>
      <c r="AB24" t="str">
        <f t="shared" si="4"/>
        <v>1</v>
      </c>
      <c r="AC24" t="str">
        <f t="shared" si="4"/>
        <v>1</v>
      </c>
      <c r="AD24" t="str">
        <f t="shared" si="4"/>
        <v>-</v>
      </c>
      <c r="AE24" t="str">
        <f t="shared" si="4"/>
        <v>R</v>
      </c>
      <c r="AF24" t="str">
        <f t="shared" si="4"/>
        <v>-</v>
      </c>
      <c r="AG24" t="str">
        <f t="shared" si="4"/>
        <v>1</v>
      </c>
      <c r="AH24" t="str">
        <f t="shared" si="4"/>
        <v>2</v>
      </c>
      <c r="AI24" t="str">
        <f t="shared" si="4"/>
        <v>-</v>
      </c>
      <c r="AJ24" t="str">
        <f t="shared" si="4"/>
        <v>F</v>
      </c>
      <c r="AK24" t="str">
        <f t="shared" si="4"/>
        <v>B</v>
      </c>
      <c r="AL24" t="str">
        <f t="shared" si="19"/>
        <v>-</v>
      </c>
      <c r="AM24" t="str">
        <f t="shared" si="19"/>
        <v>B</v>
      </c>
      <c r="AN24" t="str">
        <f t="shared" si="19"/>
        <v>-</v>
      </c>
      <c r="AO24" t="str">
        <f t="shared" si="19"/>
        <v>T</v>
      </c>
      <c r="AR24" t="str">
        <f t="shared" si="5"/>
        <v>L</v>
      </c>
      <c r="AS24" t="str">
        <f t="shared" si="6"/>
        <v>G</v>
      </c>
      <c r="AT24" t="str">
        <f t="shared" si="7"/>
        <v>S</v>
      </c>
      <c r="AU24" t="str">
        <f t="shared" si="8"/>
        <v>M</v>
      </c>
      <c r="AV24" t="str">
        <f t="shared" si="9"/>
        <v>X</v>
      </c>
      <c r="AW24" t="str">
        <f t="shared" si="10"/>
        <v>1</v>
      </c>
      <c r="AX24" t="str">
        <f t="shared" si="11"/>
        <v>1</v>
      </c>
      <c r="AY24" t="str">
        <f t="shared" si="12"/>
        <v>R</v>
      </c>
      <c r="AZ24" t="str">
        <f t="shared" si="13"/>
        <v>1</v>
      </c>
      <c r="BA24" t="str">
        <f t="shared" si="14"/>
        <v>2</v>
      </c>
      <c r="BB24" t="str">
        <f t="shared" si="15"/>
        <v>F</v>
      </c>
      <c r="BC24" t="str">
        <f t="shared" si="16"/>
        <v>B</v>
      </c>
      <c r="BD24" t="str">
        <f t="shared" si="17"/>
        <v>B</v>
      </c>
      <c r="BE24" t="str">
        <f t="shared" si="18"/>
        <v>T</v>
      </c>
    </row>
    <row r="25" spans="1:57" x14ac:dyDescent="0.25">
      <c r="A25" s="6" t="s">
        <v>39</v>
      </c>
    </row>
    <row r="26" spans="1:57" x14ac:dyDescent="0.25">
      <c r="A26" s="6" t="s">
        <v>40</v>
      </c>
    </row>
    <row r="27" spans="1:57" x14ac:dyDescent="0.25">
      <c r="A27" s="6" t="s">
        <v>41</v>
      </c>
    </row>
    <row r="28" spans="1:57" x14ac:dyDescent="0.25">
      <c r="A28" s="6" t="s">
        <v>42</v>
      </c>
    </row>
    <row r="29" spans="1:57" x14ac:dyDescent="0.25">
      <c r="A29" s="6" t="s">
        <v>43</v>
      </c>
    </row>
    <row r="30" spans="1:57" x14ac:dyDescent="0.25">
      <c r="A30" s="6" t="s">
        <v>44</v>
      </c>
    </row>
    <row r="31" spans="1:57" x14ac:dyDescent="0.25">
      <c r="A31" s="6" t="s">
        <v>45</v>
      </c>
    </row>
    <row r="33" spans="1:57" ht="15.75" thickBot="1" x14ac:dyDescent="0.3"/>
    <row r="34" spans="1:57" ht="45" x14ac:dyDescent="0.25">
      <c r="A34" s="50" t="s">
        <v>4</v>
      </c>
      <c r="B34" s="50" t="s">
        <v>5</v>
      </c>
      <c r="C34" s="50" t="s">
        <v>6</v>
      </c>
      <c r="D34" s="50" t="s">
        <v>7</v>
      </c>
      <c r="E34" s="50" t="s">
        <v>8</v>
      </c>
      <c r="F34" s="50" t="s">
        <v>13</v>
      </c>
      <c r="G34" s="55" t="s">
        <v>206</v>
      </c>
      <c r="H34" s="55" t="s">
        <v>206</v>
      </c>
      <c r="I34" s="55" t="s">
        <v>206</v>
      </c>
      <c r="J34" s="55" t="s">
        <v>206</v>
      </c>
      <c r="K34" s="55" t="s">
        <v>206</v>
      </c>
      <c r="L34" s="55" t="s">
        <v>206</v>
      </c>
      <c r="M34" s="55" t="s">
        <v>206</v>
      </c>
      <c r="N34" s="55" t="s">
        <v>206</v>
      </c>
      <c r="O34" s="55" t="s">
        <v>206</v>
      </c>
      <c r="P34" s="55" t="s">
        <v>206</v>
      </c>
      <c r="Q34" s="55" t="s">
        <v>206</v>
      </c>
      <c r="R34" s="55" t="s">
        <v>206</v>
      </c>
      <c r="S34" s="50" t="s">
        <v>52</v>
      </c>
      <c r="V34" s="88">
        <v>1</v>
      </c>
      <c r="W34" s="88">
        <v>2</v>
      </c>
      <c r="X34" s="89">
        <v>3</v>
      </c>
      <c r="Z34" s="90">
        <v>4</v>
      </c>
      <c r="AA34" s="88">
        <v>5</v>
      </c>
      <c r="AB34" s="88">
        <v>6</v>
      </c>
      <c r="AC34" s="89">
        <v>7</v>
      </c>
      <c r="AE34" s="90">
        <v>8</v>
      </c>
      <c r="AG34" s="91">
        <v>9</v>
      </c>
      <c r="AH34" s="89">
        <v>10</v>
      </c>
      <c r="AJ34" s="90">
        <v>11</v>
      </c>
      <c r="AK34" s="90">
        <v>12</v>
      </c>
      <c r="AM34" s="90">
        <v>13</v>
      </c>
      <c r="AO34" s="90">
        <v>14</v>
      </c>
      <c r="AP34" s="89">
        <v>15</v>
      </c>
    </row>
    <row r="35" spans="1:57" x14ac:dyDescent="0.25">
      <c r="A35" s="52">
        <v>1</v>
      </c>
      <c r="B35" s="54" t="s">
        <v>128</v>
      </c>
      <c r="C35" s="52">
        <v>1</v>
      </c>
      <c r="D35" s="57">
        <f>VLOOKUP(B35, Sheet1!B:U, 8, FALSE)</f>
        <v>1995</v>
      </c>
      <c r="E35" s="57">
        <f>VLOOKUP(B35, Sheet1!B:U, 10, FALSE)</f>
        <v>1665</v>
      </c>
      <c r="F35" s="57">
        <f>VLOOKUP(B35, Sheet1!B:U, 6, FALSE)</f>
        <v>14</v>
      </c>
      <c r="G35" s="56" t="s">
        <v>206</v>
      </c>
      <c r="H35" s="56" t="s">
        <v>206</v>
      </c>
      <c r="I35" s="56" t="s">
        <v>206</v>
      </c>
      <c r="J35" s="56" t="s">
        <v>206</v>
      </c>
      <c r="K35" s="56" t="s">
        <v>206</v>
      </c>
      <c r="L35" s="56" t="s">
        <v>206</v>
      </c>
      <c r="M35" s="56" t="s">
        <v>206</v>
      </c>
      <c r="N35" s="56" t="s">
        <v>206</v>
      </c>
      <c r="O35" s="56" t="s">
        <v>206</v>
      </c>
      <c r="P35" s="56" t="s">
        <v>206</v>
      </c>
      <c r="Q35" s="56" t="s">
        <v>206</v>
      </c>
      <c r="R35" s="56" t="s">
        <v>206</v>
      </c>
      <c r="S35" s="52" t="str">
        <f>VLOOKUP(B35, Sheet1!B:U, 17, FALSE)</f>
        <v>LGE-XXX1-R-14-AB-S</v>
      </c>
      <c r="V35" t="str">
        <f t="shared" ref="V35:AO47" si="20">RIGHT(LEFT($S35, COLUMN(V35)-21),1)</f>
        <v>L</v>
      </c>
      <c r="W35" t="str">
        <f t="shared" si="20"/>
        <v>G</v>
      </c>
      <c r="X35" t="str">
        <f t="shared" si="20"/>
        <v>E</v>
      </c>
      <c r="Y35" t="str">
        <f t="shared" si="20"/>
        <v>-</v>
      </c>
      <c r="Z35" t="str">
        <f t="shared" si="20"/>
        <v>X</v>
      </c>
      <c r="AA35" t="str">
        <f t="shared" si="20"/>
        <v>X</v>
      </c>
      <c r="AB35" t="str">
        <f t="shared" si="20"/>
        <v>X</v>
      </c>
      <c r="AC35" t="str">
        <f t="shared" si="20"/>
        <v>1</v>
      </c>
      <c r="AD35" t="str">
        <f t="shared" si="20"/>
        <v>-</v>
      </c>
      <c r="AE35" t="str">
        <f t="shared" si="20"/>
        <v>R</v>
      </c>
      <c r="AF35" t="str">
        <f t="shared" si="20"/>
        <v>-</v>
      </c>
      <c r="AG35" t="str">
        <f t="shared" si="20"/>
        <v>1</v>
      </c>
      <c r="AH35" t="str">
        <f t="shared" si="20"/>
        <v>4</v>
      </c>
      <c r="AI35" t="str">
        <f t="shared" si="20"/>
        <v>-</v>
      </c>
      <c r="AJ35" t="str">
        <f t="shared" si="20"/>
        <v>A</v>
      </c>
      <c r="AK35" t="str">
        <f t="shared" si="20"/>
        <v>B</v>
      </c>
      <c r="AL35" t="str">
        <f t="shared" si="20"/>
        <v>-</v>
      </c>
      <c r="AM35" t="str">
        <f>RIGHT(LEFT($S35, COLUMN(AM35)-21),1)</f>
        <v>S</v>
      </c>
      <c r="AR35" t="str">
        <f t="shared" ref="AR35" si="21">V35</f>
        <v>L</v>
      </c>
      <c r="AS35" t="str">
        <f t="shared" ref="AS35" si="22">W35</f>
        <v>G</v>
      </c>
      <c r="AT35" t="str">
        <f t="shared" ref="AT35" si="23">X35</f>
        <v>E</v>
      </c>
      <c r="AU35" t="str">
        <f t="shared" ref="AU35" si="24">Z35</f>
        <v>X</v>
      </c>
      <c r="AV35" t="str">
        <f t="shared" ref="AV35" si="25">AA35</f>
        <v>X</v>
      </c>
      <c r="AW35" t="str">
        <f t="shared" ref="AW35" si="26">AB35</f>
        <v>X</v>
      </c>
      <c r="AX35" t="str">
        <f t="shared" ref="AX35" si="27">AC35</f>
        <v>1</v>
      </c>
      <c r="AY35" t="str">
        <f t="shared" ref="AY35" si="28">AE35</f>
        <v>R</v>
      </c>
      <c r="AZ35" t="str">
        <f t="shared" ref="AZ35" si="29">AG35</f>
        <v>1</v>
      </c>
      <c r="BA35" t="str">
        <f t="shared" ref="BA35" si="30">AH35</f>
        <v>4</v>
      </c>
      <c r="BB35" t="str">
        <f t="shared" ref="BB35" si="31">AJ35</f>
        <v>A</v>
      </c>
      <c r="BC35" t="str">
        <f t="shared" ref="BC35" si="32">AK35</f>
        <v>B</v>
      </c>
      <c r="BD35" t="str">
        <f t="shared" ref="BD35" si="33">AM35</f>
        <v>S</v>
      </c>
      <c r="BE35">
        <f t="shared" ref="BE35" si="34">AO35</f>
        <v>0</v>
      </c>
    </row>
    <row r="36" spans="1:57" x14ac:dyDescent="0.25">
      <c r="A36" s="52">
        <v>2</v>
      </c>
      <c r="B36" s="54" t="s">
        <v>133</v>
      </c>
      <c r="C36" s="52">
        <v>1</v>
      </c>
      <c r="D36" s="57">
        <f>VLOOKUP(B36, Sheet1!B:U, 8, FALSE)</f>
        <v>1230</v>
      </c>
      <c r="E36" s="57">
        <f>VLOOKUP(B36, Sheet1!B:U, 10, FALSE)</f>
        <v>630</v>
      </c>
      <c r="F36" s="57">
        <f>VLOOKUP(B36, Sheet1!B:U, 6, FALSE)</f>
        <v>12</v>
      </c>
      <c r="G36" s="56" t="s">
        <v>206</v>
      </c>
      <c r="H36" s="56" t="s">
        <v>206</v>
      </c>
      <c r="I36" s="56" t="s">
        <v>206</v>
      </c>
      <c r="J36" s="56" t="s">
        <v>206</v>
      </c>
      <c r="K36" s="56" t="s">
        <v>206</v>
      </c>
      <c r="L36" s="56" t="s">
        <v>206</v>
      </c>
      <c r="M36" s="56" t="s">
        <v>206</v>
      </c>
      <c r="N36" s="56" t="s">
        <v>206</v>
      </c>
      <c r="O36" s="56" t="s">
        <v>206</v>
      </c>
      <c r="P36" s="56" t="s">
        <v>206</v>
      </c>
      <c r="Q36" s="56" t="s">
        <v>206</v>
      </c>
      <c r="R36" s="56" t="s">
        <v>206</v>
      </c>
      <c r="S36" s="52" t="str">
        <f>VLOOKUP(B36, Sheet1!B:U, 17, FALSE)</f>
        <v>LGE-XXX1-R-12-AB-S</v>
      </c>
      <c r="V36" t="str">
        <f t="shared" si="20"/>
        <v>L</v>
      </c>
      <c r="W36" t="str">
        <f t="shared" si="20"/>
        <v>G</v>
      </c>
      <c r="X36" t="str">
        <f t="shared" si="20"/>
        <v>E</v>
      </c>
      <c r="Y36" t="str">
        <f t="shared" si="20"/>
        <v>-</v>
      </c>
      <c r="Z36" t="str">
        <f t="shared" si="20"/>
        <v>X</v>
      </c>
      <c r="AA36" t="str">
        <f t="shared" si="20"/>
        <v>X</v>
      </c>
      <c r="AB36" t="str">
        <f t="shared" si="20"/>
        <v>X</v>
      </c>
      <c r="AC36" t="str">
        <f t="shared" si="20"/>
        <v>1</v>
      </c>
      <c r="AD36" t="str">
        <f t="shared" si="20"/>
        <v>-</v>
      </c>
      <c r="AE36" t="str">
        <f t="shared" si="20"/>
        <v>R</v>
      </c>
      <c r="AF36" t="str">
        <f t="shared" si="20"/>
        <v>-</v>
      </c>
      <c r="AG36" t="str">
        <f t="shared" si="20"/>
        <v>1</v>
      </c>
      <c r="AH36" t="str">
        <f t="shared" si="20"/>
        <v>2</v>
      </c>
      <c r="AI36" t="str">
        <f t="shared" si="20"/>
        <v>-</v>
      </c>
      <c r="AJ36" t="str">
        <f t="shared" si="20"/>
        <v>A</v>
      </c>
      <c r="AK36" t="str">
        <f t="shared" si="20"/>
        <v>B</v>
      </c>
      <c r="AL36" t="str">
        <f t="shared" si="20"/>
        <v>-</v>
      </c>
      <c r="AM36" t="str">
        <f t="shared" si="20"/>
        <v>S</v>
      </c>
      <c r="AR36" t="str">
        <f t="shared" ref="AR36:AR68" si="35">V36</f>
        <v>L</v>
      </c>
      <c r="AS36" t="str">
        <f t="shared" ref="AS36:AS68" si="36">W36</f>
        <v>G</v>
      </c>
      <c r="AT36" t="str">
        <f t="shared" ref="AT36:AT68" si="37">X36</f>
        <v>E</v>
      </c>
      <c r="AU36" t="str">
        <f t="shared" ref="AU36:AU68" si="38">Z36</f>
        <v>X</v>
      </c>
      <c r="AV36" t="str">
        <f t="shared" ref="AV36:AV68" si="39">AA36</f>
        <v>X</v>
      </c>
      <c r="AW36" t="str">
        <f t="shared" ref="AW36:AW68" si="40">AB36</f>
        <v>X</v>
      </c>
      <c r="AX36" t="str">
        <f t="shared" ref="AX36:AX68" si="41">AC36</f>
        <v>1</v>
      </c>
      <c r="AY36" t="str">
        <f t="shared" ref="AY36:AY68" si="42">AE36</f>
        <v>R</v>
      </c>
      <c r="AZ36" t="str">
        <f t="shared" ref="AZ36:AZ68" si="43">AG36</f>
        <v>1</v>
      </c>
      <c r="BA36" t="str">
        <f t="shared" ref="BA36:BA68" si="44">AH36</f>
        <v>2</v>
      </c>
      <c r="BB36" t="str">
        <f t="shared" ref="BB36:BB68" si="45">AJ36</f>
        <v>A</v>
      </c>
      <c r="BC36" t="str">
        <f t="shared" ref="BC36:BC68" si="46">AK36</f>
        <v>B</v>
      </c>
      <c r="BD36" t="str">
        <f t="shared" ref="BD36:BD68" si="47">AM36</f>
        <v>S</v>
      </c>
      <c r="BE36">
        <f t="shared" ref="BE36:BE68" si="48">AO36</f>
        <v>0</v>
      </c>
    </row>
    <row r="37" spans="1:57" x14ac:dyDescent="0.25">
      <c r="A37" s="52">
        <v>3</v>
      </c>
      <c r="B37" s="53" t="s">
        <v>99</v>
      </c>
      <c r="C37" s="52">
        <v>1</v>
      </c>
      <c r="D37" s="57">
        <f>VLOOKUP(B37, Sheet1!B:U, 8, FALSE)</f>
        <v>1215</v>
      </c>
      <c r="E37" s="57">
        <f>VLOOKUP(B37, Sheet1!B:U, 10, FALSE)</f>
        <v>600</v>
      </c>
      <c r="F37" s="57">
        <f>VLOOKUP(B37, Sheet1!B:U, 6, FALSE)</f>
        <v>12</v>
      </c>
      <c r="G37" s="56" t="s">
        <v>206</v>
      </c>
      <c r="H37" s="56" t="s">
        <v>206</v>
      </c>
      <c r="I37" s="56" t="s">
        <v>206</v>
      </c>
      <c r="J37" s="56" t="s">
        <v>206</v>
      </c>
      <c r="K37" s="56" t="s">
        <v>206</v>
      </c>
      <c r="L37" s="56" t="s">
        <v>206</v>
      </c>
      <c r="M37" s="56" t="s">
        <v>206</v>
      </c>
      <c r="N37" s="56" t="s">
        <v>206</v>
      </c>
      <c r="O37" s="56" t="s">
        <v>206</v>
      </c>
      <c r="P37" s="56" t="s">
        <v>206</v>
      </c>
      <c r="Q37" s="56" t="s">
        <v>206</v>
      </c>
      <c r="R37" s="56" t="s">
        <v>206</v>
      </c>
      <c r="S37" s="52" t="str">
        <f>VLOOKUP(B37, Sheet1!B:U, 17, FALSE)</f>
        <v>LGE-XXX1-R-12-AB-S</v>
      </c>
      <c r="V37" t="str">
        <f t="shared" si="20"/>
        <v>L</v>
      </c>
      <c r="W37" t="str">
        <f t="shared" si="20"/>
        <v>G</v>
      </c>
      <c r="X37" t="str">
        <f t="shared" si="20"/>
        <v>E</v>
      </c>
      <c r="Y37" t="str">
        <f t="shared" si="20"/>
        <v>-</v>
      </c>
      <c r="Z37" t="str">
        <f t="shared" si="20"/>
        <v>X</v>
      </c>
      <c r="AA37" t="str">
        <f t="shared" si="20"/>
        <v>X</v>
      </c>
      <c r="AB37" t="str">
        <f t="shared" si="20"/>
        <v>X</v>
      </c>
      <c r="AC37" t="str">
        <f t="shared" si="20"/>
        <v>1</v>
      </c>
      <c r="AD37" t="str">
        <f t="shared" si="20"/>
        <v>-</v>
      </c>
      <c r="AE37" t="str">
        <f t="shared" si="20"/>
        <v>R</v>
      </c>
      <c r="AF37" t="str">
        <f t="shared" si="20"/>
        <v>-</v>
      </c>
      <c r="AG37" t="str">
        <f t="shared" si="20"/>
        <v>1</v>
      </c>
      <c r="AH37" t="str">
        <f t="shared" si="20"/>
        <v>2</v>
      </c>
      <c r="AI37" t="str">
        <f t="shared" si="20"/>
        <v>-</v>
      </c>
      <c r="AJ37" t="str">
        <f t="shared" si="20"/>
        <v>A</v>
      </c>
      <c r="AK37" t="str">
        <f t="shared" si="20"/>
        <v>B</v>
      </c>
      <c r="AL37" t="str">
        <f t="shared" si="20"/>
        <v>-</v>
      </c>
      <c r="AM37" t="str">
        <f t="shared" si="20"/>
        <v>S</v>
      </c>
      <c r="AR37" t="str">
        <f t="shared" si="35"/>
        <v>L</v>
      </c>
      <c r="AS37" t="str">
        <f t="shared" si="36"/>
        <v>G</v>
      </c>
      <c r="AT37" t="str">
        <f t="shared" si="37"/>
        <v>E</v>
      </c>
      <c r="AU37" t="str">
        <f t="shared" si="38"/>
        <v>X</v>
      </c>
      <c r="AV37" t="str">
        <f t="shared" si="39"/>
        <v>X</v>
      </c>
      <c r="AW37" t="str">
        <f t="shared" si="40"/>
        <v>X</v>
      </c>
      <c r="AX37" t="str">
        <f t="shared" si="41"/>
        <v>1</v>
      </c>
      <c r="AY37" t="str">
        <f t="shared" si="42"/>
        <v>R</v>
      </c>
      <c r="AZ37" t="str">
        <f t="shared" si="43"/>
        <v>1</v>
      </c>
      <c r="BA37" t="str">
        <f t="shared" si="44"/>
        <v>2</v>
      </c>
      <c r="BB37" t="str">
        <f t="shared" si="45"/>
        <v>A</v>
      </c>
      <c r="BC37" t="str">
        <f t="shared" si="46"/>
        <v>B</v>
      </c>
      <c r="BD37" t="str">
        <f t="shared" si="47"/>
        <v>S</v>
      </c>
      <c r="BE37">
        <f t="shared" si="48"/>
        <v>0</v>
      </c>
    </row>
    <row r="38" spans="1:57" x14ac:dyDescent="0.25">
      <c r="A38" s="52">
        <v>4</v>
      </c>
      <c r="B38" s="53" t="s">
        <v>92</v>
      </c>
      <c r="C38" s="52">
        <v>1</v>
      </c>
      <c r="D38" s="57">
        <f>VLOOKUP(B38, Sheet1!B:U, 8, FALSE)</f>
        <v>2150</v>
      </c>
      <c r="E38" s="57">
        <f>VLOOKUP(B38, Sheet1!B:U, 10, FALSE)</f>
        <v>2150</v>
      </c>
      <c r="F38" s="57">
        <f>VLOOKUP(B38, Sheet1!B:U, 6, FALSE)</f>
        <v>14</v>
      </c>
      <c r="G38" s="56" t="s">
        <v>206</v>
      </c>
      <c r="H38" s="56" t="s">
        <v>206</v>
      </c>
      <c r="I38" s="56" t="s">
        <v>206</v>
      </c>
      <c r="J38" s="56" t="s">
        <v>206</v>
      </c>
      <c r="K38" s="56" t="s">
        <v>206</v>
      </c>
      <c r="L38" s="56" t="s">
        <v>206</v>
      </c>
      <c r="M38" s="56" t="s">
        <v>206</v>
      </c>
      <c r="N38" s="56" t="s">
        <v>206</v>
      </c>
      <c r="O38" s="56" t="s">
        <v>206</v>
      </c>
      <c r="P38" s="56" t="s">
        <v>206</v>
      </c>
      <c r="Q38" s="56" t="s">
        <v>206</v>
      </c>
      <c r="R38" s="56" t="s">
        <v>206</v>
      </c>
      <c r="S38" s="52" t="str">
        <f>VLOOKUP(B38, Sheet1!B:U, 17, FALSE)</f>
        <v>LGE-MX00-R-14-AB-S</v>
      </c>
      <c r="V38" t="str">
        <f t="shared" si="20"/>
        <v>L</v>
      </c>
      <c r="W38" t="str">
        <f t="shared" si="20"/>
        <v>G</v>
      </c>
      <c r="X38" t="str">
        <f t="shared" si="20"/>
        <v>E</v>
      </c>
      <c r="Y38" t="str">
        <f t="shared" si="20"/>
        <v>-</v>
      </c>
      <c r="Z38" t="str">
        <f t="shared" si="20"/>
        <v>M</v>
      </c>
      <c r="AA38" t="str">
        <f t="shared" si="20"/>
        <v>X</v>
      </c>
      <c r="AB38" t="str">
        <f t="shared" si="20"/>
        <v>0</v>
      </c>
      <c r="AC38" t="str">
        <f t="shared" si="20"/>
        <v>0</v>
      </c>
      <c r="AD38" t="str">
        <f t="shared" si="20"/>
        <v>-</v>
      </c>
      <c r="AE38" t="str">
        <f t="shared" si="20"/>
        <v>R</v>
      </c>
      <c r="AF38" t="str">
        <f t="shared" si="20"/>
        <v>-</v>
      </c>
      <c r="AG38" t="str">
        <f t="shared" si="20"/>
        <v>1</v>
      </c>
      <c r="AH38" t="str">
        <f t="shared" si="20"/>
        <v>4</v>
      </c>
      <c r="AI38" t="str">
        <f t="shared" si="20"/>
        <v>-</v>
      </c>
      <c r="AJ38" t="str">
        <f t="shared" si="20"/>
        <v>A</v>
      </c>
      <c r="AK38" t="str">
        <f t="shared" si="20"/>
        <v>B</v>
      </c>
      <c r="AL38" t="str">
        <f t="shared" si="20"/>
        <v>-</v>
      </c>
      <c r="AM38" t="str">
        <f t="shared" si="20"/>
        <v>S</v>
      </c>
      <c r="AR38" t="str">
        <f t="shared" si="35"/>
        <v>L</v>
      </c>
      <c r="AS38" t="str">
        <f t="shared" si="36"/>
        <v>G</v>
      </c>
      <c r="AT38" t="str">
        <f t="shared" si="37"/>
        <v>E</v>
      </c>
      <c r="AU38" t="str">
        <f t="shared" si="38"/>
        <v>M</v>
      </c>
      <c r="AV38" t="str">
        <f t="shared" si="39"/>
        <v>X</v>
      </c>
      <c r="AW38" t="str">
        <f t="shared" si="40"/>
        <v>0</v>
      </c>
      <c r="AX38" t="str">
        <f t="shared" si="41"/>
        <v>0</v>
      </c>
      <c r="AY38" t="str">
        <f t="shared" si="42"/>
        <v>R</v>
      </c>
      <c r="AZ38" t="str">
        <f t="shared" si="43"/>
        <v>1</v>
      </c>
      <c r="BA38" t="str">
        <f t="shared" si="44"/>
        <v>4</v>
      </c>
      <c r="BB38" t="str">
        <f t="shared" si="45"/>
        <v>A</v>
      </c>
      <c r="BC38" t="str">
        <f t="shared" si="46"/>
        <v>B</v>
      </c>
      <c r="BD38" t="str">
        <f t="shared" si="47"/>
        <v>S</v>
      </c>
      <c r="BE38">
        <f t="shared" si="48"/>
        <v>0</v>
      </c>
    </row>
    <row r="39" spans="1:57" x14ac:dyDescent="0.25">
      <c r="A39" s="52">
        <v>5</v>
      </c>
      <c r="B39" s="54" t="s">
        <v>184</v>
      </c>
      <c r="C39" s="52">
        <v>1</v>
      </c>
      <c r="D39" s="57">
        <f>VLOOKUP(B39, Sheet1!B:U, 8, FALSE)</f>
        <v>995</v>
      </c>
      <c r="E39" s="57">
        <f>VLOOKUP(B39, Sheet1!B:U, 10, FALSE)</f>
        <v>995</v>
      </c>
      <c r="F39" s="57">
        <f>VLOOKUP(B39, Sheet1!B:U, 6, FALSE)</f>
        <v>10</v>
      </c>
      <c r="G39" s="56" t="s">
        <v>206</v>
      </c>
      <c r="H39" s="56" t="s">
        <v>206</v>
      </c>
      <c r="I39" s="56" t="s">
        <v>206</v>
      </c>
      <c r="J39" s="56" t="s">
        <v>206</v>
      </c>
      <c r="K39" s="56" t="s">
        <v>206</v>
      </c>
      <c r="L39" s="56" t="s">
        <v>206</v>
      </c>
      <c r="M39" s="56" t="s">
        <v>206</v>
      </c>
      <c r="N39" s="56" t="s">
        <v>206</v>
      </c>
      <c r="O39" s="56" t="s">
        <v>206</v>
      </c>
      <c r="P39" s="56" t="s">
        <v>206</v>
      </c>
      <c r="Q39" s="56" t="s">
        <v>206</v>
      </c>
      <c r="R39" s="56" t="s">
        <v>206</v>
      </c>
      <c r="S39" s="52" t="str">
        <f>VLOOKUP(B39, Sheet1!B:U, 17, FALSE)</f>
        <v>LGE-MX00-R-10-AB-S</v>
      </c>
      <c r="V39" t="str">
        <f t="shared" si="20"/>
        <v>L</v>
      </c>
      <c r="W39" t="str">
        <f t="shared" si="20"/>
        <v>G</v>
      </c>
      <c r="X39" t="str">
        <f t="shared" si="20"/>
        <v>E</v>
      </c>
      <c r="Y39" t="str">
        <f t="shared" si="20"/>
        <v>-</v>
      </c>
      <c r="Z39" t="str">
        <f t="shared" si="20"/>
        <v>M</v>
      </c>
      <c r="AA39" t="str">
        <f t="shared" si="20"/>
        <v>X</v>
      </c>
      <c r="AB39" t="str">
        <f t="shared" si="20"/>
        <v>0</v>
      </c>
      <c r="AC39" t="str">
        <f t="shared" si="20"/>
        <v>0</v>
      </c>
      <c r="AD39" t="str">
        <f t="shared" si="20"/>
        <v>-</v>
      </c>
      <c r="AE39" t="str">
        <f t="shared" si="20"/>
        <v>R</v>
      </c>
      <c r="AF39" t="str">
        <f t="shared" si="20"/>
        <v>-</v>
      </c>
      <c r="AG39" t="str">
        <f t="shared" si="20"/>
        <v>1</v>
      </c>
      <c r="AH39" t="str">
        <f t="shared" si="20"/>
        <v>0</v>
      </c>
      <c r="AI39" t="str">
        <f t="shared" si="20"/>
        <v>-</v>
      </c>
      <c r="AJ39" t="str">
        <f t="shared" si="20"/>
        <v>A</v>
      </c>
      <c r="AK39" t="str">
        <f t="shared" si="20"/>
        <v>B</v>
      </c>
      <c r="AL39" t="str">
        <f t="shared" si="20"/>
        <v>-</v>
      </c>
      <c r="AM39" t="str">
        <f t="shared" si="20"/>
        <v>S</v>
      </c>
      <c r="AR39" t="str">
        <f t="shared" si="35"/>
        <v>L</v>
      </c>
      <c r="AS39" t="str">
        <f t="shared" si="36"/>
        <v>G</v>
      </c>
      <c r="AT39" t="str">
        <f t="shared" si="37"/>
        <v>E</v>
      </c>
      <c r="AU39" t="str">
        <f t="shared" si="38"/>
        <v>M</v>
      </c>
      <c r="AV39" t="str">
        <f t="shared" si="39"/>
        <v>X</v>
      </c>
      <c r="AW39" t="str">
        <f t="shared" si="40"/>
        <v>0</v>
      </c>
      <c r="AX39" t="str">
        <f t="shared" si="41"/>
        <v>0</v>
      </c>
      <c r="AY39" t="str">
        <f t="shared" si="42"/>
        <v>R</v>
      </c>
      <c r="AZ39" t="str">
        <f t="shared" si="43"/>
        <v>1</v>
      </c>
      <c r="BA39" t="str">
        <f t="shared" si="44"/>
        <v>0</v>
      </c>
      <c r="BB39" t="str">
        <f t="shared" si="45"/>
        <v>A</v>
      </c>
      <c r="BC39" t="str">
        <f t="shared" si="46"/>
        <v>B</v>
      </c>
      <c r="BD39" t="str">
        <f t="shared" si="47"/>
        <v>S</v>
      </c>
      <c r="BE39">
        <f t="shared" si="48"/>
        <v>0</v>
      </c>
    </row>
    <row r="40" spans="1:57" x14ac:dyDescent="0.25">
      <c r="A40" s="52">
        <v>6</v>
      </c>
      <c r="B40" s="54" t="s">
        <v>145</v>
      </c>
      <c r="C40" s="52">
        <v>1</v>
      </c>
      <c r="D40" s="57">
        <f>VLOOKUP(B40, Sheet1!B:U, 8, FALSE)</f>
        <v>1740</v>
      </c>
      <c r="E40" s="57">
        <f>VLOOKUP(B40, Sheet1!B:U, 10, FALSE)</f>
        <v>670</v>
      </c>
      <c r="F40" s="57">
        <f>VLOOKUP(B40, Sheet1!B:U, 6, FALSE)</f>
        <v>14</v>
      </c>
      <c r="G40" s="56" t="s">
        <v>206</v>
      </c>
      <c r="H40" s="56" t="s">
        <v>206</v>
      </c>
      <c r="I40" s="56" t="s">
        <v>206</v>
      </c>
      <c r="J40" s="56" t="s">
        <v>206</v>
      </c>
      <c r="K40" s="56" t="s">
        <v>206</v>
      </c>
      <c r="L40" s="56" t="s">
        <v>206</v>
      </c>
      <c r="M40" s="56" t="s">
        <v>206</v>
      </c>
      <c r="N40" s="56" t="s">
        <v>206</v>
      </c>
      <c r="O40" s="56" t="s">
        <v>206</v>
      </c>
      <c r="P40" s="56" t="s">
        <v>206</v>
      </c>
      <c r="Q40" s="56" t="s">
        <v>206</v>
      </c>
      <c r="R40" s="56" t="s">
        <v>206</v>
      </c>
      <c r="S40" s="52" t="str">
        <f>VLOOKUP(B40, Sheet1!B:U, 17, FALSE)</f>
        <v>LGE-XXX1-R-14-AB-S</v>
      </c>
      <c r="V40" t="str">
        <f t="shared" si="20"/>
        <v>L</v>
      </c>
      <c r="W40" t="str">
        <f t="shared" si="20"/>
        <v>G</v>
      </c>
      <c r="X40" t="str">
        <f t="shared" si="20"/>
        <v>E</v>
      </c>
      <c r="Y40" t="str">
        <f t="shared" si="20"/>
        <v>-</v>
      </c>
      <c r="Z40" t="str">
        <f t="shared" si="20"/>
        <v>X</v>
      </c>
      <c r="AA40" t="str">
        <f t="shared" si="20"/>
        <v>X</v>
      </c>
      <c r="AB40" t="str">
        <f t="shared" si="20"/>
        <v>X</v>
      </c>
      <c r="AC40" t="str">
        <f t="shared" si="20"/>
        <v>1</v>
      </c>
      <c r="AD40" t="str">
        <f t="shared" si="20"/>
        <v>-</v>
      </c>
      <c r="AE40" t="str">
        <f t="shared" si="20"/>
        <v>R</v>
      </c>
      <c r="AF40" t="str">
        <f t="shared" si="20"/>
        <v>-</v>
      </c>
      <c r="AG40" t="str">
        <f t="shared" si="20"/>
        <v>1</v>
      </c>
      <c r="AH40" t="str">
        <f t="shared" si="20"/>
        <v>4</v>
      </c>
      <c r="AI40" t="str">
        <f t="shared" si="20"/>
        <v>-</v>
      </c>
      <c r="AJ40" t="str">
        <f t="shared" si="20"/>
        <v>A</v>
      </c>
      <c r="AK40" t="str">
        <f t="shared" si="20"/>
        <v>B</v>
      </c>
      <c r="AL40" t="str">
        <f t="shared" si="20"/>
        <v>-</v>
      </c>
      <c r="AM40" t="str">
        <f t="shared" si="20"/>
        <v>S</v>
      </c>
      <c r="AR40" t="str">
        <f t="shared" si="35"/>
        <v>L</v>
      </c>
      <c r="AS40" t="str">
        <f t="shared" si="36"/>
        <v>G</v>
      </c>
      <c r="AT40" t="str">
        <f t="shared" si="37"/>
        <v>E</v>
      </c>
      <c r="AU40" t="str">
        <f t="shared" si="38"/>
        <v>X</v>
      </c>
      <c r="AV40" t="str">
        <f t="shared" si="39"/>
        <v>X</v>
      </c>
      <c r="AW40" t="str">
        <f t="shared" si="40"/>
        <v>X</v>
      </c>
      <c r="AX40" t="str">
        <f t="shared" si="41"/>
        <v>1</v>
      </c>
      <c r="AY40" t="str">
        <f t="shared" si="42"/>
        <v>R</v>
      </c>
      <c r="AZ40" t="str">
        <f t="shared" si="43"/>
        <v>1</v>
      </c>
      <c r="BA40" t="str">
        <f t="shared" si="44"/>
        <v>4</v>
      </c>
      <c r="BB40" t="str">
        <f t="shared" si="45"/>
        <v>A</v>
      </c>
      <c r="BC40" t="str">
        <f t="shared" si="46"/>
        <v>B</v>
      </c>
      <c r="BD40" t="str">
        <f t="shared" si="47"/>
        <v>S</v>
      </c>
      <c r="BE40">
        <f t="shared" si="48"/>
        <v>0</v>
      </c>
    </row>
    <row r="41" spans="1:57" x14ac:dyDescent="0.25">
      <c r="A41" s="52">
        <v>7</v>
      </c>
      <c r="B41" s="54" t="s">
        <v>175</v>
      </c>
      <c r="C41" s="52">
        <v>1</v>
      </c>
      <c r="D41" s="57">
        <f>VLOOKUP(B41, Sheet1!B:U, 8, FALSE)</f>
        <v>740</v>
      </c>
      <c r="E41" s="57">
        <f>VLOOKUP(B41, Sheet1!B:U, 10, FALSE)</f>
        <v>0</v>
      </c>
      <c r="F41" s="57">
        <f>VLOOKUP(B41, Sheet1!B:U, 6, FALSE)</f>
        <v>10</v>
      </c>
      <c r="G41" s="56" t="s">
        <v>206</v>
      </c>
      <c r="H41" s="56" t="s">
        <v>206</v>
      </c>
      <c r="I41" s="56" t="s">
        <v>206</v>
      </c>
      <c r="J41" s="56" t="s">
        <v>206</v>
      </c>
      <c r="K41" s="56" t="s">
        <v>206</v>
      </c>
      <c r="L41" s="56" t="s">
        <v>206</v>
      </c>
      <c r="M41" s="56" t="s">
        <v>206</v>
      </c>
      <c r="N41" s="56" t="s">
        <v>206</v>
      </c>
      <c r="O41" s="56" t="s">
        <v>206</v>
      </c>
      <c r="P41" s="56" t="s">
        <v>206</v>
      </c>
      <c r="Q41" s="56" t="s">
        <v>206</v>
      </c>
      <c r="R41" s="56" t="s">
        <v>206</v>
      </c>
      <c r="S41" s="52" t="str">
        <f>VLOOKUP(B41, Sheet1!B:U, 17, FALSE)</f>
        <v>LGE-XXX1-R-10-AB-S</v>
      </c>
      <c r="V41" t="str">
        <f t="shared" si="20"/>
        <v>L</v>
      </c>
      <c r="W41" t="str">
        <f t="shared" si="20"/>
        <v>G</v>
      </c>
      <c r="X41" t="str">
        <f t="shared" si="20"/>
        <v>E</v>
      </c>
      <c r="Y41" t="str">
        <f t="shared" si="20"/>
        <v>-</v>
      </c>
      <c r="Z41" t="str">
        <f t="shared" si="20"/>
        <v>X</v>
      </c>
      <c r="AA41" t="str">
        <f t="shared" si="20"/>
        <v>X</v>
      </c>
      <c r="AB41" t="str">
        <f t="shared" si="20"/>
        <v>X</v>
      </c>
      <c r="AC41" t="str">
        <f t="shared" si="20"/>
        <v>1</v>
      </c>
      <c r="AD41" t="str">
        <f t="shared" si="20"/>
        <v>-</v>
      </c>
      <c r="AE41" t="str">
        <f t="shared" si="20"/>
        <v>R</v>
      </c>
      <c r="AF41" t="str">
        <f t="shared" si="20"/>
        <v>-</v>
      </c>
      <c r="AG41" t="str">
        <f t="shared" si="20"/>
        <v>1</v>
      </c>
      <c r="AH41" t="str">
        <f t="shared" si="20"/>
        <v>0</v>
      </c>
      <c r="AI41" t="str">
        <f t="shared" si="20"/>
        <v>-</v>
      </c>
      <c r="AJ41" t="str">
        <f t="shared" si="20"/>
        <v>A</v>
      </c>
      <c r="AK41" t="str">
        <f t="shared" si="20"/>
        <v>B</v>
      </c>
      <c r="AL41" t="str">
        <f t="shared" si="20"/>
        <v>-</v>
      </c>
      <c r="AM41" t="str">
        <f t="shared" si="20"/>
        <v>S</v>
      </c>
      <c r="AR41" t="str">
        <f t="shared" si="35"/>
        <v>L</v>
      </c>
      <c r="AS41" t="str">
        <f t="shared" si="36"/>
        <v>G</v>
      </c>
      <c r="AT41" t="str">
        <f t="shared" si="37"/>
        <v>E</v>
      </c>
      <c r="AU41" t="str">
        <f t="shared" si="38"/>
        <v>X</v>
      </c>
      <c r="AV41" t="str">
        <f t="shared" si="39"/>
        <v>X</v>
      </c>
      <c r="AW41" t="str">
        <f t="shared" si="40"/>
        <v>X</v>
      </c>
      <c r="AX41" t="str">
        <f t="shared" si="41"/>
        <v>1</v>
      </c>
      <c r="AY41" t="str">
        <f t="shared" si="42"/>
        <v>R</v>
      </c>
      <c r="AZ41" t="str">
        <f t="shared" si="43"/>
        <v>1</v>
      </c>
      <c r="BA41" t="str">
        <f t="shared" si="44"/>
        <v>0</v>
      </c>
      <c r="BB41" t="str">
        <f t="shared" si="45"/>
        <v>A</v>
      </c>
      <c r="BC41" t="str">
        <f t="shared" si="46"/>
        <v>B</v>
      </c>
      <c r="BD41" t="str">
        <f t="shared" si="47"/>
        <v>S</v>
      </c>
      <c r="BE41">
        <f t="shared" si="48"/>
        <v>0</v>
      </c>
    </row>
    <row r="42" spans="1:57" x14ac:dyDescent="0.25">
      <c r="A42" s="52">
        <v>8</v>
      </c>
      <c r="B42" s="54" t="s">
        <v>163</v>
      </c>
      <c r="C42" s="52">
        <v>1</v>
      </c>
      <c r="D42" s="57">
        <f>VLOOKUP(B42, Sheet1!B:U, 8, FALSE)</f>
        <v>1220</v>
      </c>
      <c r="E42" s="57">
        <f>VLOOKUP(B42, Sheet1!B:U, 10, FALSE)</f>
        <v>1220</v>
      </c>
      <c r="F42" s="57">
        <f>VLOOKUP(B42, Sheet1!B:U, 6, FALSE)</f>
        <v>12</v>
      </c>
      <c r="G42" s="56" t="s">
        <v>206</v>
      </c>
      <c r="H42" s="56" t="s">
        <v>206</v>
      </c>
      <c r="I42" s="56" t="s">
        <v>206</v>
      </c>
      <c r="J42" s="56" t="s">
        <v>206</v>
      </c>
      <c r="K42" s="56" t="s">
        <v>206</v>
      </c>
      <c r="L42" s="56" t="s">
        <v>206</v>
      </c>
      <c r="M42" s="56" t="s">
        <v>206</v>
      </c>
      <c r="N42" s="56" t="s">
        <v>206</v>
      </c>
      <c r="O42" s="56" t="s">
        <v>206</v>
      </c>
      <c r="P42" s="56" t="s">
        <v>206</v>
      </c>
      <c r="Q42" s="56" t="s">
        <v>206</v>
      </c>
      <c r="R42" s="56" t="s">
        <v>206</v>
      </c>
      <c r="S42" s="52" t="str">
        <f>VLOOKUP(B42, Sheet1!B:U, 17, FALSE)</f>
        <v>LGE-MX00-R-12-AB-S</v>
      </c>
      <c r="V42" t="str">
        <f t="shared" si="20"/>
        <v>L</v>
      </c>
      <c r="W42" t="str">
        <f t="shared" si="20"/>
        <v>G</v>
      </c>
      <c r="X42" t="str">
        <f t="shared" si="20"/>
        <v>E</v>
      </c>
      <c r="Y42" t="str">
        <f t="shared" si="20"/>
        <v>-</v>
      </c>
      <c r="Z42" t="str">
        <f t="shared" si="20"/>
        <v>M</v>
      </c>
      <c r="AA42" t="str">
        <f t="shared" si="20"/>
        <v>X</v>
      </c>
      <c r="AB42" t="str">
        <f t="shared" si="20"/>
        <v>0</v>
      </c>
      <c r="AC42" t="str">
        <f t="shared" si="20"/>
        <v>0</v>
      </c>
      <c r="AD42" t="str">
        <f t="shared" si="20"/>
        <v>-</v>
      </c>
      <c r="AE42" t="str">
        <f t="shared" si="20"/>
        <v>R</v>
      </c>
      <c r="AF42" t="str">
        <f t="shared" si="20"/>
        <v>-</v>
      </c>
      <c r="AG42" t="str">
        <f t="shared" si="20"/>
        <v>1</v>
      </c>
      <c r="AH42" t="str">
        <f t="shared" si="20"/>
        <v>2</v>
      </c>
      <c r="AI42" t="str">
        <f t="shared" si="20"/>
        <v>-</v>
      </c>
      <c r="AJ42" t="str">
        <f t="shared" si="20"/>
        <v>A</v>
      </c>
      <c r="AK42" t="str">
        <f t="shared" si="20"/>
        <v>B</v>
      </c>
      <c r="AL42" t="str">
        <f t="shared" si="20"/>
        <v>-</v>
      </c>
      <c r="AM42" t="str">
        <f t="shared" si="20"/>
        <v>S</v>
      </c>
      <c r="AR42" t="str">
        <f t="shared" si="35"/>
        <v>L</v>
      </c>
      <c r="AS42" t="str">
        <f t="shared" si="36"/>
        <v>G</v>
      </c>
      <c r="AT42" t="str">
        <f t="shared" si="37"/>
        <v>E</v>
      </c>
      <c r="AU42" t="str">
        <f t="shared" si="38"/>
        <v>M</v>
      </c>
      <c r="AV42" t="str">
        <f t="shared" si="39"/>
        <v>X</v>
      </c>
      <c r="AW42" t="str">
        <f t="shared" si="40"/>
        <v>0</v>
      </c>
      <c r="AX42" t="str">
        <f t="shared" si="41"/>
        <v>0</v>
      </c>
      <c r="AY42" t="str">
        <f t="shared" si="42"/>
        <v>R</v>
      </c>
      <c r="AZ42" t="str">
        <f t="shared" si="43"/>
        <v>1</v>
      </c>
      <c r="BA42" t="str">
        <f t="shared" si="44"/>
        <v>2</v>
      </c>
      <c r="BB42" t="str">
        <f t="shared" si="45"/>
        <v>A</v>
      </c>
      <c r="BC42" t="str">
        <f t="shared" si="46"/>
        <v>B</v>
      </c>
      <c r="BD42" t="str">
        <f t="shared" si="47"/>
        <v>S</v>
      </c>
      <c r="BE42">
        <f t="shared" si="48"/>
        <v>0</v>
      </c>
    </row>
    <row r="43" spans="1:57" x14ac:dyDescent="0.25">
      <c r="A43" s="52">
        <v>9</v>
      </c>
      <c r="B43" s="54" t="s">
        <v>129</v>
      </c>
      <c r="C43" s="52">
        <v>1</v>
      </c>
      <c r="D43" s="57">
        <f>VLOOKUP(B43, Sheet1!B:U, 8, FALSE)</f>
        <v>485</v>
      </c>
      <c r="E43" s="57">
        <f>VLOOKUP(B43, Sheet1!B:U, 10, FALSE)</f>
        <v>155</v>
      </c>
      <c r="F43" s="57" t="str">
        <f>VLOOKUP(B43, Sheet1!B:U, 6, FALSE)</f>
        <v>08</v>
      </c>
      <c r="G43" s="56" t="s">
        <v>206</v>
      </c>
      <c r="H43" s="56" t="s">
        <v>206</v>
      </c>
      <c r="I43" s="56" t="s">
        <v>206</v>
      </c>
      <c r="J43" s="56" t="s">
        <v>206</v>
      </c>
      <c r="K43" s="56" t="s">
        <v>206</v>
      </c>
      <c r="L43" s="56" t="s">
        <v>206</v>
      </c>
      <c r="M43" s="56" t="s">
        <v>206</v>
      </c>
      <c r="N43" s="56" t="s">
        <v>206</v>
      </c>
      <c r="O43" s="56" t="s">
        <v>206</v>
      </c>
      <c r="P43" s="56" t="s">
        <v>206</v>
      </c>
      <c r="Q43" s="56" t="s">
        <v>206</v>
      </c>
      <c r="R43" s="56" t="s">
        <v>206</v>
      </c>
      <c r="S43" s="52" t="str">
        <f>VLOOKUP(B43, Sheet1!B:U, 17, FALSE)</f>
        <v>LGE-XX25-R-08-BA-S-T</v>
      </c>
      <c r="V43" t="str">
        <f t="shared" si="20"/>
        <v>L</v>
      </c>
      <c r="W43" t="str">
        <f t="shared" si="20"/>
        <v>G</v>
      </c>
      <c r="X43" t="str">
        <f t="shared" si="20"/>
        <v>E</v>
      </c>
      <c r="Y43" t="str">
        <f t="shared" si="20"/>
        <v>-</v>
      </c>
      <c r="Z43" t="str">
        <f t="shared" si="20"/>
        <v>X</v>
      </c>
      <c r="AA43" t="str">
        <f t="shared" si="20"/>
        <v>X</v>
      </c>
      <c r="AB43" t="str">
        <f t="shared" si="20"/>
        <v>2</v>
      </c>
      <c r="AC43" t="str">
        <f t="shared" si="20"/>
        <v>5</v>
      </c>
      <c r="AD43" t="str">
        <f t="shared" si="20"/>
        <v>-</v>
      </c>
      <c r="AE43" t="str">
        <f t="shared" si="20"/>
        <v>R</v>
      </c>
      <c r="AF43" t="str">
        <f t="shared" si="20"/>
        <v>-</v>
      </c>
      <c r="AG43" t="str">
        <f t="shared" si="20"/>
        <v>0</v>
      </c>
      <c r="AH43" t="str">
        <f t="shared" si="20"/>
        <v>8</v>
      </c>
      <c r="AI43" t="str">
        <f t="shared" si="20"/>
        <v>-</v>
      </c>
      <c r="AJ43" t="str">
        <f t="shared" si="20"/>
        <v>B</v>
      </c>
      <c r="AK43" t="str">
        <f t="shared" si="20"/>
        <v>A</v>
      </c>
      <c r="AL43" t="str">
        <f t="shared" si="20"/>
        <v>-</v>
      </c>
      <c r="AM43" t="str">
        <f t="shared" si="20"/>
        <v>S</v>
      </c>
      <c r="AN43" t="str">
        <f t="shared" si="20"/>
        <v>-</v>
      </c>
      <c r="AO43" t="str">
        <f t="shared" si="20"/>
        <v>T</v>
      </c>
      <c r="AR43" t="str">
        <f t="shared" si="35"/>
        <v>L</v>
      </c>
      <c r="AS43" t="str">
        <f t="shared" si="36"/>
        <v>G</v>
      </c>
      <c r="AT43" t="str">
        <f t="shared" si="37"/>
        <v>E</v>
      </c>
      <c r="AU43" t="str">
        <f t="shared" si="38"/>
        <v>X</v>
      </c>
      <c r="AV43" t="str">
        <f t="shared" si="39"/>
        <v>X</v>
      </c>
      <c r="AW43" t="str">
        <f t="shared" si="40"/>
        <v>2</v>
      </c>
      <c r="AX43" t="str">
        <f t="shared" si="41"/>
        <v>5</v>
      </c>
      <c r="AY43" t="str">
        <f t="shared" si="42"/>
        <v>R</v>
      </c>
      <c r="AZ43" t="str">
        <f t="shared" si="43"/>
        <v>0</v>
      </c>
      <c r="BA43" t="str">
        <f t="shared" si="44"/>
        <v>8</v>
      </c>
      <c r="BB43" t="str">
        <f t="shared" si="45"/>
        <v>B</v>
      </c>
      <c r="BC43" t="str">
        <f t="shared" si="46"/>
        <v>A</v>
      </c>
      <c r="BD43" t="str">
        <f t="shared" si="47"/>
        <v>S</v>
      </c>
      <c r="BE43" t="str">
        <f t="shared" si="48"/>
        <v>T</v>
      </c>
    </row>
    <row r="44" spans="1:57" x14ac:dyDescent="0.25">
      <c r="A44" s="52">
        <v>10</v>
      </c>
      <c r="B44" s="54" t="s">
        <v>134</v>
      </c>
      <c r="C44" s="52">
        <v>1</v>
      </c>
      <c r="D44" s="57">
        <f>VLOOKUP(B44, Sheet1!B:U, 8, FALSE)</f>
        <v>485</v>
      </c>
      <c r="E44" s="57">
        <f>VLOOKUP(B44, Sheet1!B:U, 10, FALSE)</f>
        <v>155</v>
      </c>
      <c r="F44" s="57" t="str">
        <f>VLOOKUP(B44, Sheet1!B:U, 6, FALSE)</f>
        <v>08</v>
      </c>
      <c r="G44" s="56" t="s">
        <v>206</v>
      </c>
      <c r="H44" s="56" t="s">
        <v>206</v>
      </c>
      <c r="I44" s="56" t="s">
        <v>206</v>
      </c>
      <c r="J44" s="56" t="s">
        <v>206</v>
      </c>
      <c r="K44" s="56" t="s">
        <v>206</v>
      </c>
      <c r="L44" s="56" t="s">
        <v>206</v>
      </c>
      <c r="M44" s="56" t="s">
        <v>206</v>
      </c>
      <c r="N44" s="56" t="s">
        <v>206</v>
      </c>
      <c r="O44" s="56" t="s">
        <v>206</v>
      </c>
      <c r="P44" s="56" t="s">
        <v>206</v>
      </c>
      <c r="Q44" s="56" t="s">
        <v>206</v>
      </c>
      <c r="R44" s="56" t="s">
        <v>206</v>
      </c>
      <c r="S44" s="52" t="str">
        <f>VLOOKUP(B44, Sheet1!B:U, 17, FALSE)</f>
        <v>LGE-XX25-R-08-BA-S-T</v>
      </c>
      <c r="V44" t="str">
        <f t="shared" si="20"/>
        <v>L</v>
      </c>
      <c r="W44" t="str">
        <f t="shared" si="20"/>
        <v>G</v>
      </c>
      <c r="X44" t="str">
        <f t="shared" si="20"/>
        <v>E</v>
      </c>
      <c r="Y44" t="str">
        <f t="shared" si="20"/>
        <v>-</v>
      </c>
      <c r="Z44" t="str">
        <f t="shared" si="20"/>
        <v>X</v>
      </c>
      <c r="AA44" t="str">
        <f t="shared" si="20"/>
        <v>X</v>
      </c>
      <c r="AB44" t="str">
        <f t="shared" si="20"/>
        <v>2</v>
      </c>
      <c r="AC44" t="str">
        <f t="shared" si="20"/>
        <v>5</v>
      </c>
      <c r="AD44" t="str">
        <f t="shared" si="20"/>
        <v>-</v>
      </c>
      <c r="AE44" t="str">
        <f t="shared" si="20"/>
        <v>R</v>
      </c>
      <c r="AF44" t="str">
        <f t="shared" si="20"/>
        <v>-</v>
      </c>
      <c r="AG44" t="str">
        <f t="shared" si="20"/>
        <v>0</v>
      </c>
      <c r="AH44" t="str">
        <f t="shared" si="20"/>
        <v>8</v>
      </c>
      <c r="AI44" t="str">
        <f t="shared" si="20"/>
        <v>-</v>
      </c>
      <c r="AJ44" t="str">
        <f t="shared" si="20"/>
        <v>B</v>
      </c>
      <c r="AK44" t="str">
        <f t="shared" si="20"/>
        <v>A</v>
      </c>
      <c r="AL44" t="str">
        <f t="shared" si="20"/>
        <v>-</v>
      </c>
      <c r="AM44" t="str">
        <f t="shared" si="20"/>
        <v>S</v>
      </c>
      <c r="AN44" t="str">
        <f t="shared" si="20"/>
        <v>-</v>
      </c>
      <c r="AO44" t="str">
        <f t="shared" si="20"/>
        <v>T</v>
      </c>
      <c r="AR44" t="str">
        <f t="shared" si="35"/>
        <v>L</v>
      </c>
      <c r="AS44" t="str">
        <f t="shared" si="36"/>
        <v>G</v>
      </c>
      <c r="AT44" t="str">
        <f t="shared" si="37"/>
        <v>E</v>
      </c>
      <c r="AU44" t="str">
        <f t="shared" si="38"/>
        <v>X</v>
      </c>
      <c r="AV44" t="str">
        <f t="shared" si="39"/>
        <v>X</v>
      </c>
      <c r="AW44" t="str">
        <f t="shared" si="40"/>
        <v>2</v>
      </c>
      <c r="AX44" t="str">
        <f t="shared" si="41"/>
        <v>5</v>
      </c>
      <c r="AY44" t="str">
        <f t="shared" si="42"/>
        <v>R</v>
      </c>
      <c r="AZ44" t="str">
        <f t="shared" si="43"/>
        <v>0</v>
      </c>
      <c r="BA44" t="str">
        <f t="shared" si="44"/>
        <v>8</v>
      </c>
      <c r="BB44" t="str">
        <f t="shared" si="45"/>
        <v>B</v>
      </c>
      <c r="BC44" t="str">
        <f t="shared" si="46"/>
        <v>A</v>
      </c>
      <c r="BD44" t="str">
        <f t="shared" si="47"/>
        <v>S</v>
      </c>
      <c r="BE44" t="str">
        <f t="shared" si="48"/>
        <v>T</v>
      </c>
    </row>
    <row r="45" spans="1:57" x14ac:dyDescent="0.25">
      <c r="A45" s="52">
        <v>11</v>
      </c>
      <c r="B45" s="54" t="s">
        <v>138</v>
      </c>
      <c r="C45" s="52">
        <v>1</v>
      </c>
      <c r="D45" s="57">
        <f>VLOOKUP(B45, Sheet1!B:U, 8, FALSE)</f>
        <v>1320</v>
      </c>
      <c r="E45" s="57">
        <f>VLOOKUP(B45, Sheet1!B:U, 10, FALSE)</f>
        <v>1320</v>
      </c>
      <c r="F45" s="57">
        <f>VLOOKUP(B45, Sheet1!B:U, 6, FALSE)</f>
        <v>12</v>
      </c>
      <c r="G45" s="56" t="s">
        <v>206</v>
      </c>
      <c r="H45" s="56" t="s">
        <v>206</v>
      </c>
      <c r="I45" s="56" t="s">
        <v>206</v>
      </c>
      <c r="J45" s="56" t="s">
        <v>206</v>
      </c>
      <c r="K45" s="56" t="s">
        <v>206</v>
      </c>
      <c r="L45" s="56" t="s">
        <v>206</v>
      </c>
      <c r="M45" s="56" t="s">
        <v>206</v>
      </c>
      <c r="N45" s="56" t="s">
        <v>206</v>
      </c>
      <c r="O45" s="56" t="s">
        <v>206</v>
      </c>
      <c r="P45" s="56" t="s">
        <v>206</v>
      </c>
      <c r="Q45" s="56" t="s">
        <v>206</v>
      </c>
      <c r="R45" s="56" t="s">
        <v>206</v>
      </c>
      <c r="S45" s="52" t="str">
        <f>VLOOKUP(B45, Sheet1!B:U, 17, FALSE)</f>
        <v>LGE-MX10-R-12-AB-S</v>
      </c>
      <c r="V45" t="str">
        <f t="shared" si="20"/>
        <v>L</v>
      </c>
      <c r="W45" t="str">
        <f t="shared" si="20"/>
        <v>G</v>
      </c>
      <c r="X45" t="str">
        <f t="shared" si="20"/>
        <v>E</v>
      </c>
      <c r="Y45" t="str">
        <f t="shared" si="20"/>
        <v>-</v>
      </c>
      <c r="Z45" t="str">
        <f t="shared" si="20"/>
        <v>M</v>
      </c>
      <c r="AA45" t="str">
        <f t="shared" si="20"/>
        <v>X</v>
      </c>
      <c r="AB45" t="str">
        <f t="shared" si="20"/>
        <v>1</v>
      </c>
      <c r="AC45" t="str">
        <f t="shared" si="20"/>
        <v>0</v>
      </c>
      <c r="AD45" t="str">
        <f t="shared" si="20"/>
        <v>-</v>
      </c>
      <c r="AE45" t="str">
        <f t="shared" si="20"/>
        <v>R</v>
      </c>
      <c r="AF45" t="str">
        <f t="shared" si="20"/>
        <v>-</v>
      </c>
      <c r="AG45" t="str">
        <f t="shared" si="20"/>
        <v>1</v>
      </c>
      <c r="AH45" t="str">
        <f t="shared" si="20"/>
        <v>2</v>
      </c>
      <c r="AI45" t="str">
        <f t="shared" si="20"/>
        <v>-</v>
      </c>
      <c r="AJ45" t="str">
        <f t="shared" si="20"/>
        <v>A</v>
      </c>
      <c r="AK45" t="str">
        <f t="shared" si="20"/>
        <v>B</v>
      </c>
      <c r="AL45" t="str">
        <f t="shared" si="20"/>
        <v>-</v>
      </c>
      <c r="AM45" t="str">
        <f t="shared" si="20"/>
        <v>S</v>
      </c>
      <c r="AR45" t="str">
        <f t="shared" si="35"/>
        <v>L</v>
      </c>
      <c r="AS45" t="str">
        <f t="shared" si="36"/>
        <v>G</v>
      </c>
      <c r="AT45" t="str">
        <f t="shared" si="37"/>
        <v>E</v>
      </c>
      <c r="AU45" t="str">
        <f t="shared" si="38"/>
        <v>M</v>
      </c>
      <c r="AV45" t="str">
        <f t="shared" si="39"/>
        <v>X</v>
      </c>
      <c r="AW45" t="str">
        <f t="shared" si="40"/>
        <v>1</v>
      </c>
      <c r="AX45" t="str">
        <f t="shared" si="41"/>
        <v>0</v>
      </c>
      <c r="AY45" t="str">
        <f t="shared" si="42"/>
        <v>R</v>
      </c>
      <c r="AZ45" t="str">
        <f t="shared" si="43"/>
        <v>1</v>
      </c>
      <c r="BA45" t="str">
        <f t="shared" si="44"/>
        <v>2</v>
      </c>
      <c r="BB45" t="str">
        <f t="shared" si="45"/>
        <v>A</v>
      </c>
      <c r="BC45" t="str">
        <f t="shared" si="46"/>
        <v>B</v>
      </c>
      <c r="BD45" t="str">
        <f t="shared" si="47"/>
        <v>S</v>
      </c>
      <c r="BE45">
        <f t="shared" si="48"/>
        <v>0</v>
      </c>
    </row>
    <row r="46" spans="1:57" x14ac:dyDescent="0.25">
      <c r="A46" s="52">
        <v>12</v>
      </c>
      <c r="B46" s="53" t="s">
        <v>100</v>
      </c>
      <c r="C46" s="52">
        <v>1</v>
      </c>
      <c r="D46" s="57">
        <f>VLOOKUP(B46, Sheet1!B:U, 8, FALSE)</f>
        <v>485</v>
      </c>
      <c r="E46" s="57">
        <f>VLOOKUP(B46, Sheet1!B:U, 10, FALSE)</f>
        <v>155</v>
      </c>
      <c r="F46" s="57" t="str">
        <f>VLOOKUP(B46, Sheet1!B:U, 6, FALSE)</f>
        <v>08</v>
      </c>
      <c r="G46" s="56" t="s">
        <v>206</v>
      </c>
      <c r="H46" s="56" t="s">
        <v>206</v>
      </c>
      <c r="I46" s="56" t="s">
        <v>206</v>
      </c>
      <c r="J46" s="56" t="s">
        <v>206</v>
      </c>
      <c r="K46" s="56" t="s">
        <v>206</v>
      </c>
      <c r="L46" s="56" t="s">
        <v>206</v>
      </c>
      <c r="M46" s="56" t="s">
        <v>206</v>
      </c>
      <c r="N46" s="56" t="s">
        <v>206</v>
      </c>
      <c r="O46" s="56" t="s">
        <v>206</v>
      </c>
      <c r="P46" s="56" t="s">
        <v>206</v>
      </c>
      <c r="Q46" s="56" t="s">
        <v>206</v>
      </c>
      <c r="R46" s="56" t="s">
        <v>206</v>
      </c>
      <c r="S46" s="52" t="str">
        <f>VLOOKUP(B46, Sheet1!B:U, 17, FALSE)</f>
        <v>LGE-XX25-R-08-BA-S-T</v>
      </c>
      <c r="V46" t="str">
        <f t="shared" si="20"/>
        <v>L</v>
      </c>
      <c r="W46" t="str">
        <f t="shared" si="20"/>
        <v>G</v>
      </c>
      <c r="X46" t="str">
        <f t="shared" si="20"/>
        <v>E</v>
      </c>
      <c r="Y46" t="str">
        <f t="shared" si="20"/>
        <v>-</v>
      </c>
      <c r="Z46" t="str">
        <f t="shared" si="20"/>
        <v>X</v>
      </c>
      <c r="AA46" t="str">
        <f t="shared" si="20"/>
        <v>X</v>
      </c>
      <c r="AB46" t="str">
        <f t="shared" si="20"/>
        <v>2</v>
      </c>
      <c r="AC46" t="str">
        <f t="shared" si="20"/>
        <v>5</v>
      </c>
      <c r="AD46" t="str">
        <f t="shared" si="20"/>
        <v>-</v>
      </c>
      <c r="AE46" t="str">
        <f t="shared" si="20"/>
        <v>R</v>
      </c>
      <c r="AF46" t="str">
        <f t="shared" si="20"/>
        <v>-</v>
      </c>
      <c r="AG46" t="str">
        <f t="shared" si="20"/>
        <v>0</v>
      </c>
      <c r="AH46" t="str">
        <f t="shared" si="20"/>
        <v>8</v>
      </c>
      <c r="AI46" t="str">
        <f t="shared" si="20"/>
        <v>-</v>
      </c>
      <c r="AJ46" t="str">
        <f t="shared" si="20"/>
        <v>B</v>
      </c>
      <c r="AK46" t="str">
        <f t="shared" si="20"/>
        <v>A</v>
      </c>
      <c r="AL46" t="str">
        <f t="shared" si="20"/>
        <v>-</v>
      </c>
      <c r="AM46" t="str">
        <f t="shared" si="20"/>
        <v>S</v>
      </c>
      <c r="AN46" t="str">
        <f t="shared" si="20"/>
        <v>-</v>
      </c>
      <c r="AO46" t="str">
        <f t="shared" si="20"/>
        <v>T</v>
      </c>
      <c r="AR46" t="str">
        <f t="shared" si="35"/>
        <v>L</v>
      </c>
      <c r="AS46" t="str">
        <f t="shared" si="36"/>
        <v>G</v>
      </c>
      <c r="AT46" t="str">
        <f t="shared" si="37"/>
        <v>E</v>
      </c>
      <c r="AU46" t="str">
        <f t="shared" si="38"/>
        <v>X</v>
      </c>
      <c r="AV46" t="str">
        <f t="shared" si="39"/>
        <v>X</v>
      </c>
      <c r="AW46" t="str">
        <f t="shared" si="40"/>
        <v>2</v>
      </c>
      <c r="AX46" t="str">
        <f t="shared" si="41"/>
        <v>5</v>
      </c>
      <c r="AY46" t="str">
        <f t="shared" si="42"/>
        <v>R</v>
      </c>
      <c r="AZ46" t="str">
        <f t="shared" si="43"/>
        <v>0</v>
      </c>
      <c r="BA46" t="str">
        <f t="shared" si="44"/>
        <v>8</v>
      </c>
      <c r="BB46" t="str">
        <f t="shared" si="45"/>
        <v>B</v>
      </c>
      <c r="BC46" t="str">
        <f t="shared" si="46"/>
        <v>A</v>
      </c>
      <c r="BD46" t="str">
        <f t="shared" si="47"/>
        <v>S</v>
      </c>
      <c r="BE46" t="str">
        <f t="shared" si="48"/>
        <v>T</v>
      </c>
    </row>
    <row r="47" spans="1:57" x14ac:dyDescent="0.25">
      <c r="A47" s="52">
        <v>13</v>
      </c>
      <c r="B47" s="54" t="s">
        <v>181</v>
      </c>
      <c r="C47" s="52">
        <v>1</v>
      </c>
      <c r="D47" s="57">
        <f>VLOOKUP(B47, Sheet1!B:U, 8, FALSE)</f>
        <v>125</v>
      </c>
      <c r="E47" s="57">
        <f>VLOOKUP(B47, Sheet1!B:U, 10, FALSE)</f>
        <v>125</v>
      </c>
      <c r="F47" s="57" t="str">
        <f>VLOOKUP(B47, Sheet1!B:U, 6, FALSE)</f>
        <v>06</v>
      </c>
      <c r="G47" s="56" t="s">
        <v>206</v>
      </c>
      <c r="H47" s="56" t="s">
        <v>206</v>
      </c>
      <c r="I47" s="56" t="s">
        <v>206</v>
      </c>
      <c r="J47" s="56" t="s">
        <v>206</v>
      </c>
      <c r="K47" s="56" t="s">
        <v>206</v>
      </c>
      <c r="L47" s="56" t="s">
        <v>206</v>
      </c>
      <c r="M47" s="56" t="s">
        <v>206</v>
      </c>
      <c r="N47" s="56" t="s">
        <v>206</v>
      </c>
      <c r="O47" s="56" t="s">
        <v>206</v>
      </c>
      <c r="P47" s="56" t="s">
        <v>206</v>
      </c>
      <c r="Q47" s="56" t="s">
        <v>206</v>
      </c>
      <c r="R47" s="56" t="s">
        <v>206</v>
      </c>
      <c r="S47" s="52" t="str">
        <f>VLOOKUP(B47, Sheet1!B:U, 17, FALSE)</f>
        <v>LGE-MX11-R-06-BA-S-T</v>
      </c>
      <c r="V47" t="str">
        <f t="shared" si="20"/>
        <v>L</v>
      </c>
      <c r="W47" t="str">
        <f t="shared" si="20"/>
        <v>G</v>
      </c>
      <c r="X47" t="str">
        <f t="shared" si="20"/>
        <v>E</v>
      </c>
      <c r="Y47" t="str">
        <f t="shared" si="20"/>
        <v>-</v>
      </c>
      <c r="Z47" t="str">
        <f t="shared" si="20"/>
        <v>M</v>
      </c>
      <c r="AA47" t="str">
        <f t="shared" si="20"/>
        <v>X</v>
      </c>
      <c r="AB47" t="str">
        <f t="shared" si="20"/>
        <v>1</v>
      </c>
      <c r="AC47" t="str">
        <f t="shared" si="20"/>
        <v>1</v>
      </c>
      <c r="AD47" t="str">
        <f t="shared" si="20"/>
        <v>-</v>
      </c>
      <c r="AE47" t="str">
        <f t="shared" si="20"/>
        <v>R</v>
      </c>
      <c r="AF47" t="str">
        <f t="shared" si="20"/>
        <v>-</v>
      </c>
      <c r="AG47" t="str">
        <f t="shared" si="20"/>
        <v>0</v>
      </c>
      <c r="AH47" t="str">
        <f t="shared" si="20"/>
        <v>6</v>
      </c>
      <c r="AI47" t="str">
        <f t="shared" si="20"/>
        <v>-</v>
      </c>
      <c r="AJ47" t="str">
        <f t="shared" si="20"/>
        <v>B</v>
      </c>
      <c r="AK47" t="str">
        <f t="shared" ref="AK47:AO68" si="49">RIGHT(LEFT($S47, COLUMN(AK47)-21),1)</f>
        <v>A</v>
      </c>
      <c r="AL47" t="str">
        <f t="shared" si="49"/>
        <v>-</v>
      </c>
      <c r="AM47" t="str">
        <f t="shared" si="49"/>
        <v>S</v>
      </c>
      <c r="AR47" t="str">
        <f t="shared" si="35"/>
        <v>L</v>
      </c>
      <c r="AS47" t="str">
        <f t="shared" si="36"/>
        <v>G</v>
      </c>
      <c r="AT47" t="str">
        <f t="shared" si="37"/>
        <v>E</v>
      </c>
      <c r="AU47" t="str">
        <f t="shared" si="38"/>
        <v>M</v>
      </c>
      <c r="AV47" t="str">
        <f t="shared" si="39"/>
        <v>X</v>
      </c>
      <c r="AW47" t="str">
        <f t="shared" si="40"/>
        <v>1</v>
      </c>
      <c r="AX47" t="str">
        <f t="shared" si="41"/>
        <v>1</v>
      </c>
      <c r="AY47" t="str">
        <f t="shared" si="42"/>
        <v>R</v>
      </c>
      <c r="AZ47" t="str">
        <f t="shared" si="43"/>
        <v>0</v>
      </c>
      <c r="BA47" t="str">
        <f t="shared" si="44"/>
        <v>6</v>
      </c>
      <c r="BB47" t="str">
        <f t="shared" si="45"/>
        <v>B</v>
      </c>
      <c r="BC47" t="str">
        <f t="shared" si="46"/>
        <v>A</v>
      </c>
      <c r="BD47" t="str">
        <f t="shared" si="47"/>
        <v>S</v>
      </c>
      <c r="BE47">
        <f t="shared" si="48"/>
        <v>0</v>
      </c>
    </row>
    <row r="48" spans="1:57" x14ac:dyDescent="0.25">
      <c r="A48" s="52">
        <v>14</v>
      </c>
      <c r="B48" s="54" t="s">
        <v>193</v>
      </c>
      <c r="C48" s="52">
        <v>1</v>
      </c>
      <c r="D48" s="57">
        <f>VLOOKUP(B48, Sheet1!B:U, 8, FALSE)</f>
        <v>1050</v>
      </c>
      <c r="E48" s="57">
        <f>VLOOKUP(B48, Sheet1!B:U, 10, FALSE)</f>
        <v>320</v>
      </c>
      <c r="F48" s="57">
        <f>VLOOKUP(B48, Sheet1!B:U, 6, FALSE)</f>
        <v>12</v>
      </c>
      <c r="G48" s="56" t="s">
        <v>206</v>
      </c>
      <c r="H48" s="56" t="s">
        <v>206</v>
      </c>
      <c r="I48" s="56" t="s">
        <v>206</v>
      </c>
      <c r="J48" s="56" t="s">
        <v>206</v>
      </c>
      <c r="K48" s="56" t="s">
        <v>206</v>
      </c>
      <c r="L48" s="56" t="s">
        <v>206</v>
      </c>
      <c r="M48" s="56" t="s">
        <v>206</v>
      </c>
      <c r="N48" s="56" t="s">
        <v>206</v>
      </c>
      <c r="O48" s="56" t="s">
        <v>206</v>
      </c>
      <c r="P48" s="56" t="s">
        <v>206</v>
      </c>
      <c r="Q48" s="56" t="s">
        <v>206</v>
      </c>
      <c r="R48" s="56" t="s">
        <v>206</v>
      </c>
      <c r="S48" s="52" t="str">
        <f>VLOOKUP(B48, Sheet1!B:U, 17, FALSE)</f>
        <v>LGE-XX25-R-12-BA-S-T</v>
      </c>
      <c r="V48" t="str">
        <f t="shared" ref="V48:AK63" si="50">RIGHT(LEFT($S48, COLUMN(V48)-21),1)</f>
        <v>L</v>
      </c>
      <c r="W48" t="str">
        <f t="shared" si="50"/>
        <v>G</v>
      </c>
      <c r="X48" t="str">
        <f t="shared" si="50"/>
        <v>E</v>
      </c>
      <c r="Y48" t="str">
        <f t="shared" si="50"/>
        <v>-</v>
      </c>
      <c r="Z48" t="str">
        <f t="shared" si="50"/>
        <v>X</v>
      </c>
      <c r="AA48" t="str">
        <f t="shared" si="50"/>
        <v>X</v>
      </c>
      <c r="AB48" t="str">
        <f t="shared" si="50"/>
        <v>2</v>
      </c>
      <c r="AC48" t="str">
        <f t="shared" si="50"/>
        <v>5</v>
      </c>
      <c r="AD48" t="str">
        <f t="shared" si="50"/>
        <v>-</v>
      </c>
      <c r="AE48" t="str">
        <f t="shared" si="50"/>
        <v>R</v>
      </c>
      <c r="AF48" t="str">
        <f t="shared" si="50"/>
        <v>-</v>
      </c>
      <c r="AG48" t="str">
        <f t="shared" si="50"/>
        <v>1</v>
      </c>
      <c r="AH48" t="str">
        <f t="shared" si="50"/>
        <v>2</v>
      </c>
      <c r="AI48" t="str">
        <f t="shared" si="50"/>
        <v>-</v>
      </c>
      <c r="AJ48" t="str">
        <f t="shared" si="50"/>
        <v>B</v>
      </c>
      <c r="AK48" t="str">
        <f t="shared" si="50"/>
        <v>A</v>
      </c>
      <c r="AL48" t="str">
        <f t="shared" si="49"/>
        <v>-</v>
      </c>
      <c r="AM48" t="str">
        <f t="shared" si="49"/>
        <v>S</v>
      </c>
      <c r="AN48" t="str">
        <f t="shared" si="49"/>
        <v>-</v>
      </c>
      <c r="AO48" t="str">
        <f t="shared" si="49"/>
        <v>T</v>
      </c>
      <c r="AR48" t="str">
        <f t="shared" si="35"/>
        <v>L</v>
      </c>
      <c r="AS48" t="str">
        <f t="shared" si="36"/>
        <v>G</v>
      </c>
      <c r="AT48" t="str">
        <f t="shared" si="37"/>
        <v>E</v>
      </c>
      <c r="AU48" t="str">
        <f t="shared" si="38"/>
        <v>X</v>
      </c>
      <c r="AV48" t="str">
        <f t="shared" si="39"/>
        <v>X</v>
      </c>
      <c r="AW48" t="str">
        <f t="shared" si="40"/>
        <v>2</v>
      </c>
      <c r="AX48" t="str">
        <f t="shared" si="41"/>
        <v>5</v>
      </c>
      <c r="AY48" t="str">
        <f t="shared" si="42"/>
        <v>R</v>
      </c>
      <c r="AZ48" t="str">
        <f t="shared" si="43"/>
        <v>1</v>
      </c>
      <c r="BA48" t="str">
        <f t="shared" si="44"/>
        <v>2</v>
      </c>
      <c r="BB48" t="str">
        <f t="shared" si="45"/>
        <v>B</v>
      </c>
      <c r="BC48" t="str">
        <f t="shared" si="46"/>
        <v>A</v>
      </c>
      <c r="BD48" t="str">
        <f t="shared" si="47"/>
        <v>S</v>
      </c>
      <c r="BE48" t="str">
        <f t="shared" si="48"/>
        <v>T</v>
      </c>
    </row>
    <row r="49" spans="1:57" x14ac:dyDescent="0.25">
      <c r="A49" s="52">
        <v>15</v>
      </c>
      <c r="B49" s="54" t="s">
        <v>194</v>
      </c>
      <c r="C49" s="52">
        <v>1</v>
      </c>
      <c r="D49" s="57">
        <f>VLOOKUP(B49, Sheet1!B:U, 8, FALSE)</f>
        <v>1050</v>
      </c>
      <c r="E49" s="57">
        <f>VLOOKUP(B49, Sheet1!B:U, 10, FALSE)</f>
        <v>320</v>
      </c>
      <c r="F49" s="57">
        <f>VLOOKUP(B49, Sheet1!B:U, 6, FALSE)</f>
        <v>12</v>
      </c>
      <c r="G49" s="56" t="s">
        <v>206</v>
      </c>
      <c r="H49" s="56" t="s">
        <v>206</v>
      </c>
      <c r="I49" s="56" t="s">
        <v>206</v>
      </c>
      <c r="J49" s="56" t="s">
        <v>206</v>
      </c>
      <c r="K49" s="56" t="s">
        <v>206</v>
      </c>
      <c r="L49" s="56" t="s">
        <v>206</v>
      </c>
      <c r="M49" s="56" t="s">
        <v>206</v>
      </c>
      <c r="N49" s="56" t="s">
        <v>206</v>
      </c>
      <c r="O49" s="56" t="s">
        <v>206</v>
      </c>
      <c r="P49" s="56" t="s">
        <v>206</v>
      </c>
      <c r="Q49" s="56" t="s">
        <v>206</v>
      </c>
      <c r="R49" s="56" t="s">
        <v>206</v>
      </c>
      <c r="S49" s="52" t="str">
        <f>VLOOKUP(B49, Sheet1!B:U, 17, FALSE)</f>
        <v>LGE-XX25-R-12-BA-S-T</v>
      </c>
      <c r="V49" t="str">
        <f t="shared" si="50"/>
        <v>L</v>
      </c>
      <c r="W49" t="str">
        <f t="shared" si="50"/>
        <v>G</v>
      </c>
      <c r="X49" t="str">
        <f t="shared" si="50"/>
        <v>E</v>
      </c>
      <c r="Y49" t="str">
        <f t="shared" si="50"/>
        <v>-</v>
      </c>
      <c r="Z49" t="str">
        <f t="shared" si="50"/>
        <v>X</v>
      </c>
      <c r="AA49" t="str">
        <f t="shared" si="50"/>
        <v>X</v>
      </c>
      <c r="AB49" t="str">
        <f t="shared" si="50"/>
        <v>2</v>
      </c>
      <c r="AC49" t="str">
        <f t="shared" si="50"/>
        <v>5</v>
      </c>
      <c r="AD49" t="str">
        <f t="shared" si="50"/>
        <v>-</v>
      </c>
      <c r="AE49" t="str">
        <f t="shared" si="50"/>
        <v>R</v>
      </c>
      <c r="AF49" t="str">
        <f t="shared" si="50"/>
        <v>-</v>
      </c>
      <c r="AG49" t="str">
        <f t="shared" si="50"/>
        <v>1</v>
      </c>
      <c r="AH49" t="str">
        <f t="shared" si="50"/>
        <v>2</v>
      </c>
      <c r="AI49" t="str">
        <f t="shared" si="50"/>
        <v>-</v>
      </c>
      <c r="AJ49" t="str">
        <f t="shared" si="50"/>
        <v>B</v>
      </c>
      <c r="AK49" t="str">
        <f t="shared" si="50"/>
        <v>A</v>
      </c>
      <c r="AL49" t="str">
        <f t="shared" si="49"/>
        <v>-</v>
      </c>
      <c r="AM49" t="str">
        <f t="shared" si="49"/>
        <v>S</v>
      </c>
      <c r="AN49" t="str">
        <f t="shared" si="49"/>
        <v>-</v>
      </c>
      <c r="AO49" t="str">
        <f t="shared" si="49"/>
        <v>T</v>
      </c>
      <c r="AR49" t="str">
        <f t="shared" si="35"/>
        <v>L</v>
      </c>
      <c r="AS49" t="str">
        <f t="shared" si="36"/>
        <v>G</v>
      </c>
      <c r="AT49" t="str">
        <f t="shared" si="37"/>
        <v>E</v>
      </c>
      <c r="AU49" t="str">
        <f t="shared" si="38"/>
        <v>X</v>
      </c>
      <c r="AV49" t="str">
        <f t="shared" si="39"/>
        <v>X</v>
      </c>
      <c r="AW49" t="str">
        <f t="shared" si="40"/>
        <v>2</v>
      </c>
      <c r="AX49" t="str">
        <f t="shared" si="41"/>
        <v>5</v>
      </c>
      <c r="AY49" t="str">
        <f t="shared" si="42"/>
        <v>R</v>
      </c>
      <c r="AZ49" t="str">
        <f t="shared" si="43"/>
        <v>1</v>
      </c>
      <c r="BA49" t="str">
        <f t="shared" si="44"/>
        <v>2</v>
      </c>
      <c r="BB49" t="str">
        <f t="shared" si="45"/>
        <v>B</v>
      </c>
      <c r="BC49" t="str">
        <f t="shared" si="46"/>
        <v>A</v>
      </c>
      <c r="BD49" t="str">
        <f t="shared" si="47"/>
        <v>S</v>
      </c>
      <c r="BE49" t="str">
        <f t="shared" si="48"/>
        <v>T</v>
      </c>
    </row>
    <row r="50" spans="1:57" x14ac:dyDescent="0.25">
      <c r="A50" s="52">
        <v>16</v>
      </c>
      <c r="B50" s="54" t="s">
        <v>195</v>
      </c>
      <c r="C50" s="52">
        <v>1</v>
      </c>
      <c r="D50" s="57">
        <f>VLOOKUP(B50, Sheet1!B:U, 8, FALSE)</f>
        <v>1050</v>
      </c>
      <c r="E50" s="57">
        <f>VLOOKUP(B50, Sheet1!B:U, 10, FALSE)</f>
        <v>320</v>
      </c>
      <c r="F50" s="57">
        <f>VLOOKUP(B50, Sheet1!B:U, 6, FALSE)</f>
        <v>12</v>
      </c>
      <c r="G50" s="56" t="s">
        <v>206</v>
      </c>
      <c r="H50" s="56" t="s">
        <v>206</v>
      </c>
      <c r="I50" s="56" t="s">
        <v>206</v>
      </c>
      <c r="J50" s="56" t="s">
        <v>206</v>
      </c>
      <c r="K50" s="56" t="s">
        <v>206</v>
      </c>
      <c r="L50" s="56" t="s">
        <v>206</v>
      </c>
      <c r="M50" s="56" t="s">
        <v>206</v>
      </c>
      <c r="N50" s="56" t="s">
        <v>206</v>
      </c>
      <c r="O50" s="56" t="s">
        <v>206</v>
      </c>
      <c r="P50" s="56" t="s">
        <v>206</v>
      </c>
      <c r="Q50" s="56" t="s">
        <v>206</v>
      </c>
      <c r="R50" s="56" t="s">
        <v>206</v>
      </c>
      <c r="S50" s="52" t="str">
        <f>VLOOKUP(B50, Sheet1!B:U, 17, FALSE)</f>
        <v>LGE-XX25-R-12-BA-S-T</v>
      </c>
      <c r="V50" t="str">
        <f t="shared" si="50"/>
        <v>L</v>
      </c>
      <c r="W50" t="str">
        <f t="shared" si="50"/>
        <v>G</v>
      </c>
      <c r="X50" t="str">
        <f t="shared" si="50"/>
        <v>E</v>
      </c>
      <c r="Y50" t="str">
        <f t="shared" si="50"/>
        <v>-</v>
      </c>
      <c r="Z50" t="str">
        <f t="shared" si="50"/>
        <v>X</v>
      </c>
      <c r="AA50" t="str">
        <f t="shared" si="50"/>
        <v>X</v>
      </c>
      <c r="AB50" t="str">
        <f t="shared" si="50"/>
        <v>2</v>
      </c>
      <c r="AC50" t="str">
        <f t="shared" si="50"/>
        <v>5</v>
      </c>
      <c r="AD50" t="str">
        <f t="shared" si="50"/>
        <v>-</v>
      </c>
      <c r="AE50" t="str">
        <f t="shared" si="50"/>
        <v>R</v>
      </c>
      <c r="AF50" t="str">
        <f t="shared" si="50"/>
        <v>-</v>
      </c>
      <c r="AG50" t="str">
        <f t="shared" si="50"/>
        <v>1</v>
      </c>
      <c r="AH50" t="str">
        <f t="shared" si="50"/>
        <v>2</v>
      </c>
      <c r="AI50" t="str">
        <f t="shared" si="50"/>
        <v>-</v>
      </c>
      <c r="AJ50" t="str">
        <f t="shared" si="50"/>
        <v>B</v>
      </c>
      <c r="AK50" t="str">
        <f t="shared" si="50"/>
        <v>A</v>
      </c>
      <c r="AL50" t="str">
        <f t="shared" si="49"/>
        <v>-</v>
      </c>
      <c r="AM50" t="str">
        <f t="shared" si="49"/>
        <v>S</v>
      </c>
      <c r="AN50" t="str">
        <f t="shared" si="49"/>
        <v>-</v>
      </c>
      <c r="AO50" t="str">
        <f t="shared" si="49"/>
        <v>T</v>
      </c>
      <c r="AR50" t="str">
        <f t="shared" si="35"/>
        <v>L</v>
      </c>
      <c r="AS50" t="str">
        <f t="shared" si="36"/>
        <v>G</v>
      </c>
      <c r="AT50" t="str">
        <f t="shared" si="37"/>
        <v>E</v>
      </c>
      <c r="AU50" t="str">
        <f t="shared" si="38"/>
        <v>X</v>
      </c>
      <c r="AV50" t="str">
        <f t="shared" si="39"/>
        <v>X</v>
      </c>
      <c r="AW50" t="str">
        <f t="shared" si="40"/>
        <v>2</v>
      </c>
      <c r="AX50" t="str">
        <f t="shared" si="41"/>
        <v>5</v>
      </c>
      <c r="AY50" t="str">
        <f t="shared" si="42"/>
        <v>R</v>
      </c>
      <c r="AZ50" t="str">
        <f t="shared" si="43"/>
        <v>1</v>
      </c>
      <c r="BA50" t="str">
        <f t="shared" si="44"/>
        <v>2</v>
      </c>
      <c r="BB50" t="str">
        <f t="shared" si="45"/>
        <v>B</v>
      </c>
      <c r="BC50" t="str">
        <f t="shared" si="46"/>
        <v>A</v>
      </c>
      <c r="BD50" t="str">
        <f t="shared" si="47"/>
        <v>S</v>
      </c>
      <c r="BE50" t="str">
        <f t="shared" si="48"/>
        <v>T</v>
      </c>
    </row>
    <row r="51" spans="1:57" x14ac:dyDescent="0.25">
      <c r="A51" s="52">
        <v>17</v>
      </c>
      <c r="B51" s="54" t="s">
        <v>196</v>
      </c>
      <c r="C51" s="52">
        <v>1</v>
      </c>
      <c r="D51" s="57">
        <f>VLOOKUP(B51, Sheet1!B:U, 8, FALSE)</f>
        <v>1050</v>
      </c>
      <c r="E51" s="57">
        <f>VLOOKUP(B51, Sheet1!B:U, 10, FALSE)</f>
        <v>320</v>
      </c>
      <c r="F51" s="57">
        <f>VLOOKUP(B51, Sheet1!B:U, 6, FALSE)</f>
        <v>12</v>
      </c>
      <c r="G51" s="56" t="s">
        <v>206</v>
      </c>
      <c r="H51" s="56" t="s">
        <v>206</v>
      </c>
      <c r="I51" s="56" t="s">
        <v>206</v>
      </c>
      <c r="J51" s="56" t="s">
        <v>206</v>
      </c>
      <c r="K51" s="56" t="s">
        <v>206</v>
      </c>
      <c r="L51" s="56" t="s">
        <v>206</v>
      </c>
      <c r="M51" s="56" t="s">
        <v>206</v>
      </c>
      <c r="N51" s="56" t="s">
        <v>206</v>
      </c>
      <c r="O51" s="56" t="s">
        <v>206</v>
      </c>
      <c r="P51" s="56" t="s">
        <v>206</v>
      </c>
      <c r="Q51" s="56" t="s">
        <v>206</v>
      </c>
      <c r="R51" s="56" t="s">
        <v>206</v>
      </c>
      <c r="S51" s="52" t="str">
        <f>VLOOKUP(B51, Sheet1!B:U, 17, FALSE)</f>
        <v>LGE-XX25-R-12-BA-S-T</v>
      </c>
      <c r="V51" t="str">
        <f t="shared" si="50"/>
        <v>L</v>
      </c>
      <c r="W51" t="str">
        <f t="shared" si="50"/>
        <v>G</v>
      </c>
      <c r="X51" t="str">
        <f t="shared" si="50"/>
        <v>E</v>
      </c>
      <c r="Y51" t="str">
        <f t="shared" si="50"/>
        <v>-</v>
      </c>
      <c r="Z51" t="str">
        <f t="shared" si="50"/>
        <v>X</v>
      </c>
      <c r="AA51" t="str">
        <f t="shared" si="50"/>
        <v>X</v>
      </c>
      <c r="AB51" t="str">
        <f t="shared" si="50"/>
        <v>2</v>
      </c>
      <c r="AC51" t="str">
        <f t="shared" si="50"/>
        <v>5</v>
      </c>
      <c r="AD51" t="str">
        <f t="shared" si="50"/>
        <v>-</v>
      </c>
      <c r="AE51" t="str">
        <f t="shared" si="50"/>
        <v>R</v>
      </c>
      <c r="AF51" t="str">
        <f t="shared" si="50"/>
        <v>-</v>
      </c>
      <c r="AG51" t="str">
        <f t="shared" si="50"/>
        <v>1</v>
      </c>
      <c r="AH51" t="str">
        <f t="shared" si="50"/>
        <v>2</v>
      </c>
      <c r="AI51" t="str">
        <f t="shared" si="50"/>
        <v>-</v>
      </c>
      <c r="AJ51" t="str">
        <f t="shared" si="50"/>
        <v>B</v>
      </c>
      <c r="AK51" t="str">
        <f t="shared" si="50"/>
        <v>A</v>
      </c>
      <c r="AL51" t="str">
        <f t="shared" si="49"/>
        <v>-</v>
      </c>
      <c r="AM51" t="str">
        <f t="shared" si="49"/>
        <v>S</v>
      </c>
      <c r="AN51" t="str">
        <f t="shared" si="49"/>
        <v>-</v>
      </c>
      <c r="AO51" t="str">
        <f t="shared" si="49"/>
        <v>T</v>
      </c>
      <c r="AR51" t="str">
        <f t="shared" si="35"/>
        <v>L</v>
      </c>
      <c r="AS51" t="str">
        <f t="shared" si="36"/>
        <v>G</v>
      </c>
      <c r="AT51" t="str">
        <f t="shared" si="37"/>
        <v>E</v>
      </c>
      <c r="AU51" t="str">
        <f t="shared" si="38"/>
        <v>X</v>
      </c>
      <c r="AV51" t="str">
        <f t="shared" si="39"/>
        <v>X</v>
      </c>
      <c r="AW51" t="str">
        <f t="shared" si="40"/>
        <v>2</v>
      </c>
      <c r="AX51" t="str">
        <f t="shared" si="41"/>
        <v>5</v>
      </c>
      <c r="AY51" t="str">
        <f t="shared" si="42"/>
        <v>R</v>
      </c>
      <c r="AZ51" t="str">
        <f t="shared" si="43"/>
        <v>1</v>
      </c>
      <c r="BA51" t="str">
        <f t="shared" si="44"/>
        <v>2</v>
      </c>
      <c r="BB51" t="str">
        <f t="shared" si="45"/>
        <v>B</v>
      </c>
      <c r="BC51" t="str">
        <f t="shared" si="46"/>
        <v>A</v>
      </c>
      <c r="BD51" t="str">
        <f t="shared" si="47"/>
        <v>S</v>
      </c>
      <c r="BE51" t="str">
        <f t="shared" si="48"/>
        <v>T</v>
      </c>
    </row>
    <row r="52" spans="1:57" x14ac:dyDescent="0.25">
      <c r="A52" s="52">
        <v>18</v>
      </c>
      <c r="B52" s="54" t="s">
        <v>197</v>
      </c>
      <c r="C52" s="52">
        <v>1</v>
      </c>
      <c r="D52" s="57">
        <f>VLOOKUP(B52, Sheet1!B:U, 8, FALSE)</f>
        <v>1050</v>
      </c>
      <c r="E52" s="57">
        <f>VLOOKUP(B52, Sheet1!B:U, 10, FALSE)</f>
        <v>320</v>
      </c>
      <c r="F52" s="57">
        <f>VLOOKUP(B52, Sheet1!B:U, 6, FALSE)</f>
        <v>12</v>
      </c>
      <c r="G52" s="56" t="s">
        <v>206</v>
      </c>
      <c r="H52" s="56" t="s">
        <v>206</v>
      </c>
      <c r="I52" s="56" t="s">
        <v>206</v>
      </c>
      <c r="J52" s="56" t="s">
        <v>206</v>
      </c>
      <c r="K52" s="56" t="s">
        <v>206</v>
      </c>
      <c r="L52" s="56" t="s">
        <v>206</v>
      </c>
      <c r="M52" s="56" t="s">
        <v>206</v>
      </c>
      <c r="N52" s="56" t="s">
        <v>206</v>
      </c>
      <c r="O52" s="56" t="s">
        <v>206</v>
      </c>
      <c r="P52" s="56" t="s">
        <v>206</v>
      </c>
      <c r="Q52" s="56" t="s">
        <v>206</v>
      </c>
      <c r="R52" s="56" t="s">
        <v>206</v>
      </c>
      <c r="S52" s="52" t="str">
        <f>VLOOKUP(B52, Sheet1!B:U, 17, FALSE)</f>
        <v>LGE-XX25-R-12-BA-S-T</v>
      </c>
      <c r="V52" t="str">
        <f t="shared" si="50"/>
        <v>L</v>
      </c>
      <c r="W52" t="str">
        <f t="shared" si="50"/>
        <v>G</v>
      </c>
      <c r="X52" t="str">
        <f t="shared" si="50"/>
        <v>E</v>
      </c>
      <c r="Y52" t="str">
        <f t="shared" si="50"/>
        <v>-</v>
      </c>
      <c r="Z52" t="str">
        <f t="shared" si="50"/>
        <v>X</v>
      </c>
      <c r="AA52" t="str">
        <f t="shared" si="50"/>
        <v>X</v>
      </c>
      <c r="AB52" t="str">
        <f t="shared" si="50"/>
        <v>2</v>
      </c>
      <c r="AC52" t="str">
        <f t="shared" si="50"/>
        <v>5</v>
      </c>
      <c r="AD52" t="str">
        <f t="shared" si="50"/>
        <v>-</v>
      </c>
      <c r="AE52" t="str">
        <f t="shared" si="50"/>
        <v>R</v>
      </c>
      <c r="AF52" t="str">
        <f t="shared" si="50"/>
        <v>-</v>
      </c>
      <c r="AG52" t="str">
        <f t="shared" si="50"/>
        <v>1</v>
      </c>
      <c r="AH52" t="str">
        <f t="shared" si="50"/>
        <v>2</v>
      </c>
      <c r="AI52" t="str">
        <f t="shared" si="50"/>
        <v>-</v>
      </c>
      <c r="AJ52" t="str">
        <f t="shared" si="50"/>
        <v>B</v>
      </c>
      <c r="AK52" t="str">
        <f t="shared" si="50"/>
        <v>A</v>
      </c>
      <c r="AL52" t="str">
        <f t="shared" si="49"/>
        <v>-</v>
      </c>
      <c r="AM52" t="str">
        <f t="shared" si="49"/>
        <v>S</v>
      </c>
      <c r="AN52" t="str">
        <f t="shared" si="49"/>
        <v>-</v>
      </c>
      <c r="AO52" t="str">
        <f t="shared" si="49"/>
        <v>T</v>
      </c>
      <c r="AR52" t="str">
        <f t="shared" si="35"/>
        <v>L</v>
      </c>
      <c r="AS52" t="str">
        <f t="shared" si="36"/>
        <v>G</v>
      </c>
      <c r="AT52" t="str">
        <f t="shared" si="37"/>
        <v>E</v>
      </c>
      <c r="AU52" t="str">
        <f t="shared" si="38"/>
        <v>X</v>
      </c>
      <c r="AV52" t="str">
        <f t="shared" si="39"/>
        <v>X</v>
      </c>
      <c r="AW52" t="str">
        <f t="shared" si="40"/>
        <v>2</v>
      </c>
      <c r="AX52" t="str">
        <f t="shared" si="41"/>
        <v>5</v>
      </c>
      <c r="AY52" t="str">
        <f t="shared" si="42"/>
        <v>R</v>
      </c>
      <c r="AZ52" t="str">
        <f t="shared" si="43"/>
        <v>1</v>
      </c>
      <c r="BA52" t="str">
        <f t="shared" si="44"/>
        <v>2</v>
      </c>
      <c r="BB52" t="str">
        <f t="shared" si="45"/>
        <v>B</v>
      </c>
      <c r="BC52" t="str">
        <f t="shared" si="46"/>
        <v>A</v>
      </c>
      <c r="BD52" t="str">
        <f t="shared" si="47"/>
        <v>S</v>
      </c>
      <c r="BE52" t="str">
        <f t="shared" si="48"/>
        <v>T</v>
      </c>
    </row>
    <row r="53" spans="1:57" x14ac:dyDescent="0.25">
      <c r="A53" s="52">
        <v>19</v>
      </c>
      <c r="B53" s="54" t="s">
        <v>198</v>
      </c>
      <c r="C53" s="52">
        <v>1</v>
      </c>
      <c r="D53" s="57">
        <f>VLOOKUP(B53, Sheet1!B:U, 8, FALSE)</f>
        <v>660</v>
      </c>
      <c r="E53" s="57">
        <f>VLOOKUP(B53, Sheet1!B:U, 10, FALSE)</f>
        <v>195</v>
      </c>
      <c r="F53" s="57">
        <f>VLOOKUP(B53, Sheet1!B:U, 6, FALSE)</f>
        <v>10</v>
      </c>
      <c r="G53" s="56" t="s">
        <v>206</v>
      </c>
      <c r="H53" s="56" t="s">
        <v>206</v>
      </c>
      <c r="I53" s="56" t="s">
        <v>206</v>
      </c>
      <c r="J53" s="56" t="s">
        <v>206</v>
      </c>
      <c r="K53" s="56" t="s">
        <v>206</v>
      </c>
      <c r="L53" s="56" t="s">
        <v>206</v>
      </c>
      <c r="M53" s="56" t="s">
        <v>206</v>
      </c>
      <c r="N53" s="56" t="s">
        <v>206</v>
      </c>
      <c r="O53" s="56" t="s">
        <v>206</v>
      </c>
      <c r="P53" s="56" t="s">
        <v>206</v>
      </c>
      <c r="Q53" s="56" t="s">
        <v>206</v>
      </c>
      <c r="R53" s="56" t="s">
        <v>206</v>
      </c>
      <c r="S53" s="52" t="str">
        <f>VLOOKUP(B53, Sheet1!B:U, 17, FALSE)</f>
        <v>LGE-XX25-R-10-BA-S-T</v>
      </c>
      <c r="V53" t="str">
        <f t="shared" si="50"/>
        <v>L</v>
      </c>
      <c r="W53" t="str">
        <f t="shared" si="50"/>
        <v>G</v>
      </c>
      <c r="X53" t="str">
        <f t="shared" si="50"/>
        <v>E</v>
      </c>
      <c r="Y53" t="str">
        <f t="shared" si="50"/>
        <v>-</v>
      </c>
      <c r="Z53" t="str">
        <f t="shared" si="50"/>
        <v>X</v>
      </c>
      <c r="AA53" t="str">
        <f t="shared" si="50"/>
        <v>X</v>
      </c>
      <c r="AB53" t="str">
        <f t="shared" si="50"/>
        <v>2</v>
      </c>
      <c r="AC53" t="str">
        <f t="shared" si="50"/>
        <v>5</v>
      </c>
      <c r="AD53" t="str">
        <f t="shared" si="50"/>
        <v>-</v>
      </c>
      <c r="AE53" t="str">
        <f t="shared" si="50"/>
        <v>R</v>
      </c>
      <c r="AF53" t="str">
        <f t="shared" si="50"/>
        <v>-</v>
      </c>
      <c r="AG53" t="str">
        <f t="shared" si="50"/>
        <v>1</v>
      </c>
      <c r="AH53" t="str">
        <f t="shared" si="50"/>
        <v>0</v>
      </c>
      <c r="AI53" t="str">
        <f t="shared" si="50"/>
        <v>-</v>
      </c>
      <c r="AJ53" t="str">
        <f t="shared" si="50"/>
        <v>B</v>
      </c>
      <c r="AK53" t="str">
        <f t="shared" si="50"/>
        <v>A</v>
      </c>
      <c r="AL53" t="str">
        <f t="shared" si="49"/>
        <v>-</v>
      </c>
      <c r="AM53" t="str">
        <f t="shared" si="49"/>
        <v>S</v>
      </c>
      <c r="AN53" t="str">
        <f t="shared" si="49"/>
        <v>-</v>
      </c>
      <c r="AO53" t="str">
        <f t="shared" si="49"/>
        <v>T</v>
      </c>
      <c r="AR53" t="str">
        <f t="shared" si="35"/>
        <v>L</v>
      </c>
      <c r="AS53" t="str">
        <f t="shared" si="36"/>
        <v>G</v>
      </c>
      <c r="AT53" t="str">
        <f t="shared" si="37"/>
        <v>E</v>
      </c>
      <c r="AU53" t="str">
        <f t="shared" si="38"/>
        <v>X</v>
      </c>
      <c r="AV53" t="str">
        <f t="shared" si="39"/>
        <v>X</v>
      </c>
      <c r="AW53" t="str">
        <f t="shared" si="40"/>
        <v>2</v>
      </c>
      <c r="AX53" t="str">
        <f t="shared" si="41"/>
        <v>5</v>
      </c>
      <c r="AY53" t="str">
        <f t="shared" si="42"/>
        <v>R</v>
      </c>
      <c r="AZ53" t="str">
        <f t="shared" si="43"/>
        <v>1</v>
      </c>
      <c r="BA53" t="str">
        <f t="shared" si="44"/>
        <v>0</v>
      </c>
      <c r="BB53" t="str">
        <f t="shared" si="45"/>
        <v>B</v>
      </c>
      <c r="BC53" t="str">
        <f t="shared" si="46"/>
        <v>A</v>
      </c>
      <c r="BD53" t="str">
        <f t="shared" si="47"/>
        <v>S</v>
      </c>
      <c r="BE53" t="str">
        <f t="shared" si="48"/>
        <v>T</v>
      </c>
    </row>
    <row r="54" spans="1:57" x14ac:dyDescent="0.25">
      <c r="A54" s="52">
        <v>20</v>
      </c>
      <c r="B54" s="54" t="s">
        <v>199</v>
      </c>
      <c r="C54" s="52">
        <v>1</v>
      </c>
      <c r="D54" s="57">
        <f>VLOOKUP(B54, Sheet1!B:U, 8, FALSE)</f>
        <v>1050</v>
      </c>
      <c r="E54" s="57">
        <f>VLOOKUP(B54, Sheet1!B:U, 10, FALSE)</f>
        <v>320</v>
      </c>
      <c r="F54" s="57">
        <f>VLOOKUP(B54, Sheet1!B:U, 6, FALSE)</f>
        <v>12</v>
      </c>
      <c r="G54" s="56" t="s">
        <v>206</v>
      </c>
      <c r="H54" s="56" t="s">
        <v>206</v>
      </c>
      <c r="I54" s="56" t="s">
        <v>206</v>
      </c>
      <c r="J54" s="56" t="s">
        <v>206</v>
      </c>
      <c r="K54" s="56" t="s">
        <v>206</v>
      </c>
      <c r="L54" s="56" t="s">
        <v>206</v>
      </c>
      <c r="M54" s="56" t="s">
        <v>206</v>
      </c>
      <c r="N54" s="56" t="s">
        <v>206</v>
      </c>
      <c r="O54" s="56" t="s">
        <v>206</v>
      </c>
      <c r="P54" s="56" t="s">
        <v>206</v>
      </c>
      <c r="Q54" s="56" t="s">
        <v>206</v>
      </c>
      <c r="R54" s="56" t="s">
        <v>206</v>
      </c>
      <c r="S54" s="52" t="str">
        <f>VLOOKUP(B54, Sheet1!B:U, 17, FALSE)</f>
        <v>LGE-XX25-R-12-BA-S-T</v>
      </c>
      <c r="V54" t="str">
        <f t="shared" si="50"/>
        <v>L</v>
      </c>
      <c r="W54" t="str">
        <f t="shared" si="50"/>
        <v>G</v>
      </c>
      <c r="X54" t="str">
        <f t="shared" si="50"/>
        <v>E</v>
      </c>
      <c r="Y54" t="str">
        <f t="shared" si="50"/>
        <v>-</v>
      </c>
      <c r="Z54" t="str">
        <f t="shared" si="50"/>
        <v>X</v>
      </c>
      <c r="AA54" t="str">
        <f t="shared" si="50"/>
        <v>X</v>
      </c>
      <c r="AB54" t="str">
        <f t="shared" si="50"/>
        <v>2</v>
      </c>
      <c r="AC54" t="str">
        <f t="shared" si="50"/>
        <v>5</v>
      </c>
      <c r="AD54" t="str">
        <f t="shared" si="50"/>
        <v>-</v>
      </c>
      <c r="AE54" t="str">
        <f t="shared" si="50"/>
        <v>R</v>
      </c>
      <c r="AF54" t="str">
        <f t="shared" si="50"/>
        <v>-</v>
      </c>
      <c r="AG54" t="str">
        <f t="shared" si="50"/>
        <v>1</v>
      </c>
      <c r="AH54" t="str">
        <f t="shared" si="50"/>
        <v>2</v>
      </c>
      <c r="AI54" t="str">
        <f t="shared" si="50"/>
        <v>-</v>
      </c>
      <c r="AJ54" t="str">
        <f t="shared" si="50"/>
        <v>B</v>
      </c>
      <c r="AK54" t="str">
        <f t="shared" si="50"/>
        <v>A</v>
      </c>
      <c r="AL54" t="str">
        <f t="shared" si="49"/>
        <v>-</v>
      </c>
      <c r="AM54" t="str">
        <f t="shared" si="49"/>
        <v>S</v>
      </c>
      <c r="AN54" t="str">
        <f t="shared" si="49"/>
        <v>-</v>
      </c>
      <c r="AO54" t="str">
        <f t="shared" si="49"/>
        <v>T</v>
      </c>
      <c r="AR54" t="str">
        <f t="shared" si="35"/>
        <v>L</v>
      </c>
      <c r="AS54" t="str">
        <f t="shared" si="36"/>
        <v>G</v>
      </c>
      <c r="AT54" t="str">
        <f t="shared" si="37"/>
        <v>E</v>
      </c>
      <c r="AU54" t="str">
        <f t="shared" si="38"/>
        <v>X</v>
      </c>
      <c r="AV54" t="str">
        <f t="shared" si="39"/>
        <v>X</v>
      </c>
      <c r="AW54" t="str">
        <f t="shared" si="40"/>
        <v>2</v>
      </c>
      <c r="AX54" t="str">
        <f t="shared" si="41"/>
        <v>5</v>
      </c>
      <c r="AY54" t="str">
        <f t="shared" si="42"/>
        <v>R</v>
      </c>
      <c r="AZ54" t="str">
        <f t="shared" si="43"/>
        <v>1</v>
      </c>
      <c r="BA54" t="str">
        <f t="shared" si="44"/>
        <v>2</v>
      </c>
      <c r="BB54" t="str">
        <f t="shared" si="45"/>
        <v>B</v>
      </c>
      <c r="BC54" t="str">
        <f t="shared" si="46"/>
        <v>A</v>
      </c>
      <c r="BD54" t="str">
        <f t="shared" si="47"/>
        <v>S</v>
      </c>
      <c r="BE54" t="str">
        <f t="shared" si="48"/>
        <v>T</v>
      </c>
    </row>
    <row r="55" spans="1:57" x14ac:dyDescent="0.25">
      <c r="A55" s="52">
        <v>21</v>
      </c>
      <c r="B55" s="54" t="s">
        <v>200</v>
      </c>
      <c r="C55" s="52">
        <v>1</v>
      </c>
      <c r="D55" s="57">
        <f>VLOOKUP(B55, Sheet1!B:U, 8, FALSE)</f>
        <v>1050</v>
      </c>
      <c r="E55" s="57">
        <f>VLOOKUP(B55, Sheet1!B:U, 10, FALSE)</f>
        <v>320</v>
      </c>
      <c r="F55" s="57">
        <f>VLOOKUP(B55, Sheet1!B:U, 6, FALSE)</f>
        <v>12</v>
      </c>
      <c r="G55" s="56" t="s">
        <v>206</v>
      </c>
      <c r="H55" s="56" t="s">
        <v>206</v>
      </c>
      <c r="I55" s="56" t="s">
        <v>206</v>
      </c>
      <c r="J55" s="56" t="s">
        <v>206</v>
      </c>
      <c r="K55" s="56" t="s">
        <v>206</v>
      </c>
      <c r="L55" s="56" t="s">
        <v>206</v>
      </c>
      <c r="M55" s="56" t="s">
        <v>206</v>
      </c>
      <c r="N55" s="56" t="s">
        <v>206</v>
      </c>
      <c r="O55" s="56" t="s">
        <v>206</v>
      </c>
      <c r="P55" s="56" t="s">
        <v>206</v>
      </c>
      <c r="Q55" s="56" t="s">
        <v>206</v>
      </c>
      <c r="R55" s="56" t="s">
        <v>206</v>
      </c>
      <c r="S55" s="52" t="str">
        <f>VLOOKUP(B55, Sheet1!B:U, 17, FALSE)</f>
        <v>LGE-XX25-R-12-BA-S-T</v>
      </c>
      <c r="V55" t="str">
        <f t="shared" si="50"/>
        <v>L</v>
      </c>
      <c r="W55" t="str">
        <f t="shared" si="50"/>
        <v>G</v>
      </c>
      <c r="X55" t="str">
        <f t="shared" si="50"/>
        <v>E</v>
      </c>
      <c r="Y55" t="str">
        <f t="shared" si="50"/>
        <v>-</v>
      </c>
      <c r="Z55" t="str">
        <f t="shared" si="50"/>
        <v>X</v>
      </c>
      <c r="AA55" t="str">
        <f t="shared" si="50"/>
        <v>X</v>
      </c>
      <c r="AB55" t="str">
        <f t="shared" si="50"/>
        <v>2</v>
      </c>
      <c r="AC55" t="str">
        <f t="shared" si="50"/>
        <v>5</v>
      </c>
      <c r="AD55" t="str">
        <f t="shared" si="50"/>
        <v>-</v>
      </c>
      <c r="AE55" t="str">
        <f t="shared" si="50"/>
        <v>R</v>
      </c>
      <c r="AF55" t="str">
        <f t="shared" si="50"/>
        <v>-</v>
      </c>
      <c r="AG55" t="str">
        <f t="shared" si="50"/>
        <v>1</v>
      </c>
      <c r="AH55" t="str">
        <f t="shared" si="50"/>
        <v>2</v>
      </c>
      <c r="AI55" t="str">
        <f t="shared" si="50"/>
        <v>-</v>
      </c>
      <c r="AJ55" t="str">
        <f t="shared" si="50"/>
        <v>B</v>
      </c>
      <c r="AK55" t="str">
        <f t="shared" si="50"/>
        <v>A</v>
      </c>
      <c r="AL55" t="str">
        <f t="shared" si="49"/>
        <v>-</v>
      </c>
      <c r="AM55" t="str">
        <f t="shared" si="49"/>
        <v>S</v>
      </c>
      <c r="AN55" t="str">
        <f t="shared" si="49"/>
        <v>-</v>
      </c>
      <c r="AO55" t="str">
        <f t="shared" si="49"/>
        <v>T</v>
      </c>
      <c r="AR55" t="str">
        <f t="shared" si="35"/>
        <v>L</v>
      </c>
      <c r="AS55" t="str">
        <f t="shared" si="36"/>
        <v>G</v>
      </c>
      <c r="AT55" t="str">
        <f t="shared" si="37"/>
        <v>E</v>
      </c>
      <c r="AU55" t="str">
        <f t="shared" si="38"/>
        <v>X</v>
      </c>
      <c r="AV55" t="str">
        <f t="shared" si="39"/>
        <v>X</v>
      </c>
      <c r="AW55" t="str">
        <f t="shared" si="40"/>
        <v>2</v>
      </c>
      <c r="AX55" t="str">
        <f t="shared" si="41"/>
        <v>5</v>
      </c>
      <c r="AY55" t="str">
        <f t="shared" si="42"/>
        <v>R</v>
      </c>
      <c r="AZ55" t="str">
        <f t="shared" si="43"/>
        <v>1</v>
      </c>
      <c r="BA55" t="str">
        <f t="shared" si="44"/>
        <v>2</v>
      </c>
      <c r="BB55" t="str">
        <f t="shared" si="45"/>
        <v>B</v>
      </c>
      <c r="BC55" t="str">
        <f t="shared" si="46"/>
        <v>A</v>
      </c>
      <c r="BD55" t="str">
        <f t="shared" si="47"/>
        <v>S</v>
      </c>
      <c r="BE55" t="str">
        <f t="shared" si="48"/>
        <v>T</v>
      </c>
    </row>
    <row r="56" spans="1:57" x14ac:dyDescent="0.25">
      <c r="A56" s="52">
        <v>22</v>
      </c>
      <c r="B56" s="54" t="s">
        <v>201</v>
      </c>
      <c r="C56" s="52">
        <v>1</v>
      </c>
      <c r="D56" s="57">
        <f>VLOOKUP(B56, Sheet1!B:U, 8, FALSE)</f>
        <v>1050</v>
      </c>
      <c r="E56" s="57">
        <f>VLOOKUP(B56, Sheet1!B:U, 10, FALSE)</f>
        <v>320</v>
      </c>
      <c r="F56" s="57">
        <f>VLOOKUP(B56, Sheet1!B:U, 6, FALSE)</f>
        <v>12</v>
      </c>
      <c r="G56" s="56" t="s">
        <v>206</v>
      </c>
      <c r="H56" s="56" t="s">
        <v>206</v>
      </c>
      <c r="I56" s="56" t="s">
        <v>206</v>
      </c>
      <c r="J56" s="56" t="s">
        <v>206</v>
      </c>
      <c r="K56" s="56" t="s">
        <v>206</v>
      </c>
      <c r="L56" s="56" t="s">
        <v>206</v>
      </c>
      <c r="M56" s="56" t="s">
        <v>206</v>
      </c>
      <c r="N56" s="56" t="s">
        <v>206</v>
      </c>
      <c r="O56" s="56" t="s">
        <v>206</v>
      </c>
      <c r="P56" s="56" t="s">
        <v>206</v>
      </c>
      <c r="Q56" s="56" t="s">
        <v>206</v>
      </c>
      <c r="R56" s="56" t="s">
        <v>206</v>
      </c>
      <c r="S56" s="52" t="str">
        <f>VLOOKUP(B56, Sheet1!B:U, 17, FALSE)</f>
        <v>LGE-XX25-R-12-BA-S-T</v>
      </c>
      <c r="V56" t="str">
        <f t="shared" si="50"/>
        <v>L</v>
      </c>
      <c r="W56" t="str">
        <f t="shared" si="50"/>
        <v>G</v>
      </c>
      <c r="X56" t="str">
        <f t="shared" si="50"/>
        <v>E</v>
      </c>
      <c r="Y56" t="str">
        <f t="shared" si="50"/>
        <v>-</v>
      </c>
      <c r="Z56" t="str">
        <f t="shared" si="50"/>
        <v>X</v>
      </c>
      <c r="AA56" t="str">
        <f t="shared" si="50"/>
        <v>X</v>
      </c>
      <c r="AB56" t="str">
        <f t="shared" si="50"/>
        <v>2</v>
      </c>
      <c r="AC56" t="str">
        <f t="shared" si="50"/>
        <v>5</v>
      </c>
      <c r="AD56" t="str">
        <f t="shared" si="50"/>
        <v>-</v>
      </c>
      <c r="AE56" t="str">
        <f t="shared" si="50"/>
        <v>R</v>
      </c>
      <c r="AF56" t="str">
        <f t="shared" si="50"/>
        <v>-</v>
      </c>
      <c r="AG56" t="str">
        <f t="shared" si="50"/>
        <v>1</v>
      </c>
      <c r="AH56" t="str">
        <f t="shared" si="50"/>
        <v>2</v>
      </c>
      <c r="AI56" t="str">
        <f t="shared" si="50"/>
        <v>-</v>
      </c>
      <c r="AJ56" t="str">
        <f t="shared" si="50"/>
        <v>B</v>
      </c>
      <c r="AK56" t="str">
        <f t="shared" si="50"/>
        <v>A</v>
      </c>
      <c r="AL56" t="str">
        <f t="shared" si="49"/>
        <v>-</v>
      </c>
      <c r="AM56" t="str">
        <f t="shared" si="49"/>
        <v>S</v>
      </c>
      <c r="AN56" t="str">
        <f t="shared" si="49"/>
        <v>-</v>
      </c>
      <c r="AO56" t="str">
        <f t="shared" si="49"/>
        <v>T</v>
      </c>
      <c r="AR56" t="str">
        <f t="shared" si="35"/>
        <v>L</v>
      </c>
      <c r="AS56" t="str">
        <f t="shared" si="36"/>
        <v>G</v>
      </c>
      <c r="AT56" t="str">
        <f t="shared" si="37"/>
        <v>E</v>
      </c>
      <c r="AU56" t="str">
        <f t="shared" si="38"/>
        <v>X</v>
      </c>
      <c r="AV56" t="str">
        <f t="shared" si="39"/>
        <v>X</v>
      </c>
      <c r="AW56" t="str">
        <f t="shared" si="40"/>
        <v>2</v>
      </c>
      <c r="AX56" t="str">
        <f t="shared" si="41"/>
        <v>5</v>
      </c>
      <c r="AY56" t="str">
        <f t="shared" si="42"/>
        <v>R</v>
      </c>
      <c r="AZ56" t="str">
        <f t="shared" si="43"/>
        <v>1</v>
      </c>
      <c r="BA56" t="str">
        <f t="shared" si="44"/>
        <v>2</v>
      </c>
      <c r="BB56" t="str">
        <f t="shared" si="45"/>
        <v>B</v>
      </c>
      <c r="BC56" t="str">
        <f t="shared" si="46"/>
        <v>A</v>
      </c>
      <c r="BD56" t="str">
        <f t="shared" si="47"/>
        <v>S</v>
      </c>
      <c r="BE56" t="str">
        <f t="shared" si="48"/>
        <v>T</v>
      </c>
    </row>
    <row r="57" spans="1:57" x14ac:dyDescent="0.25">
      <c r="A57" s="52">
        <v>23</v>
      </c>
      <c r="B57" s="54" t="s">
        <v>202</v>
      </c>
      <c r="C57" s="52">
        <v>1</v>
      </c>
      <c r="D57" s="57">
        <f>VLOOKUP(B57, Sheet1!B:U, 8, FALSE)</f>
        <v>1050</v>
      </c>
      <c r="E57" s="57">
        <f>VLOOKUP(B57, Sheet1!B:U, 10, FALSE)</f>
        <v>320</v>
      </c>
      <c r="F57" s="57">
        <f>VLOOKUP(B57, Sheet1!B:U, 6, FALSE)</f>
        <v>12</v>
      </c>
      <c r="G57" s="56" t="s">
        <v>206</v>
      </c>
      <c r="H57" s="56" t="s">
        <v>206</v>
      </c>
      <c r="I57" s="56" t="s">
        <v>206</v>
      </c>
      <c r="J57" s="56" t="s">
        <v>206</v>
      </c>
      <c r="K57" s="56" t="s">
        <v>206</v>
      </c>
      <c r="L57" s="56" t="s">
        <v>206</v>
      </c>
      <c r="M57" s="56" t="s">
        <v>206</v>
      </c>
      <c r="N57" s="56" t="s">
        <v>206</v>
      </c>
      <c r="O57" s="56" t="s">
        <v>206</v>
      </c>
      <c r="P57" s="56" t="s">
        <v>206</v>
      </c>
      <c r="Q57" s="56" t="s">
        <v>206</v>
      </c>
      <c r="R57" s="56" t="s">
        <v>206</v>
      </c>
      <c r="S57" s="52" t="str">
        <f>VLOOKUP(B57, Sheet1!B:U, 17, FALSE)</f>
        <v>LGE-XX25-R-12-BA-S-T</v>
      </c>
      <c r="V57" t="str">
        <f t="shared" si="50"/>
        <v>L</v>
      </c>
      <c r="W57" t="str">
        <f t="shared" si="50"/>
        <v>G</v>
      </c>
      <c r="X57" t="str">
        <f t="shared" si="50"/>
        <v>E</v>
      </c>
      <c r="Y57" t="str">
        <f t="shared" si="50"/>
        <v>-</v>
      </c>
      <c r="Z57" t="str">
        <f t="shared" si="50"/>
        <v>X</v>
      </c>
      <c r="AA57" t="str">
        <f t="shared" si="50"/>
        <v>X</v>
      </c>
      <c r="AB57" t="str">
        <f t="shared" si="50"/>
        <v>2</v>
      </c>
      <c r="AC57" t="str">
        <f t="shared" si="50"/>
        <v>5</v>
      </c>
      <c r="AD57" t="str">
        <f t="shared" si="50"/>
        <v>-</v>
      </c>
      <c r="AE57" t="str">
        <f t="shared" si="50"/>
        <v>R</v>
      </c>
      <c r="AF57" t="str">
        <f t="shared" si="50"/>
        <v>-</v>
      </c>
      <c r="AG57" t="str">
        <f t="shared" si="50"/>
        <v>1</v>
      </c>
      <c r="AH57" t="str">
        <f t="shared" si="50"/>
        <v>2</v>
      </c>
      <c r="AI57" t="str">
        <f t="shared" si="50"/>
        <v>-</v>
      </c>
      <c r="AJ57" t="str">
        <f t="shared" si="50"/>
        <v>B</v>
      </c>
      <c r="AK57" t="str">
        <f t="shared" si="50"/>
        <v>A</v>
      </c>
      <c r="AL57" t="str">
        <f t="shared" si="49"/>
        <v>-</v>
      </c>
      <c r="AM57" t="str">
        <f t="shared" si="49"/>
        <v>S</v>
      </c>
      <c r="AN57" t="str">
        <f t="shared" si="49"/>
        <v>-</v>
      </c>
      <c r="AO57" t="str">
        <f t="shared" si="49"/>
        <v>T</v>
      </c>
      <c r="AR57" t="str">
        <f t="shared" si="35"/>
        <v>L</v>
      </c>
      <c r="AS57" t="str">
        <f t="shared" si="36"/>
        <v>G</v>
      </c>
      <c r="AT57" t="str">
        <f t="shared" si="37"/>
        <v>E</v>
      </c>
      <c r="AU57" t="str">
        <f t="shared" si="38"/>
        <v>X</v>
      </c>
      <c r="AV57" t="str">
        <f t="shared" si="39"/>
        <v>X</v>
      </c>
      <c r="AW57" t="str">
        <f t="shared" si="40"/>
        <v>2</v>
      </c>
      <c r="AX57" t="str">
        <f t="shared" si="41"/>
        <v>5</v>
      </c>
      <c r="AY57" t="str">
        <f t="shared" si="42"/>
        <v>R</v>
      </c>
      <c r="AZ57" t="str">
        <f t="shared" si="43"/>
        <v>1</v>
      </c>
      <c r="BA57" t="str">
        <f t="shared" si="44"/>
        <v>2</v>
      </c>
      <c r="BB57" t="str">
        <f t="shared" si="45"/>
        <v>B</v>
      </c>
      <c r="BC57" t="str">
        <f t="shared" si="46"/>
        <v>A</v>
      </c>
      <c r="BD57" t="str">
        <f t="shared" si="47"/>
        <v>S</v>
      </c>
      <c r="BE57" t="str">
        <f t="shared" si="48"/>
        <v>T</v>
      </c>
    </row>
    <row r="58" spans="1:57" x14ac:dyDescent="0.25">
      <c r="A58" s="52">
        <v>24</v>
      </c>
      <c r="B58" s="54" t="s">
        <v>203</v>
      </c>
      <c r="C58" s="52">
        <v>1</v>
      </c>
      <c r="D58" s="57">
        <f>VLOOKUP(B58, Sheet1!B:U, 8, FALSE)</f>
        <v>1050</v>
      </c>
      <c r="E58" s="57">
        <f>VLOOKUP(B58, Sheet1!B:U, 10, FALSE)</f>
        <v>320</v>
      </c>
      <c r="F58" s="57">
        <f>VLOOKUP(B58, Sheet1!B:U, 6, FALSE)</f>
        <v>12</v>
      </c>
      <c r="G58" s="56" t="s">
        <v>206</v>
      </c>
      <c r="H58" s="56" t="s">
        <v>206</v>
      </c>
      <c r="I58" s="56" t="s">
        <v>206</v>
      </c>
      <c r="J58" s="56" t="s">
        <v>206</v>
      </c>
      <c r="K58" s="56" t="s">
        <v>206</v>
      </c>
      <c r="L58" s="56" t="s">
        <v>206</v>
      </c>
      <c r="M58" s="56" t="s">
        <v>206</v>
      </c>
      <c r="N58" s="56" t="s">
        <v>206</v>
      </c>
      <c r="O58" s="56" t="s">
        <v>206</v>
      </c>
      <c r="P58" s="56" t="s">
        <v>206</v>
      </c>
      <c r="Q58" s="56" t="s">
        <v>206</v>
      </c>
      <c r="R58" s="56" t="s">
        <v>206</v>
      </c>
      <c r="S58" s="52" t="str">
        <f>VLOOKUP(B58, Sheet1!B:U, 17, FALSE)</f>
        <v>LGE-XX25-R-12-BA-S-T</v>
      </c>
      <c r="V58" t="str">
        <f t="shared" si="50"/>
        <v>L</v>
      </c>
      <c r="W58" t="str">
        <f t="shared" si="50"/>
        <v>G</v>
      </c>
      <c r="X58" t="str">
        <f t="shared" si="50"/>
        <v>E</v>
      </c>
      <c r="Y58" t="str">
        <f t="shared" si="50"/>
        <v>-</v>
      </c>
      <c r="Z58" t="str">
        <f t="shared" si="50"/>
        <v>X</v>
      </c>
      <c r="AA58" t="str">
        <f t="shared" si="50"/>
        <v>X</v>
      </c>
      <c r="AB58" t="str">
        <f t="shared" si="50"/>
        <v>2</v>
      </c>
      <c r="AC58" t="str">
        <f t="shared" si="50"/>
        <v>5</v>
      </c>
      <c r="AD58" t="str">
        <f t="shared" si="50"/>
        <v>-</v>
      </c>
      <c r="AE58" t="str">
        <f t="shared" si="50"/>
        <v>R</v>
      </c>
      <c r="AF58" t="str">
        <f t="shared" si="50"/>
        <v>-</v>
      </c>
      <c r="AG58" t="str">
        <f t="shared" si="50"/>
        <v>1</v>
      </c>
      <c r="AH58" t="str">
        <f t="shared" si="50"/>
        <v>2</v>
      </c>
      <c r="AI58" t="str">
        <f t="shared" si="50"/>
        <v>-</v>
      </c>
      <c r="AJ58" t="str">
        <f t="shared" si="50"/>
        <v>B</v>
      </c>
      <c r="AK58" t="str">
        <f t="shared" si="50"/>
        <v>A</v>
      </c>
      <c r="AL58" t="str">
        <f t="shared" si="49"/>
        <v>-</v>
      </c>
      <c r="AM58" t="str">
        <f t="shared" si="49"/>
        <v>S</v>
      </c>
      <c r="AN58" t="str">
        <f t="shared" si="49"/>
        <v>-</v>
      </c>
      <c r="AO58" t="str">
        <f t="shared" si="49"/>
        <v>T</v>
      </c>
      <c r="AR58" t="str">
        <f t="shared" si="35"/>
        <v>L</v>
      </c>
      <c r="AS58" t="str">
        <f t="shared" si="36"/>
        <v>G</v>
      </c>
      <c r="AT58" t="str">
        <f t="shared" si="37"/>
        <v>E</v>
      </c>
      <c r="AU58" t="str">
        <f t="shared" si="38"/>
        <v>X</v>
      </c>
      <c r="AV58" t="str">
        <f t="shared" si="39"/>
        <v>X</v>
      </c>
      <c r="AW58" t="str">
        <f t="shared" si="40"/>
        <v>2</v>
      </c>
      <c r="AX58" t="str">
        <f t="shared" si="41"/>
        <v>5</v>
      </c>
      <c r="AY58" t="str">
        <f t="shared" si="42"/>
        <v>R</v>
      </c>
      <c r="AZ58" t="str">
        <f t="shared" si="43"/>
        <v>1</v>
      </c>
      <c r="BA58" t="str">
        <f t="shared" si="44"/>
        <v>2</v>
      </c>
      <c r="BB58" t="str">
        <f t="shared" si="45"/>
        <v>B</v>
      </c>
      <c r="BC58" t="str">
        <f t="shared" si="46"/>
        <v>A</v>
      </c>
      <c r="BD58" t="str">
        <f t="shared" si="47"/>
        <v>S</v>
      </c>
      <c r="BE58" t="str">
        <f t="shared" si="48"/>
        <v>T</v>
      </c>
    </row>
    <row r="59" spans="1:57" x14ac:dyDescent="0.25">
      <c r="A59" s="52">
        <v>25</v>
      </c>
      <c r="B59" s="54" t="s">
        <v>147</v>
      </c>
      <c r="C59" s="52">
        <v>1</v>
      </c>
      <c r="D59" s="57">
        <f>VLOOKUP(B59, Sheet1!B:U, 8, FALSE)</f>
        <v>485</v>
      </c>
      <c r="E59" s="57">
        <f>VLOOKUP(B59, Sheet1!B:U, 10, FALSE)</f>
        <v>155</v>
      </c>
      <c r="F59" s="57" t="str">
        <f>VLOOKUP(B59, Sheet1!B:U, 6, FALSE)</f>
        <v>08</v>
      </c>
      <c r="G59" s="56" t="s">
        <v>206</v>
      </c>
      <c r="H59" s="56" t="s">
        <v>206</v>
      </c>
      <c r="I59" s="56" t="s">
        <v>206</v>
      </c>
      <c r="J59" s="56" t="s">
        <v>206</v>
      </c>
      <c r="K59" s="56" t="s">
        <v>206</v>
      </c>
      <c r="L59" s="56" t="s">
        <v>206</v>
      </c>
      <c r="M59" s="56" t="s">
        <v>206</v>
      </c>
      <c r="N59" s="56" t="s">
        <v>206</v>
      </c>
      <c r="O59" s="56" t="s">
        <v>206</v>
      </c>
      <c r="P59" s="56" t="s">
        <v>206</v>
      </c>
      <c r="Q59" s="56" t="s">
        <v>206</v>
      </c>
      <c r="R59" s="56" t="s">
        <v>206</v>
      </c>
      <c r="S59" s="52" t="str">
        <f>VLOOKUP(B59, Sheet1!B:U, 17, FALSE)</f>
        <v>LGE-XX25-R-08-BA-S-T</v>
      </c>
      <c r="V59" t="str">
        <f t="shared" si="50"/>
        <v>L</v>
      </c>
      <c r="W59" t="str">
        <f t="shared" si="50"/>
        <v>G</v>
      </c>
      <c r="X59" t="str">
        <f t="shared" si="50"/>
        <v>E</v>
      </c>
      <c r="Y59" t="str">
        <f t="shared" si="50"/>
        <v>-</v>
      </c>
      <c r="Z59" t="str">
        <f t="shared" si="50"/>
        <v>X</v>
      </c>
      <c r="AA59" t="str">
        <f t="shared" si="50"/>
        <v>X</v>
      </c>
      <c r="AB59" t="str">
        <f t="shared" si="50"/>
        <v>2</v>
      </c>
      <c r="AC59" t="str">
        <f t="shared" si="50"/>
        <v>5</v>
      </c>
      <c r="AD59" t="str">
        <f t="shared" si="50"/>
        <v>-</v>
      </c>
      <c r="AE59" t="str">
        <f t="shared" si="50"/>
        <v>R</v>
      </c>
      <c r="AF59" t="str">
        <f t="shared" si="50"/>
        <v>-</v>
      </c>
      <c r="AG59" t="str">
        <f t="shared" si="50"/>
        <v>0</v>
      </c>
      <c r="AH59" t="str">
        <f t="shared" si="50"/>
        <v>8</v>
      </c>
      <c r="AI59" t="str">
        <f t="shared" si="50"/>
        <v>-</v>
      </c>
      <c r="AJ59" t="str">
        <f t="shared" si="50"/>
        <v>B</v>
      </c>
      <c r="AK59" t="str">
        <f t="shared" si="50"/>
        <v>A</v>
      </c>
      <c r="AL59" t="str">
        <f t="shared" si="49"/>
        <v>-</v>
      </c>
      <c r="AM59" t="str">
        <f t="shared" si="49"/>
        <v>S</v>
      </c>
      <c r="AN59" t="str">
        <f t="shared" si="49"/>
        <v>-</v>
      </c>
      <c r="AO59" t="str">
        <f t="shared" si="49"/>
        <v>T</v>
      </c>
      <c r="AR59" t="str">
        <f t="shared" si="35"/>
        <v>L</v>
      </c>
      <c r="AS59" t="str">
        <f t="shared" si="36"/>
        <v>G</v>
      </c>
      <c r="AT59" t="str">
        <f t="shared" si="37"/>
        <v>E</v>
      </c>
      <c r="AU59" t="str">
        <f t="shared" si="38"/>
        <v>X</v>
      </c>
      <c r="AV59" t="str">
        <f t="shared" si="39"/>
        <v>X</v>
      </c>
      <c r="AW59" t="str">
        <f t="shared" si="40"/>
        <v>2</v>
      </c>
      <c r="AX59" t="str">
        <f t="shared" si="41"/>
        <v>5</v>
      </c>
      <c r="AY59" t="str">
        <f t="shared" si="42"/>
        <v>R</v>
      </c>
      <c r="AZ59" t="str">
        <f t="shared" si="43"/>
        <v>0</v>
      </c>
      <c r="BA59" t="str">
        <f t="shared" si="44"/>
        <v>8</v>
      </c>
      <c r="BB59" t="str">
        <f t="shared" si="45"/>
        <v>B</v>
      </c>
      <c r="BC59" t="str">
        <f t="shared" si="46"/>
        <v>A</v>
      </c>
      <c r="BD59" t="str">
        <f t="shared" si="47"/>
        <v>S</v>
      </c>
      <c r="BE59" t="str">
        <f t="shared" si="48"/>
        <v>T</v>
      </c>
    </row>
    <row r="60" spans="1:57" x14ac:dyDescent="0.25">
      <c r="A60" s="52">
        <v>26</v>
      </c>
      <c r="B60" s="54" t="s">
        <v>150</v>
      </c>
      <c r="C60" s="52">
        <v>1</v>
      </c>
      <c r="D60" s="57">
        <f>VLOOKUP(B60, Sheet1!B:U, 8, FALSE)</f>
        <v>485</v>
      </c>
      <c r="E60" s="57">
        <f>VLOOKUP(B60, Sheet1!B:U, 10, FALSE)</f>
        <v>155</v>
      </c>
      <c r="F60" s="57" t="str">
        <f>VLOOKUP(B60, Sheet1!B:U, 6, FALSE)</f>
        <v>08</v>
      </c>
      <c r="G60" s="56" t="s">
        <v>206</v>
      </c>
      <c r="H60" s="56" t="s">
        <v>206</v>
      </c>
      <c r="I60" s="56" t="s">
        <v>206</v>
      </c>
      <c r="J60" s="56" t="s">
        <v>206</v>
      </c>
      <c r="K60" s="56" t="s">
        <v>206</v>
      </c>
      <c r="L60" s="56" t="s">
        <v>206</v>
      </c>
      <c r="M60" s="56" t="s">
        <v>206</v>
      </c>
      <c r="N60" s="56" t="s">
        <v>206</v>
      </c>
      <c r="O60" s="56" t="s">
        <v>206</v>
      </c>
      <c r="P60" s="56" t="s">
        <v>206</v>
      </c>
      <c r="Q60" s="56" t="s">
        <v>206</v>
      </c>
      <c r="R60" s="56" t="s">
        <v>206</v>
      </c>
      <c r="S60" s="52" t="str">
        <f>VLOOKUP(B60, Sheet1!B:U, 17, FALSE)</f>
        <v>LGE-XX25-R-08-BA-S-T</v>
      </c>
      <c r="V60" t="str">
        <f t="shared" si="50"/>
        <v>L</v>
      </c>
      <c r="W60" t="str">
        <f t="shared" si="50"/>
        <v>G</v>
      </c>
      <c r="X60" t="str">
        <f t="shared" si="50"/>
        <v>E</v>
      </c>
      <c r="Y60" t="str">
        <f t="shared" si="50"/>
        <v>-</v>
      </c>
      <c r="Z60" t="str">
        <f t="shared" si="50"/>
        <v>X</v>
      </c>
      <c r="AA60" t="str">
        <f t="shared" si="50"/>
        <v>X</v>
      </c>
      <c r="AB60" t="str">
        <f t="shared" si="50"/>
        <v>2</v>
      </c>
      <c r="AC60" t="str">
        <f t="shared" si="50"/>
        <v>5</v>
      </c>
      <c r="AD60" t="str">
        <f t="shared" si="50"/>
        <v>-</v>
      </c>
      <c r="AE60" t="str">
        <f t="shared" si="50"/>
        <v>R</v>
      </c>
      <c r="AF60" t="str">
        <f t="shared" si="50"/>
        <v>-</v>
      </c>
      <c r="AG60" t="str">
        <f t="shared" si="50"/>
        <v>0</v>
      </c>
      <c r="AH60" t="str">
        <f t="shared" si="50"/>
        <v>8</v>
      </c>
      <c r="AI60" t="str">
        <f t="shared" si="50"/>
        <v>-</v>
      </c>
      <c r="AJ60" t="str">
        <f t="shared" si="50"/>
        <v>B</v>
      </c>
      <c r="AK60" t="str">
        <f t="shared" si="50"/>
        <v>A</v>
      </c>
      <c r="AL60" t="str">
        <f t="shared" si="49"/>
        <v>-</v>
      </c>
      <c r="AM60" t="str">
        <f t="shared" si="49"/>
        <v>S</v>
      </c>
      <c r="AN60" t="str">
        <f t="shared" si="49"/>
        <v>-</v>
      </c>
      <c r="AO60" t="str">
        <f t="shared" si="49"/>
        <v>T</v>
      </c>
      <c r="AR60" t="str">
        <f t="shared" si="35"/>
        <v>L</v>
      </c>
      <c r="AS60" t="str">
        <f t="shared" si="36"/>
        <v>G</v>
      </c>
      <c r="AT60" t="str">
        <f t="shared" si="37"/>
        <v>E</v>
      </c>
      <c r="AU60" t="str">
        <f t="shared" si="38"/>
        <v>X</v>
      </c>
      <c r="AV60" t="str">
        <f t="shared" si="39"/>
        <v>X</v>
      </c>
      <c r="AW60" t="str">
        <f t="shared" si="40"/>
        <v>2</v>
      </c>
      <c r="AX60" t="str">
        <f t="shared" si="41"/>
        <v>5</v>
      </c>
      <c r="AY60" t="str">
        <f t="shared" si="42"/>
        <v>R</v>
      </c>
      <c r="AZ60" t="str">
        <f t="shared" si="43"/>
        <v>0</v>
      </c>
      <c r="BA60" t="str">
        <f t="shared" si="44"/>
        <v>8</v>
      </c>
      <c r="BB60" t="str">
        <f t="shared" si="45"/>
        <v>B</v>
      </c>
      <c r="BC60" t="str">
        <f t="shared" si="46"/>
        <v>A</v>
      </c>
      <c r="BD60" t="str">
        <f t="shared" si="47"/>
        <v>S</v>
      </c>
      <c r="BE60" t="str">
        <f t="shared" si="48"/>
        <v>T</v>
      </c>
    </row>
    <row r="61" spans="1:57" x14ac:dyDescent="0.25">
      <c r="A61" s="52">
        <v>27</v>
      </c>
      <c r="B61" s="54" t="s">
        <v>168</v>
      </c>
      <c r="C61" s="52">
        <v>1</v>
      </c>
      <c r="D61" s="57">
        <f>VLOOKUP(B61, Sheet1!B:U, 8, FALSE)</f>
        <v>485</v>
      </c>
      <c r="E61" s="57">
        <f>VLOOKUP(B61, Sheet1!B:U, 10, FALSE)</f>
        <v>155</v>
      </c>
      <c r="F61" s="57" t="str">
        <f>VLOOKUP(B61, Sheet1!B:U, 6, FALSE)</f>
        <v>08</v>
      </c>
      <c r="G61" s="56" t="s">
        <v>206</v>
      </c>
      <c r="H61" s="56" t="s">
        <v>206</v>
      </c>
      <c r="I61" s="56" t="s">
        <v>206</v>
      </c>
      <c r="J61" s="56" t="s">
        <v>206</v>
      </c>
      <c r="K61" s="56" t="s">
        <v>206</v>
      </c>
      <c r="L61" s="56" t="s">
        <v>206</v>
      </c>
      <c r="M61" s="56" t="s">
        <v>206</v>
      </c>
      <c r="N61" s="56" t="s">
        <v>206</v>
      </c>
      <c r="O61" s="56" t="s">
        <v>206</v>
      </c>
      <c r="P61" s="56" t="s">
        <v>206</v>
      </c>
      <c r="Q61" s="56" t="s">
        <v>206</v>
      </c>
      <c r="R61" s="56" t="s">
        <v>206</v>
      </c>
      <c r="S61" s="52" t="str">
        <f>VLOOKUP(B61, Sheet1!B:U, 17, FALSE)</f>
        <v>LGE-XX25-R-08-BA-S-T</v>
      </c>
      <c r="V61" t="str">
        <f t="shared" si="50"/>
        <v>L</v>
      </c>
      <c r="W61" t="str">
        <f t="shared" si="50"/>
        <v>G</v>
      </c>
      <c r="X61" t="str">
        <f t="shared" si="50"/>
        <v>E</v>
      </c>
      <c r="Y61" t="str">
        <f t="shared" si="50"/>
        <v>-</v>
      </c>
      <c r="Z61" t="str">
        <f t="shared" si="50"/>
        <v>X</v>
      </c>
      <c r="AA61" t="str">
        <f t="shared" si="50"/>
        <v>X</v>
      </c>
      <c r="AB61" t="str">
        <f t="shared" si="50"/>
        <v>2</v>
      </c>
      <c r="AC61" t="str">
        <f t="shared" si="50"/>
        <v>5</v>
      </c>
      <c r="AD61" t="str">
        <f t="shared" si="50"/>
        <v>-</v>
      </c>
      <c r="AE61" t="str">
        <f t="shared" si="50"/>
        <v>R</v>
      </c>
      <c r="AF61" t="str">
        <f t="shared" si="50"/>
        <v>-</v>
      </c>
      <c r="AG61" t="str">
        <f t="shared" si="50"/>
        <v>0</v>
      </c>
      <c r="AH61" t="str">
        <f t="shared" si="50"/>
        <v>8</v>
      </c>
      <c r="AI61" t="str">
        <f t="shared" si="50"/>
        <v>-</v>
      </c>
      <c r="AJ61" t="str">
        <f t="shared" si="50"/>
        <v>B</v>
      </c>
      <c r="AK61" t="str">
        <f t="shared" si="50"/>
        <v>A</v>
      </c>
      <c r="AL61" t="str">
        <f t="shared" si="49"/>
        <v>-</v>
      </c>
      <c r="AM61" t="str">
        <f t="shared" si="49"/>
        <v>S</v>
      </c>
      <c r="AN61" t="str">
        <f t="shared" si="49"/>
        <v>-</v>
      </c>
      <c r="AO61" t="str">
        <f t="shared" si="49"/>
        <v>T</v>
      </c>
      <c r="AR61" t="str">
        <f t="shared" si="35"/>
        <v>L</v>
      </c>
      <c r="AS61" t="str">
        <f t="shared" si="36"/>
        <v>G</v>
      </c>
      <c r="AT61" t="str">
        <f t="shared" si="37"/>
        <v>E</v>
      </c>
      <c r="AU61" t="str">
        <f t="shared" si="38"/>
        <v>X</v>
      </c>
      <c r="AV61" t="str">
        <f t="shared" si="39"/>
        <v>X</v>
      </c>
      <c r="AW61" t="str">
        <f t="shared" si="40"/>
        <v>2</v>
      </c>
      <c r="AX61" t="str">
        <f t="shared" si="41"/>
        <v>5</v>
      </c>
      <c r="AY61" t="str">
        <f t="shared" si="42"/>
        <v>R</v>
      </c>
      <c r="AZ61" t="str">
        <f t="shared" si="43"/>
        <v>0</v>
      </c>
      <c r="BA61" t="str">
        <f t="shared" si="44"/>
        <v>8</v>
      </c>
      <c r="BB61" t="str">
        <f t="shared" si="45"/>
        <v>B</v>
      </c>
      <c r="BC61" t="str">
        <f t="shared" si="46"/>
        <v>A</v>
      </c>
      <c r="BD61" t="str">
        <f t="shared" si="47"/>
        <v>S</v>
      </c>
      <c r="BE61" t="str">
        <f t="shared" si="48"/>
        <v>T</v>
      </c>
    </row>
    <row r="62" spans="1:57" x14ac:dyDescent="0.25">
      <c r="A62" s="52">
        <v>28</v>
      </c>
      <c r="B62" s="54" t="s">
        <v>173</v>
      </c>
      <c r="C62" s="52">
        <v>1</v>
      </c>
      <c r="D62" s="57">
        <f>VLOOKUP(B62, Sheet1!B:U, 8, FALSE)</f>
        <v>915</v>
      </c>
      <c r="E62" s="57">
        <f>VLOOKUP(B62, Sheet1!B:U, 10, FALSE)</f>
        <v>280</v>
      </c>
      <c r="F62" s="57">
        <f>VLOOKUP(B62, Sheet1!B:U, 6, FALSE)</f>
        <v>10</v>
      </c>
      <c r="G62" s="56" t="s">
        <v>206</v>
      </c>
      <c r="H62" s="56" t="s">
        <v>206</v>
      </c>
      <c r="I62" s="56" t="s">
        <v>206</v>
      </c>
      <c r="J62" s="56" t="s">
        <v>206</v>
      </c>
      <c r="K62" s="56" t="s">
        <v>206</v>
      </c>
      <c r="L62" s="56" t="s">
        <v>206</v>
      </c>
      <c r="M62" s="56" t="s">
        <v>206</v>
      </c>
      <c r="N62" s="56" t="s">
        <v>206</v>
      </c>
      <c r="O62" s="56" t="s">
        <v>206</v>
      </c>
      <c r="P62" s="56" t="s">
        <v>206</v>
      </c>
      <c r="Q62" s="56" t="s">
        <v>206</v>
      </c>
      <c r="R62" s="56" t="s">
        <v>206</v>
      </c>
      <c r="S62" s="52" t="str">
        <f>VLOOKUP(B62, Sheet1!B:U, 17, FALSE)</f>
        <v>LGE-XX25-R-12-BA-S-T</v>
      </c>
      <c r="V62" t="str">
        <f t="shared" si="50"/>
        <v>L</v>
      </c>
      <c r="W62" t="str">
        <f t="shared" si="50"/>
        <v>G</v>
      </c>
      <c r="X62" t="str">
        <f t="shared" si="50"/>
        <v>E</v>
      </c>
      <c r="Y62" t="str">
        <f t="shared" si="50"/>
        <v>-</v>
      </c>
      <c r="Z62" t="str">
        <f t="shared" si="50"/>
        <v>X</v>
      </c>
      <c r="AA62" t="str">
        <f t="shared" si="50"/>
        <v>X</v>
      </c>
      <c r="AB62" t="str">
        <f t="shared" si="50"/>
        <v>2</v>
      </c>
      <c r="AC62" t="str">
        <f t="shared" si="50"/>
        <v>5</v>
      </c>
      <c r="AD62" t="str">
        <f t="shared" si="50"/>
        <v>-</v>
      </c>
      <c r="AE62" t="str">
        <f t="shared" si="50"/>
        <v>R</v>
      </c>
      <c r="AF62" t="str">
        <f t="shared" si="50"/>
        <v>-</v>
      </c>
      <c r="AG62" t="str">
        <f t="shared" si="50"/>
        <v>1</v>
      </c>
      <c r="AH62" t="str">
        <f t="shared" si="50"/>
        <v>2</v>
      </c>
      <c r="AI62" t="str">
        <f t="shared" si="50"/>
        <v>-</v>
      </c>
      <c r="AJ62" t="str">
        <f t="shared" si="50"/>
        <v>B</v>
      </c>
      <c r="AK62" t="str">
        <f t="shared" si="50"/>
        <v>A</v>
      </c>
      <c r="AL62" t="str">
        <f t="shared" si="49"/>
        <v>-</v>
      </c>
      <c r="AM62" t="str">
        <f t="shared" si="49"/>
        <v>S</v>
      </c>
      <c r="AN62" t="str">
        <f t="shared" si="49"/>
        <v>-</v>
      </c>
      <c r="AO62" t="str">
        <f t="shared" si="49"/>
        <v>T</v>
      </c>
      <c r="AR62" t="str">
        <f t="shared" si="35"/>
        <v>L</v>
      </c>
      <c r="AS62" t="str">
        <f t="shared" si="36"/>
        <v>G</v>
      </c>
      <c r="AT62" t="str">
        <f t="shared" si="37"/>
        <v>E</v>
      </c>
      <c r="AU62" t="str">
        <f t="shared" si="38"/>
        <v>X</v>
      </c>
      <c r="AV62" t="str">
        <f t="shared" si="39"/>
        <v>X</v>
      </c>
      <c r="AW62" t="str">
        <f t="shared" si="40"/>
        <v>2</v>
      </c>
      <c r="AX62" t="str">
        <f t="shared" si="41"/>
        <v>5</v>
      </c>
      <c r="AY62" t="str">
        <f t="shared" si="42"/>
        <v>R</v>
      </c>
      <c r="AZ62" t="str">
        <f t="shared" si="43"/>
        <v>1</v>
      </c>
      <c r="BA62" t="str">
        <f t="shared" si="44"/>
        <v>2</v>
      </c>
      <c r="BB62" t="str">
        <f t="shared" si="45"/>
        <v>B</v>
      </c>
      <c r="BC62" t="str">
        <f t="shared" si="46"/>
        <v>A</v>
      </c>
      <c r="BD62" t="str">
        <f t="shared" si="47"/>
        <v>S</v>
      </c>
      <c r="BE62" t="str">
        <f t="shared" si="48"/>
        <v>T</v>
      </c>
    </row>
    <row r="63" spans="1:57" x14ac:dyDescent="0.25">
      <c r="A63" s="52">
        <v>29</v>
      </c>
      <c r="B63" s="54" t="s">
        <v>174</v>
      </c>
      <c r="C63" s="52">
        <v>1</v>
      </c>
      <c r="D63" s="57">
        <f>VLOOKUP(B63, Sheet1!B:U, 8, FALSE)</f>
        <v>915</v>
      </c>
      <c r="E63" s="57">
        <f>VLOOKUP(B63, Sheet1!B:U, 10, FALSE)</f>
        <v>280</v>
      </c>
      <c r="F63" s="57">
        <f>VLOOKUP(B63, Sheet1!B:U, 6, FALSE)</f>
        <v>10</v>
      </c>
      <c r="G63" s="56" t="s">
        <v>206</v>
      </c>
      <c r="H63" s="56" t="s">
        <v>206</v>
      </c>
      <c r="I63" s="56" t="s">
        <v>206</v>
      </c>
      <c r="J63" s="56" t="s">
        <v>206</v>
      </c>
      <c r="K63" s="56" t="s">
        <v>206</v>
      </c>
      <c r="L63" s="56" t="s">
        <v>206</v>
      </c>
      <c r="M63" s="56" t="s">
        <v>206</v>
      </c>
      <c r="N63" s="56" t="s">
        <v>206</v>
      </c>
      <c r="O63" s="56" t="s">
        <v>206</v>
      </c>
      <c r="P63" s="56" t="s">
        <v>206</v>
      </c>
      <c r="Q63" s="56" t="s">
        <v>206</v>
      </c>
      <c r="R63" s="56" t="s">
        <v>206</v>
      </c>
      <c r="S63" s="52" t="str">
        <f>VLOOKUP(B63, Sheet1!B:U, 17, FALSE)</f>
        <v>LGE-XX25-R-12-BA-S-T</v>
      </c>
      <c r="V63" t="str">
        <f t="shared" si="50"/>
        <v>L</v>
      </c>
      <c r="W63" t="str">
        <f t="shared" si="50"/>
        <v>G</v>
      </c>
      <c r="X63" t="str">
        <f t="shared" si="50"/>
        <v>E</v>
      </c>
      <c r="Y63" t="str">
        <f t="shared" si="50"/>
        <v>-</v>
      </c>
      <c r="Z63" t="str">
        <f t="shared" si="50"/>
        <v>X</v>
      </c>
      <c r="AA63" t="str">
        <f t="shared" si="50"/>
        <v>X</v>
      </c>
      <c r="AB63" t="str">
        <f t="shared" si="50"/>
        <v>2</v>
      </c>
      <c r="AC63" t="str">
        <f t="shared" si="50"/>
        <v>5</v>
      </c>
      <c r="AD63" t="str">
        <f t="shared" si="50"/>
        <v>-</v>
      </c>
      <c r="AE63" t="str">
        <f t="shared" si="50"/>
        <v>R</v>
      </c>
      <c r="AF63" t="str">
        <f t="shared" si="50"/>
        <v>-</v>
      </c>
      <c r="AG63" t="str">
        <f t="shared" si="50"/>
        <v>1</v>
      </c>
      <c r="AH63" t="str">
        <f t="shared" si="50"/>
        <v>2</v>
      </c>
      <c r="AI63" t="str">
        <f t="shared" si="50"/>
        <v>-</v>
      </c>
      <c r="AJ63" t="str">
        <f t="shared" si="50"/>
        <v>B</v>
      </c>
      <c r="AK63" t="str">
        <f t="shared" ref="AK63:AO68" si="51">RIGHT(LEFT($S63, COLUMN(AK63)-21),1)</f>
        <v>A</v>
      </c>
      <c r="AL63" t="str">
        <f t="shared" si="51"/>
        <v>-</v>
      </c>
      <c r="AM63" t="str">
        <f t="shared" si="49"/>
        <v>S</v>
      </c>
      <c r="AN63" t="str">
        <f t="shared" si="51"/>
        <v>-</v>
      </c>
      <c r="AO63" t="str">
        <f t="shared" si="51"/>
        <v>T</v>
      </c>
      <c r="AR63" t="str">
        <f t="shared" si="35"/>
        <v>L</v>
      </c>
      <c r="AS63" t="str">
        <f t="shared" si="36"/>
        <v>G</v>
      </c>
      <c r="AT63" t="str">
        <f t="shared" si="37"/>
        <v>E</v>
      </c>
      <c r="AU63" t="str">
        <f t="shared" si="38"/>
        <v>X</v>
      </c>
      <c r="AV63" t="str">
        <f t="shared" si="39"/>
        <v>X</v>
      </c>
      <c r="AW63" t="str">
        <f t="shared" si="40"/>
        <v>2</v>
      </c>
      <c r="AX63" t="str">
        <f t="shared" si="41"/>
        <v>5</v>
      </c>
      <c r="AY63" t="str">
        <f t="shared" si="42"/>
        <v>R</v>
      </c>
      <c r="AZ63" t="str">
        <f t="shared" si="43"/>
        <v>1</v>
      </c>
      <c r="BA63" t="str">
        <f t="shared" si="44"/>
        <v>2</v>
      </c>
      <c r="BB63" t="str">
        <f t="shared" si="45"/>
        <v>B</v>
      </c>
      <c r="BC63" t="str">
        <f t="shared" si="46"/>
        <v>A</v>
      </c>
      <c r="BD63" t="str">
        <f t="shared" si="47"/>
        <v>S</v>
      </c>
      <c r="BE63" t="str">
        <f t="shared" si="48"/>
        <v>T</v>
      </c>
    </row>
    <row r="64" spans="1:57" x14ac:dyDescent="0.25">
      <c r="A64" s="52">
        <v>30</v>
      </c>
      <c r="B64" s="54" t="s">
        <v>170</v>
      </c>
      <c r="C64" s="52">
        <v>1</v>
      </c>
      <c r="D64" s="57">
        <f>VLOOKUP(B64, Sheet1!B:U, 8, FALSE)</f>
        <v>915</v>
      </c>
      <c r="E64" s="57">
        <f>VLOOKUP(B64, Sheet1!B:U, 10, FALSE)</f>
        <v>280</v>
      </c>
      <c r="F64" s="57">
        <f>VLOOKUP(B64, Sheet1!B:U, 6, FALSE)</f>
        <v>10</v>
      </c>
      <c r="G64" s="56" t="s">
        <v>206</v>
      </c>
      <c r="H64" s="56" t="s">
        <v>206</v>
      </c>
      <c r="I64" s="56" t="s">
        <v>206</v>
      </c>
      <c r="J64" s="56" t="s">
        <v>206</v>
      </c>
      <c r="K64" s="56" t="s">
        <v>206</v>
      </c>
      <c r="L64" s="56" t="s">
        <v>206</v>
      </c>
      <c r="M64" s="56" t="s">
        <v>206</v>
      </c>
      <c r="N64" s="56" t="s">
        <v>206</v>
      </c>
      <c r="O64" s="56" t="s">
        <v>206</v>
      </c>
      <c r="P64" s="56" t="s">
        <v>206</v>
      </c>
      <c r="Q64" s="56" t="s">
        <v>206</v>
      </c>
      <c r="R64" s="56" t="s">
        <v>206</v>
      </c>
      <c r="S64" s="52" t="str">
        <f>VLOOKUP(B64, Sheet1!B:U, 17, FALSE)</f>
        <v>LGE-XX25-R-10-BA-S-T</v>
      </c>
      <c r="V64" t="str">
        <f t="shared" ref="V64:AK68" si="52">RIGHT(LEFT($S64, COLUMN(V64)-21),1)</f>
        <v>L</v>
      </c>
      <c r="W64" t="str">
        <f t="shared" si="52"/>
        <v>G</v>
      </c>
      <c r="X64" t="str">
        <f t="shared" si="52"/>
        <v>E</v>
      </c>
      <c r="Y64" t="str">
        <f t="shared" si="52"/>
        <v>-</v>
      </c>
      <c r="Z64" t="str">
        <f t="shared" si="52"/>
        <v>X</v>
      </c>
      <c r="AA64" t="str">
        <f t="shared" si="52"/>
        <v>X</v>
      </c>
      <c r="AB64" t="str">
        <f t="shared" si="52"/>
        <v>2</v>
      </c>
      <c r="AC64" t="str">
        <f t="shared" si="52"/>
        <v>5</v>
      </c>
      <c r="AD64" t="str">
        <f t="shared" si="52"/>
        <v>-</v>
      </c>
      <c r="AE64" t="str">
        <f t="shared" si="52"/>
        <v>R</v>
      </c>
      <c r="AF64" t="str">
        <f t="shared" si="52"/>
        <v>-</v>
      </c>
      <c r="AG64" t="str">
        <f t="shared" si="52"/>
        <v>1</v>
      </c>
      <c r="AH64" t="str">
        <f t="shared" si="52"/>
        <v>0</v>
      </c>
      <c r="AI64" t="str">
        <f t="shared" si="52"/>
        <v>-</v>
      </c>
      <c r="AJ64" t="str">
        <f t="shared" si="52"/>
        <v>B</v>
      </c>
      <c r="AK64" t="str">
        <f t="shared" si="52"/>
        <v>A</v>
      </c>
      <c r="AL64" t="str">
        <f t="shared" si="51"/>
        <v>-</v>
      </c>
      <c r="AM64" t="str">
        <f t="shared" si="49"/>
        <v>S</v>
      </c>
      <c r="AN64" t="str">
        <f t="shared" si="51"/>
        <v>-</v>
      </c>
      <c r="AO64" t="str">
        <f t="shared" si="51"/>
        <v>T</v>
      </c>
      <c r="AR64" t="str">
        <f t="shared" si="35"/>
        <v>L</v>
      </c>
      <c r="AS64" t="str">
        <f t="shared" si="36"/>
        <v>G</v>
      </c>
      <c r="AT64" t="str">
        <f t="shared" si="37"/>
        <v>E</v>
      </c>
      <c r="AU64" t="str">
        <f t="shared" si="38"/>
        <v>X</v>
      </c>
      <c r="AV64" t="str">
        <f t="shared" si="39"/>
        <v>X</v>
      </c>
      <c r="AW64" t="str">
        <f t="shared" si="40"/>
        <v>2</v>
      </c>
      <c r="AX64" t="str">
        <f t="shared" si="41"/>
        <v>5</v>
      </c>
      <c r="AY64" t="str">
        <f t="shared" si="42"/>
        <v>R</v>
      </c>
      <c r="AZ64" t="str">
        <f t="shared" si="43"/>
        <v>1</v>
      </c>
      <c r="BA64" t="str">
        <f t="shared" si="44"/>
        <v>0</v>
      </c>
      <c r="BB64" t="str">
        <f t="shared" si="45"/>
        <v>B</v>
      </c>
      <c r="BC64" t="str">
        <f t="shared" si="46"/>
        <v>A</v>
      </c>
      <c r="BD64" t="str">
        <f t="shared" si="47"/>
        <v>S</v>
      </c>
      <c r="BE64" t="str">
        <f t="shared" si="48"/>
        <v>T</v>
      </c>
    </row>
    <row r="65" spans="1:57" x14ac:dyDescent="0.25">
      <c r="A65" s="52">
        <v>31</v>
      </c>
      <c r="B65" s="54" t="s">
        <v>171</v>
      </c>
      <c r="C65" s="52">
        <v>1</v>
      </c>
      <c r="D65" s="57">
        <f>VLOOKUP(B65, Sheet1!B:U, 8, FALSE)</f>
        <v>915</v>
      </c>
      <c r="E65" s="57">
        <f>VLOOKUP(B65, Sheet1!B:U, 10, FALSE)</f>
        <v>280</v>
      </c>
      <c r="F65" s="57">
        <f>VLOOKUP(B65, Sheet1!B:U, 6, FALSE)</f>
        <v>10</v>
      </c>
      <c r="G65" s="56" t="s">
        <v>206</v>
      </c>
      <c r="H65" s="56" t="s">
        <v>206</v>
      </c>
      <c r="I65" s="56" t="s">
        <v>206</v>
      </c>
      <c r="J65" s="56" t="s">
        <v>206</v>
      </c>
      <c r="K65" s="56" t="s">
        <v>206</v>
      </c>
      <c r="L65" s="56" t="s">
        <v>206</v>
      </c>
      <c r="M65" s="56" t="s">
        <v>206</v>
      </c>
      <c r="N65" s="56" t="s">
        <v>206</v>
      </c>
      <c r="O65" s="56" t="s">
        <v>206</v>
      </c>
      <c r="P65" s="56" t="s">
        <v>206</v>
      </c>
      <c r="Q65" s="56" t="s">
        <v>206</v>
      </c>
      <c r="R65" s="56" t="s">
        <v>206</v>
      </c>
      <c r="S65" s="52" t="str">
        <f>VLOOKUP(B65, Sheet1!B:U, 17, FALSE)</f>
        <v>LGE-XX25-R-10-BA-S-T</v>
      </c>
      <c r="V65" t="str">
        <f t="shared" si="52"/>
        <v>L</v>
      </c>
      <c r="W65" t="str">
        <f t="shared" si="52"/>
        <v>G</v>
      </c>
      <c r="X65" t="str">
        <f t="shared" si="52"/>
        <v>E</v>
      </c>
      <c r="Y65" t="str">
        <f t="shared" si="52"/>
        <v>-</v>
      </c>
      <c r="Z65" t="str">
        <f t="shared" si="52"/>
        <v>X</v>
      </c>
      <c r="AA65" t="str">
        <f t="shared" si="52"/>
        <v>X</v>
      </c>
      <c r="AB65" t="str">
        <f t="shared" si="52"/>
        <v>2</v>
      </c>
      <c r="AC65" t="str">
        <f t="shared" si="52"/>
        <v>5</v>
      </c>
      <c r="AD65" t="str">
        <f t="shared" si="52"/>
        <v>-</v>
      </c>
      <c r="AE65" t="str">
        <f t="shared" si="52"/>
        <v>R</v>
      </c>
      <c r="AF65" t="str">
        <f t="shared" si="52"/>
        <v>-</v>
      </c>
      <c r="AG65" t="str">
        <f t="shared" si="52"/>
        <v>1</v>
      </c>
      <c r="AH65" t="str">
        <f t="shared" si="52"/>
        <v>0</v>
      </c>
      <c r="AI65" t="str">
        <f t="shared" si="52"/>
        <v>-</v>
      </c>
      <c r="AJ65" t="str">
        <f t="shared" si="52"/>
        <v>B</v>
      </c>
      <c r="AK65" t="str">
        <f t="shared" si="52"/>
        <v>A</v>
      </c>
      <c r="AL65" t="str">
        <f t="shared" si="51"/>
        <v>-</v>
      </c>
      <c r="AM65" t="str">
        <f t="shared" si="49"/>
        <v>S</v>
      </c>
      <c r="AN65" t="str">
        <f t="shared" si="51"/>
        <v>-</v>
      </c>
      <c r="AO65" t="str">
        <f t="shared" si="51"/>
        <v>T</v>
      </c>
      <c r="AR65" t="str">
        <f t="shared" si="35"/>
        <v>L</v>
      </c>
      <c r="AS65" t="str">
        <f t="shared" si="36"/>
        <v>G</v>
      </c>
      <c r="AT65" t="str">
        <f t="shared" si="37"/>
        <v>E</v>
      </c>
      <c r="AU65" t="str">
        <f t="shared" si="38"/>
        <v>X</v>
      </c>
      <c r="AV65" t="str">
        <f t="shared" si="39"/>
        <v>X</v>
      </c>
      <c r="AW65" t="str">
        <f t="shared" si="40"/>
        <v>2</v>
      </c>
      <c r="AX65" t="str">
        <f t="shared" si="41"/>
        <v>5</v>
      </c>
      <c r="AY65" t="str">
        <f t="shared" si="42"/>
        <v>R</v>
      </c>
      <c r="AZ65" t="str">
        <f t="shared" si="43"/>
        <v>1</v>
      </c>
      <c r="BA65" t="str">
        <f t="shared" si="44"/>
        <v>0</v>
      </c>
      <c r="BB65" t="str">
        <f t="shared" si="45"/>
        <v>B</v>
      </c>
      <c r="BC65" t="str">
        <f t="shared" si="46"/>
        <v>A</v>
      </c>
      <c r="BD65" t="str">
        <f t="shared" si="47"/>
        <v>S</v>
      </c>
      <c r="BE65" t="str">
        <f t="shared" si="48"/>
        <v>T</v>
      </c>
    </row>
    <row r="66" spans="1:57" x14ac:dyDescent="0.25">
      <c r="A66" s="52">
        <v>32</v>
      </c>
      <c r="B66" s="54" t="s">
        <v>117</v>
      </c>
      <c r="C66" s="52">
        <v>1</v>
      </c>
      <c r="D66" s="57">
        <f>VLOOKUP(B66, Sheet1!B:U, 8, FALSE)</f>
        <v>350</v>
      </c>
      <c r="E66" s="57">
        <f>VLOOKUP(B66, Sheet1!B:U, 10, FALSE)</f>
        <v>350</v>
      </c>
      <c r="F66" s="57" t="str">
        <f>VLOOKUP(B66, Sheet1!B:U, 6, FALSE)</f>
        <v>08</v>
      </c>
      <c r="G66" s="56" t="s">
        <v>206</v>
      </c>
      <c r="H66" s="56" t="s">
        <v>206</v>
      </c>
      <c r="I66" s="56" t="s">
        <v>206</v>
      </c>
      <c r="J66" s="56" t="s">
        <v>206</v>
      </c>
      <c r="K66" s="56" t="s">
        <v>206</v>
      </c>
      <c r="L66" s="56" t="s">
        <v>206</v>
      </c>
      <c r="M66" s="56" t="s">
        <v>206</v>
      </c>
      <c r="N66" s="56" t="s">
        <v>206</v>
      </c>
      <c r="O66" s="56" t="s">
        <v>206</v>
      </c>
      <c r="P66" s="56" t="s">
        <v>206</v>
      </c>
      <c r="Q66" s="56" t="s">
        <v>206</v>
      </c>
      <c r="R66" s="56" t="s">
        <v>206</v>
      </c>
      <c r="S66" s="52" t="str">
        <f>VLOOKUP(B66, Sheet1!B:U, 17, FALSE)</f>
        <v>LGE-MX10-R-08-BA-S-T</v>
      </c>
      <c r="V66" t="str">
        <f t="shared" si="52"/>
        <v>L</v>
      </c>
      <c r="W66" t="str">
        <f t="shared" si="52"/>
        <v>G</v>
      </c>
      <c r="X66" t="str">
        <f t="shared" si="52"/>
        <v>E</v>
      </c>
      <c r="Y66" t="str">
        <f t="shared" si="52"/>
        <v>-</v>
      </c>
      <c r="Z66" t="str">
        <f t="shared" si="52"/>
        <v>M</v>
      </c>
      <c r="AA66" t="str">
        <f t="shared" si="52"/>
        <v>X</v>
      </c>
      <c r="AB66" t="str">
        <f t="shared" si="52"/>
        <v>1</v>
      </c>
      <c r="AC66" t="str">
        <f t="shared" si="52"/>
        <v>0</v>
      </c>
      <c r="AD66" t="str">
        <f t="shared" si="52"/>
        <v>-</v>
      </c>
      <c r="AE66" t="str">
        <f t="shared" si="52"/>
        <v>R</v>
      </c>
      <c r="AF66" t="str">
        <f t="shared" si="52"/>
        <v>-</v>
      </c>
      <c r="AG66" t="str">
        <f t="shared" si="52"/>
        <v>0</v>
      </c>
      <c r="AH66" t="str">
        <f t="shared" si="52"/>
        <v>8</v>
      </c>
      <c r="AI66" t="str">
        <f t="shared" si="52"/>
        <v>-</v>
      </c>
      <c r="AJ66" t="str">
        <f t="shared" si="52"/>
        <v>B</v>
      </c>
      <c r="AK66" t="str">
        <f t="shared" si="52"/>
        <v>A</v>
      </c>
      <c r="AL66" t="str">
        <f t="shared" si="51"/>
        <v>-</v>
      </c>
      <c r="AM66" t="str">
        <f t="shared" si="49"/>
        <v>S</v>
      </c>
      <c r="AN66" t="str">
        <f t="shared" si="51"/>
        <v>-</v>
      </c>
      <c r="AO66" t="str">
        <f t="shared" si="51"/>
        <v>T</v>
      </c>
      <c r="AR66" t="str">
        <f t="shared" si="35"/>
        <v>L</v>
      </c>
      <c r="AS66" t="str">
        <f t="shared" si="36"/>
        <v>G</v>
      </c>
      <c r="AT66" t="str">
        <f t="shared" si="37"/>
        <v>E</v>
      </c>
      <c r="AU66" t="str">
        <f t="shared" si="38"/>
        <v>M</v>
      </c>
      <c r="AV66" t="str">
        <f t="shared" si="39"/>
        <v>X</v>
      </c>
      <c r="AW66" t="str">
        <f t="shared" si="40"/>
        <v>1</v>
      </c>
      <c r="AX66" t="str">
        <f t="shared" si="41"/>
        <v>0</v>
      </c>
      <c r="AY66" t="str">
        <f t="shared" si="42"/>
        <v>R</v>
      </c>
      <c r="AZ66" t="str">
        <f t="shared" si="43"/>
        <v>0</v>
      </c>
      <c r="BA66" t="str">
        <f t="shared" si="44"/>
        <v>8</v>
      </c>
      <c r="BB66" t="str">
        <f t="shared" si="45"/>
        <v>B</v>
      </c>
      <c r="BC66" t="str">
        <f t="shared" si="46"/>
        <v>A</v>
      </c>
      <c r="BD66" t="str">
        <f t="shared" si="47"/>
        <v>S</v>
      </c>
      <c r="BE66" t="str">
        <f t="shared" si="48"/>
        <v>T</v>
      </c>
    </row>
    <row r="67" spans="1:57" x14ac:dyDescent="0.25">
      <c r="A67" s="52">
        <v>33</v>
      </c>
      <c r="B67" s="54" t="s">
        <v>106</v>
      </c>
      <c r="C67" s="52">
        <v>1</v>
      </c>
      <c r="D67" s="57">
        <f>VLOOKUP(B67, Sheet1!B:U, 8, FALSE)</f>
        <v>260</v>
      </c>
      <c r="E67" s="57">
        <f>VLOOKUP(B67, Sheet1!B:U, 10, FALSE)</f>
        <v>260</v>
      </c>
      <c r="F67" s="57" t="str">
        <f>VLOOKUP(B67, Sheet1!B:U, 6, FALSE)</f>
        <v>06</v>
      </c>
      <c r="G67" s="56" t="s">
        <v>206</v>
      </c>
      <c r="H67" s="56" t="s">
        <v>206</v>
      </c>
      <c r="I67" s="56" t="s">
        <v>206</v>
      </c>
      <c r="J67" s="56" t="s">
        <v>206</v>
      </c>
      <c r="K67" s="56" t="s">
        <v>206</v>
      </c>
      <c r="L67" s="56" t="s">
        <v>206</v>
      </c>
      <c r="M67" s="56" t="s">
        <v>206</v>
      </c>
      <c r="N67" s="56" t="s">
        <v>206</v>
      </c>
      <c r="O67" s="56" t="s">
        <v>206</v>
      </c>
      <c r="P67" s="56" t="s">
        <v>206</v>
      </c>
      <c r="Q67" s="56" t="s">
        <v>206</v>
      </c>
      <c r="R67" s="56" t="s">
        <v>206</v>
      </c>
      <c r="S67" s="52" t="str">
        <f>VLOOKUP(B67, Sheet1!B:U, 17, FALSE)</f>
        <v>LGE-MX11-R-06-BA-S-T</v>
      </c>
      <c r="V67" t="str">
        <f t="shared" si="52"/>
        <v>L</v>
      </c>
      <c r="W67" t="str">
        <f t="shared" si="52"/>
        <v>G</v>
      </c>
      <c r="X67" t="str">
        <f t="shared" si="52"/>
        <v>E</v>
      </c>
      <c r="Y67" t="str">
        <f t="shared" si="52"/>
        <v>-</v>
      </c>
      <c r="Z67" t="str">
        <f t="shared" si="52"/>
        <v>M</v>
      </c>
      <c r="AA67" t="str">
        <f t="shared" si="52"/>
        <v>X</v>
      </c>
      <c r="AB67" t="str">
        <f t="shared" si="52"/>
        <v>1</v>
      </c>
      <c r="AC67" t="str">
        <f t="shared" si="52"/>
        <v>1</v>
      </c>
      <c r="AD67" t="str">
        <f t="shared" si="52"/>
        <v>-</v>
      </c>
      <c r="AE67" t="str">
        <f t="shared" si="52"/>
        <v>R</v>
      </c>
      <c r="AF67" t="str">
        <f t="shared" si="52"/>
        <v>-</v>
      </c>
      <c r="AG67" t="str">
        <f t="shared" si="52"/>
        <v>0</v>
      </c>
      <c r="AH67" t="str">
        <f t="shared" si="52"/>
        <v>6</v>
      </c>
      <c r="AI67" t="str">
        <f t="shared" si="52"/>
        <v>-</v>
      </c>
      <c r="AJ67" t="str">
        <f t="shared" si="52"/>
        <v>B</v>
      </c>
      <c r="AK67" t="str">
        <f t="shared" si="52"/>
        <v>A</v>
      </c>
      <c r="AL67" t="str">
        <f t="shared" si="51"/>
        <v>-</v>
      </c>
      <c r="AM67" t="str">
        <f t="shared" si="49"/>
        <v>S</v>
      </c>
      <c r="AN67" t="str">
        <f t="shared" si="51"/>
        <v>-</v>
      </c>
      <c r="AO67" t="str">
        <f t="shared" si="51"/>
        <v>T</v>
      </c>
      <c r="AR67" t="str">
        <f t="shared" si="35"/>
        <v>L</v>
      </c>
      <c r="AS67" t="str">
        <f t="shared" si="36"/>
        <v>G</v>
      </c>
      <c r="AT67" t="str">
        <f t="shared" si="37"/>
        <v>E</v>
      </c>
      <c r="AU67" t="str">
        <f t="shared" si="38"/>
        <v>M</v>
      </c>
      <c r="AV67" t="str">
        <f t="shared" si="39"/>
        <v>X</v>
      </c>
      <c r="AW67" t="str">
        <f t="shared" si="40"/>
        <v>1</v>
      </c>
      <c r="AX67" t="str">
        <f t="shared" si="41"/>
        <v>1</v>
      </c>
      <c r="AY67" t="str">
        <f t="shared" si="42"/>
        <v>R</v>
      </c>
      <c r="AZ67" t="str">
        <f t="shared" si="43"/>
        <v>0</v>
      </c>
      <c r="BA67" t="str">
        <f t="shared" si="44"/>
        <v>6</v>
      </c>
      <c r="BB67" t="str">
        <f t="shared" si="45"/>
        <v>B</v>
      </c>
      <c r="BC67" t="str">
        <f t="shared" si="46"/>
        <v>A</v>
      </c>
      <c r="BD67" t="str">
        <f t="shared" si="47"/>
        <v>S</v>
      </c>
      <c r="BE67" t="str">
        <f t="shared" si="48"/>
        <v>T</v>
      </c>
    </row>
    <row r="68" spans="1:57" x14ac:dyDescent="0.25">
      <c r="A68" s="52">
        <v>34</v>
      </c>
      <c r="B68" s="54" t="s">
        <v>156</v>
      </c>
      <c r="C68" s="52">
        <v>1</v>
      </c>
      <c r="D68" s="57">
        <f>VLOOKUP(B68, Sheet1!B:U, 8, FALSE)</f>
        <v>890</v>
      </c>
      <c r="E68" s="57">
        <f>VLOOKUP(B68, Sheet1!B:U, 10, FALSE)</f>
        <v>890</v>
      </c>
      <c r="F68" s="57">
        <f>VLOOKUP(B68, Sheet1!B:U, 6, FALSE)</f>
        <v>10</v>
      </c>
      <c r="G68" s="56" t="s">
        <v>206</v>
      </c>
      <c r="H68" s="56" t="s">
        <v>206</v>
      </c>
      <c r="I68" s="56" t="s">
        <v>206</v>
      </c>
      <c r="J68" s="56" t="s">
        <v>206</v>
      </c>
      <c r="K68" s="56" t="s">
        <v>206</v>
      </c>
      <c r="L68" s="56" t="s">
        <v>206</v>
      </c>
      <c r="M68" s="56" t="s">
        <v>206</v>
      </c>
      <c r="N68" s="56" t="s">
        <v>206</v>
      </c>
      <c r="O68" s="56" t="s">
        <v>206</v>
      </c>
      <c r="P68" s="56" t="s">
        <v>206</v>
      </c>
      <c r="Q68" s="56" t="s">
        <v>206</v>
      </c>
      <c r="R68" s="56" t="s">
        <v>206</v>
      </c>
      <c r="S68" s="52" t="str">
        <f>VLOOKUP(B68, Sheet1!B:U, 17, FALSE)</f>
        <v>LGE-MX10-R-10-BA-S</v>
      </c>
      <c r="V68" t="str">
        <f t="shared" si="52"/>
        <v>L</v>
      </c>
      <c r="W68" t="str">
        <f t="shared" si="52"/>
        <v>G</v>
      </c>
      <c r="X68" t="str">
        <f t="shared" si="52"/>
        <v>E</v>
      </c>
      <c r="Y68" t="str">
        <f t="shared" si="52"/>
        <v>-</v>
      </c>
      <c r="Z68" t="str">
        <f t="shared" si="52"/>
        <v>M</v>
      </c>
      <c r="AA68" t="str">
        <f t="shared" si="52"/>
        <v>X</v>
      </c>
      <c r="AB68" t="str">
        <f t="shared" si="52"/>
        <v>1</v>
      </c>
      <c r="AC68" t="str">
        <f t="shared" si="52"/>
        <v>0</v>
      </c>
      <c r="AD68" t="str">
        <f t="shared" si="52"/>
        <v>-</v>
      </c>
      <c r="AE68" t="str">
        <f t="shared" si="52"/>
        <v>R</v>
      </c>
      <c r="AF68" t="str">
        <f t="shared" si="52"/>
        <v>-</v>
      </c>
      <c r="AG68" t="str">
        <f t="shared" si="52"/>
        <v>1</v>
      </c>
      <c r="AH68" t="str">
        <f t="shared" si="52"/>
        <v>0</v>
      </c>
      <c r="AI68" t="str">
        <f t="shared" si="52"/>
        <v>-</v>
      </c>
      <c r="AJ68" t="str">
        <f t="shared" si="52"/>
        <v>B</v>
      </c>
      <c r="AK68" t="str">
        <f t="shared" si="52"/>
        <v>A</v>
      </c>
      <c r="AL68" t="str">
        <f t="shared" si="51"/>
        <v>-</v>
      </c>
      <c r="AM68" t="str">
        <f t="shared" si="49"/>
        <v>S</v>
      </c>
      <c r="AR68" t="str">
        <f t="shared" si="35"/>
        <v>L</v>
      </c>
      <c r="AS68" t="str">
        <f t="shared" si="36"/>
        <v>G</v>
      </c>
      <c r="AT68" t="str">
        <f t="shared" si="37"/>
        <v>E</v>
      </c>
      <c r="AU68" t="str">
        <f t="shared" si="38"/>
        <v>M</v>
      </c>
      <c r="AV68" t="str">
        <f t="shared" si="39"/>
        <v>X</v>
      </c>
      <c r="AW68" t="str">
        <f t="shared" si="40"/>
        <v>1</v>
      </c>
      <c r="AX68" t="str">
        <f t="shared" si="41"/>
        <v>0</v>
      </c>
      <c r="AY68" t="str">
        <f t="shared" si="42"/>
        <v>R</v>
      </c>
      <c r="AZ68" t="str">
        <f t="shared" si="43"/>
        <v>1</v>
      </c>
      <c r="BA68" t="str">
        <f t="shared" si="44"/>
        <v>0</v>
      </c>
      <c r="BB68" t="str">
        <f t="shared" si="45"/>
        <v>B</v>
      </c>
      <c r="BC68" t="str">
        <f t="shared" si="46"/>
        <v>A</v>
      </c>
      <c r="BD68" t="str">
        <f t="shared" si="47"/>
        <v>S</v>
      </c>
      <c r="BE68">
        <f t="shared" si="48"/>
        <v>0</v>
      </c>
    </row>
  </sheetData>
  <sortState xmlns:xlrd2="http://schemas.microsoft.com/office/spreadsheetml/2017/richdata2" ref="B35:S68">
    <sortCondition ref="B35:B68"/>
  </sortState>
  <mergeCells count="3">
    <mergeCell ref="B1:C1"/>
    <mergeCell ref="B2:C2"/>
    <mergeCell ref="B3:C3"/>
  </mergeCells>
  <pageMargins left="0" right="0" top="0.25" bottom="0.25" header="0.05" footer="0.05"/>
  <pageSetup paperSize="444" scale="55" fitToHeight="0" orientation="landscape" r:id="rId1"/>
  <headerFooter differentOddEven="1">
    <oddHeader>&amp;LSIEMENS - BUILDING TECHNOLOGIES
ACC Rio Grande Reno
44OP-239338&amp;CLab Airflow Schedule&amp;R&amp;D
&amp;F</oddHeader>
    <oddFooter>&amp;LR:\JOBS\44OP-239338_ACC_Bond_Rio_Grande_Retro\Documents\Sandbox\Terminal Units\Price Lab Supply Schedule.aio-projx
&amp;CPage &amp;P of &amp;N</oddFooter>
    <evenHeader>&amp;RDate Printed: 10/22/2018</evenHeader>
    <evenFooter>&amp;LR:\JOBS\44OP-239338_ACC_Bond_Rio_Grande_Retro\Documents\Sandbox\Terminal Units\Price Lab Supply Schedule.aio-projx
&amp;CPage &amp;P of &amp;N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A6C3-CDEC-4A09-B969-606BC28ABF82}">
  <dimension ref="A1:BE72"/>
  <sheetViews>
    <sheetView tabSelected="1" zoomScale="85" zoomScaleNormal="85" workbookViewId="0">
      <selection activeCell="K15" sqref="K15"/>
    </sheetView>
  </sheetViews>
  <sheetFormatPr defaultColWidth="23" defaultRowHeight="15" x14ac:dyDescent="0.25"/>
  <cols>
    <col min="1" max="1" width="4.85546875" customWidth="1"/>
    <col min="2" max="2" width="11" bestFit="1" customWidth="1"/>
    <col min="3" max="3" width="4.140625" bestFit="1" customWidth="1"/>
    <col min="4" max="5" width="15.7109375" customWidth="1"/>
    <col min="6" max="6" width="8.42578125" bestFit="1" customWidth="1"/>
    <col min="7" max="7" width="13.28515625" bestFit="1" customWidth="1"/>
    <col min="8" max="9" width="10.7109375" customWidth="1"/>
    <col min="10" max="11" width="12.7109375" customWidth="1"/>
    <col min="12" max="16" width="8.7109375" customWidth="1"/>
    <col min="17" max="17" width="6.5703125" bestFit="1" customWidth="1"/>
    <col min="18" max="18" width="8.7109375" customWidth="1"/>
    <col min="19" max="19" width="21.140625" bestFit="1" customWidth="1"/>
  </cols>
  <sheetData>
    <row r="1" spans="1:31" ht="15.75" x14ac:dyDescent="0.25">
      <c r="B1" s="118" t="s">
        <v>0</v>
      </c>
      <c r="C1" s="118"/>
      <c r="D1" s="7" t="s">
        <v>46</v>
      </c>
      <c r="E1" s="7"/>
      <c r="F1" s="7"/>
      <c r="G1" s="7"/>
    </row>
    <row r="2" spans="1:31" ht="15.75" x14ac:dyDescent="0.25">
      <c r="B2" s="118" t="s">
        <v>1</v>
      </c>
      <c r="C2" s="118"/>
      <c r="D2" s="7" t="s">
        <v>47</v>
      </c>
      <c r="E2" s="7"/>
      <c r="F2" s="7"/>
      <c r="I2" s="1" t="s">
        <v>2</v>
      </c>
      <c r="J2" s="2" t="s">
        <v>48</v>
      </c>
    </row>
    <row r="3" spans="1:31" ht="15.75" x14ac:dyDescent="0.25">
      <c r="B3" s="118" t="s">
        <v>50</v>
      </c>
      <c r="C3" s="118"/>
      <c r="D3" s="7" t="s">
        <v>51</v>
      </c>
      <c r="E3" s="7"/>
      <c r="F3" s="7"/>
      <c r="I3" s="1" t="s">
        <v>3</v>
      </c>
      <c r="J3" s="2" t="s">
        <v>49</v>
      </c>
    </row>
    <row r="4" spans="1:31" ht="15.75" x14ac:dyDescent="0.25">
      <c r="C4" s="1"/>
      <c r="D4" s="7"/>
      <c r="E4" s="7"/>
      <c r="F4" s="7"/>
      <c r="I4" s="1"/>
      <c r="J4" s="2"/>
    </row>
    <row r="5" spans="1:31" ht="15.75" thickBot="1" x14ac:dyDescent="0.3">
      <c r="R5" s="88"/>
      <c r="S5" s="96"/>
      <c r="T5" s="94"/>
      <c r="V5" s="94"/>
      <c r="W5" s="89"/>
      <c r="Y5" s="90"/>
      <c r="Z5" s="90"/>
      <c r="AB5" s="90"/>
      <c r="AD5" s="90"/>
      <c r="AE5" s="89"/>
    </row>
    <row r="6" spans="1:31" ht="45.75" thickBot="1" x14ac:dyDescent="0.3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13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18</v>
      </c>
      <c r="L6" s="8" t="s">
        <v>15</v>
      </c>
      <c r="M6" s="8" t="s">
        <v>16</v>
      </c>
      <c r="N6" s="8" t="s">
        <v>17</v>
      </c>
      <c r="O6" s="8" t="s">
        <v>19</v>
      </c>
      <c r="P6" s="8" t="s">
        <v>20</v>
      </c>
      <c r="Q6" s="95" t="s">
        <v>243</v>
      </c>
      <c r="R6" s="8" t="s">
        <v>53</v>
      </c>
      <c r="S6" s="8" t="s">
        <v>52</v>
      </c>
      <c r="T6" s="143" t="s">
        <v>256</v>
      </c>
      <c r="U6" s="142"/>
    </row>
    <row r="7" spans="1:31" x14ac:dyDescent="0.25">
      <c r="A7" s="4">
        <v>16</v>
      </c>
      <c r="B7" s="3" t="s">
        <v>36</v>
      </c>
      <c r="C7" s="4">
        <v>1</v>
      </c>
      <c r="D7" s="4">
        <v>2000</v>
      </c>
      <c r="E7" s="4">
        <v>2000</v>
      </c>
      <c r="F7" s="4">
        <v>14</v>
      </c>
      <c r="G7" s="4">
        <v>2000</v>
      </c>
      <c r="H7" s="5">
        <v>55</v>
      </c>
      <c r="I7" s="5">
        <v>90.1</v>
      </c>
      <c r="J7" s="5">
        <v>76</v>
      </c>
      <c r="K7" s="5">
        <v>0.32</v>
      </c>
      <c r="L7" s="5">
        <v>9.1</v>
      </c>
      <c r="M7" s="5">
        <v>7.5</v>
      </c>
      <c r="N7" s="3" t="s">
        <v>22</v>
      </c>
      <c r="O7" s="5">
        <v>140</v>
      </c>
      <c r="P7" s="5">
        <v>123</v>
      </c>
      <c r="Q7" s="3" t="s">
        <v>244</v>
      </c>
      <c r="R7" s="5" t="s">
        <v>204</v>
      </c>
      <c r="S7" s="97" t="str">
        <f>VLOOKUP(B7, Sheet1!B:U, 17, FALSE)</f>
        <v>LGS-XX25-R-14-BB-B-T</v>
      </c>
      <c r="T7">
        <f>VLOOKUP(B7,[1]Schedule!$A$1:$S$65536, 14, FALSE)</f>
        <v>76</v>
      </c>
    </row>
    <row r="8" spans="1:31" x14ac:dyDescent="0.25">
      <c r="A8" s="4">
        <v>17</v>
      </c>
      <c r="B8" s="3" t="s">
        <v>37</v>
      </c>
      <c r="C8" s="4">
        <v>1</v>
      </c>
      <c r="D8" s="4">
        <v>1035</v>
      </c>
      <c r="E8" s="4">
        <v>765</v>
      </c>
      <c r="F8" s="4">
        <v>10</v>
      </c>
      <c r="G8" s="4">
        <v>1035</v>
      </c>
      <c r="H8" s="5">
        <v>55</v>
      </c>
      <c r="I8" s="5">
        <v>90.2</v>
      </c>
      <c r="J8" s="5">
        <v>39.6</v>
      </c>
      <c r="K8" s="5">
        <v>0.28000000000000003</v>
      </c>
      <c r="L8" s="5">
        <v>4.7</v>
      </c>
      <c r="M8" s="5">
        <v>4.83</v>
      </c>
      <c r="N8" s="3" t="s">
        <v>22</v>
      </c>
      <c r="O8" s="5">
        <v>140</v>
      </c>
      <c r="P8" s="5">
        <v>122.9</v>
      </c>
      <c r="Q8" s="3" t="s">
        <v>245</v>
      </c>
      <c r="R8" s="51" t="s">
        <v>242</v>
      </c>
      <c r="S8" s="52" t="str">
        <f>VLOOKUP(B8, Sheet1!B:U, 17, FALSE)</f>
        <v>LGS-XX25-R-10-FB-B-T</v>
      </c>
      <c r="T8">
        <f>VLOOKUP(B8,[1]Schedule!$A$1:$S$65536, 14, FALSE)</f>
        <v>39.5</v>
      </c>
    </row>
    <row r="9" spans="1:31" x14ac:dyDescent="0.25">
      <c r="A9" s="4">
        <v>18</v>
      </c>
      <c r="B9" s="3" t="s">
        <v>38</v>
      </c>
      <c r="C9" s="4">
        <v>1</v>
      </c>
      <c r="D9" s="4">
        <v>920</v>
      </c>
      <c r="E9" s="4">
        <v>920</v>
      </c>
      <c r="F9" s="4">
        <v>10</v>
      </c>
      <c r="G9" s="4">
        <v>920</v>
      </c>
      <c r="H9" s="5">
        <v>55</v>
      </c>
      <c r="I9" s="5">
        <v>86.7</v>
      </c>
      <c r="J9" s="5">
        <v>31.7</v>
      </c>
      <c r="K9" s="5">
        <v>0.23</v>
      </c>
      <c r="L9" s="5">
        <v>2.2999999999999998</v>
      </c>
      <c r="M9" s="5">
        <v>1.34</v>
      </c>
      <c r="N9" s="3" t="s">
        <v>22</v>
      </c>
      <c r="O9" s="5">
        <v>140</v>
      </c>
      <c r="P9" s="5">
        <v>112.1</v>
      </c>
      <c r="Q9" s="3" t="s">
        <v>245</v>
      </c>
      <c r="R9" s="51" t="s">
        <v>204</v>
      </c>
      <c r="S9" s="52" t="str">
        <f>VLOOKUP(B9, Sheet1!B:U, 17, FALSE)</f>
        <v>LGS-MX11-R-10-BB-B-T</v>
      </c>
      <c r="T9">
        <f>VLOOKUP(B9,[1]Schedule!$A$1:$S$65536, 14, FALSE)</f>
        <v>31.5</v>
      </c>
    </row>
    <row r="10" spans="1:31" x14ac:dyDescent="0.25">
      <c r="A10" s="4">
        <v>15</v>
      </c>
      <c r="B10" s="3" t="s">
        <v>35</v>
      </c>
      <c r="C10" s="4">
        <v>1</v>
      </c>
      <c r="D10" s="4">
        <v>300</v>
      </c>
      <c r="E10" s="4">
        <v>300</v>
      </c>
      <c r="F10" s="4">
        <v>6</v>
      </c>
      <c r="G10" s="4">
        <v>300</v>
      </c>
      <c r="H10" s="5">
        <v>55</v>
      </c>
      <c r="I10" s="5">
        <v>90</v>
      </c>
      <c r="J10" s="5">
        <v>11.5</v>
      </c>
      <c r="K10" s="5">
        <v>0.14000000000000001</v>
      </c>
      <c r="L10" s="5">
        <v>1</v>
      </c>
      <c r="M10" s="5">
        <v>0.15</v>
      </c>
      <c r="N10" s="3" t="s">
        <v>241</v>
      </c>
      <c r="O10" s="5">
        <v>140</v>
      </c>
      <c r="P10" s="5">
        <v>116.9</v>
      </c>
      <c r="Q10" s="3" t="s">
        <v>246</v>
      </c>
      <c r="R10" s="51" t="s">
        <v>242</v>
      </c>
      <c r="S10" s="52" t="str">
        <f>VLOOKUP(B10, Sheet1!B:U, 17, FALSE)</f>
        <v>LGS-MX11-R-06-FB-B-T</v>
      </c>
      <c r="T10">
        <f>VLOOKUP(B10,[1]Schedule!$A$1:$S$65536, 14, FALSE)</f>
        <v>11.5</v>
      </c>
    </row>
    <row r="11" spans="1:31" x14ac:dyDescent="0.25">
      <c r="A11" s="4">
        <v>14</v>
      </c>
      <c r="B11" s="3" t="s">
        <v>34</v>
      </c>
      <c r="C11" s="4">
        <v>1</v>
      </c>
      <c r="D11" s="4">
        <v>200</v>
      </c>
      <c r="E11" s="4">
        <v>200</v>
      </c>
      <c r="F11" s="4">
        <v>6</v>
      </c>
      <c r="G11" s="4">
        <v>200</v>
      </c>
      <c r="H11" s="5">
        <v>55</v>
      </c>
      <c r="I11" s="5">
        <v>90.4</v>
      </c>
      <c r="J11" s="5">
        <v>7.8</v>
      </c>
      <c r="K11" s="5">
        <v>7.0000000000000007E-2</v>
      </c>
      <c r="L11" s="5">
        <v>0.5</v>
      </c>
      <c r="M11" s="5">
        <v>0.04</v>
      </c>
      <c r="N11" s="3" t="s">
        <v>22</v>
      </c>
      <c r="O11" s="5">
        <v>140</v>
      </c>
      <c r="P11" s="5">
        <v>108.8</v>
      </c>
      <c r="Q11" s="3" t="s">
        <v>246</v>
      </c>
      <c r="R11" s="51" t="s">
        <v>204</v>
      </c>
      <c r="S11" s="52" t="str">
        <f>VLOOKUP(B11, Sheet1!B:U, 17, FALSE)</f>
        <v>LGS-MX11-R-06-BB-B-T</v>
      </c>
      <c r="T11">
        <f>VLOOKUP(B11,[1]Schedule!$A$1:$S$65536, 14, FALSE)</f>
        <v>7.5</v>
      </c>
    </row>
    <row r="12" spans="1:31" x14ac:dyDescent="0.25">
      <c r="A12" s="4">
        <v>13</v>
      </c>
      <c r="B12" s="3" t="s">
        <v>33</v>
      </c>
      <c r="C12" s="4">
        <v>1</v>
      </c>
      <c r="D12" s="4">
        <v>1020</v>
      </c>
      <c r="E12" s="4">
        <v>735</v>
      </c>
      <c r="F12" s="4">
        <v>10</v>
      </c>
      <c r="G12" s="4">
        <v>1020</v>
      </c>
      <c r="H12" s="5">
        <v>55</v>
      </c>
      <c r="I12" s="5">
        <v>90.1</v>
      </c>
      <c r="J12" s="5">
        <v>38.799999999999997</v>
      </c>
      <c r="K12" s="5">
        <v>0.27</v>
      </c>
      <c r="L12" s="5">
        <v>4.4000000000000004</v>
      </c>
      <c r="M12" s="5">
        <v>4.29</v>
      </c>
      <c r="N12" s="3" t="s">
        <v>241</v>
      </c>
      <c r="O12" s="5">
        <v>140</v>
      </c>
      <c r="P12" s="5">
        <v>122.1</v>
      </c>
      <c r="Q12" s="3" t="s">
        <v>245</v>
      </c>
      <c r="R12" s="51" t="s">
        <v>242</v>
      </c>
      <c r="S12" s="52" t="str">
        <f>VLOOKUP(B12, Sheet1!B:U, 17, FALSE)</f>
        <v>LGS-XX25-R-10-FB-B-T</v>
      </c>
      <c r="T12">
        <f>VLOOKUP(B12,[1]Schedule!$A$1:$S$65536, 14, FALSE)</f>
        <v>38.5</v>
      </c>
    </row>
    <row r="13" spans="1:31" x14ac:dyDescent="0.25">
      <c r="A13" s="4">
        <v>12</v>
      </c>
      <c r="B13" s="3" t="s">
        <v>32</v>
      </c>
      <c r="C13" s="4">
        <v>1</v>
      </c>
      <c r="D13" s="4">
        <v>2000</v>
      </c>
      <c r="E13" s="4">
        <v>2000</v>
      </c>
      <c r="F13" s="4">
        <v>14</v>
      </c>
      <c r="G13" s="4">
        <v>2000</v>
      </c>
      <c r="H13" s="5">
        <v>55</v>
      </c>
      <c r="I13" s="5">
        <v>90.1</v>
      </c>
      <c r="J13" s="5">
        <v>76</v>
      </c>
      <c r="K13" s="5">
        <v>0.32</v>
      </c>
      <c r="L13" s="5">
        <v>9.1</v>
      </c>
      <c r="M13" s="5">
        <v>7.5</v>
      </c>
      <c r="N13" s="3" t="s">
        <v>241</v>
      </c>
      <c r="O13" s="5">
        <v>140</v>
      </c>
      <c r="P13" s="5">
        <v>123</v>
      </c>
      <c r="Q13" s="3" t="s">
        <v>244</v>
      </c>
      <c r="R13" s="51" t="s">
        <v>242</v>
      </c>
      <c r="S13" s="52" t="str">
        <f>VLOOKUP(B13, Sheet1!B:U, 17, FALSE)</f>
        <v>LGS-MX11-R-14-FB-B-T</v>
      </c>
      <c r="T13">
        <f>VLOOKUP(B13,[1]Schedule!$A$1:$S$65536, 14, FALSE)</f>
        <v>76</v>
      </c>
    </row>
    <row r="14" spans="1:31" x14ac:dyDescent="0.25">
      <c r="A14" s="4">
        <v>6</v>
      </c>
      <c r="B14" s="3" t="s">
        <v>27</v>
      </c>
      <c r="C14" s="4">
        <v>1</v>
      </c>
      <c r="D14" s="4">
        <v>1120</v>
      </c>
      <c r="E14" s="4">
        <v>1120</v>
      </c>
      <c r="F14" s="4">
        <v>12</v>
      </c>
      <c r="G14" s="4">
        <v>1120</v>
      </c>
      <c r="H14" s="5">
        <v>55</v>
      </c>
      <c r="I14" s="5">
        <v>90.4</v>
      </c>
      <c r="J14" s="5">
        <v>43</v>
      </c>
      <c r="K14" s="5">
        <v>0.17</v>
      </c>
      <c r="L14" s="5">
        <v>3.2</v>
      </c>
      <c r="M14" s="5">
        <v>1.08</v>
      </c>
      <c r="N14" s="3" t="s">
        <v>22</v>
      </c>
      <c r="O14" s="5">
        <v>140</v>
      </c>
      <c r="P14" s="5">
        <v>112.8</v>
      </c>
      <c r="Q14" s="3" t="s">
        <v>247</v>
      </c>
      <c r="R14" s="51" t="s">
        <v>204</v>
      </c>
      <c r="S14" s="52" t="str">
        <f>VLOOKUP(B14, Sheet1!B:U, 17, FALSE)</f>
        <v>LGS-MX11-R-12-BB-B-T</v>
      </c>
      <c r="T14">
        <f>VLOOKUP(B14,[1]Schedule!$A$1:$S$65536, 14, FALSE)</f>
        <v>42.5</v>
      </c>
    </row>
    <row r="15" spans="1:31" x14ac:dyDescent="0.25">
      <c r="A15" s="4">
        <v>7</v>
      </c>
      <c r="B15" s="3" t="s">
        <v>28</v>
      </c>
      <c r="C15" s="4">
        <v>1</v>
      </c>
      <c r="D15" s="4">
        <v>2200</v>
      </c>
      <c r="E15" s="4">
        <v>650</v>
      </c>
      <c r="F15" s="4">
        <v>14</v>
      </c>
      <c r="G15" s="4">
        <v>2200</v>
      </c>
      <c r="H15" s="5">
        <v>55</v>
      </c>
      <c r="I15" s="5">
        <v>90</v>
      </c>
      <c r="J15" s="5">
        <v>83.4</v>
      </c>
      <c r="K15" s="5">
        <v>0.38</v>
      </c>
      <c r="L15" s="5">
        <v>11.5</v>
      </c>
      <c r="M15" s="5">
        <v>11.47</v>
      </c>
      <c r="N15" s="3" t="s">
        <v>22</v>
      </c>
      <c r="O15" s="5">
        <v>140</v>
      </c>
      <c r="P15" s="5">
        <v>125.3</v>
      </c>
      <c r="Q15" s="3" t="s">
        <v>244</v>
      </c>
      <c r="R15" s="51" t="s">
        <v>204</v>
      </c>
      <c r="S15" s="52" t="str">
        <f>VLOOKUP(B15, Sheet1!B:U, 17, FALSE)</f>
        <v>LGS-XX25-R-14-BB-B-T</v>
      </c>
      <c r="T15">
        <f>VLOOKUP(B15,[1]Schedule!$A$1:$S$65536, 14, FALSE)</f>
        <v>83.5</v>
      </c>
    </row>
    <row r="16" spans="1:31" x14ac:dyDescent="0.25">
      <c r="A16" s="4">
        <v>8</v>
      </c>
      <c r="B16" s="3" t="s">
        <v>29</v>
      </c>
      <c r="C16" s="4">
        <v>1</v>
      </c>
      <c r="D16" s="4">
        <v>2200</v>
      </c>
      <c r="E16" s="4">
        <v>650</v>
      </c>
      <c r="F16" s="4">
        <v>14</v>
      </c>
      <c r="G16" s="4">
        <v>2200</v>
      </c>
      <c r="H16" s="5">
        <v>55</v>
      </c>
      <c r="I16" s="5">
        <v>90</v>
      </c>
      <c r="J16" s="5">
        <v>83.4</v>
      </c>
      <c r="K16" s="5">
        <v>0.38</v>
      </c>
      <c r="L16" s="5">
        <v>11.5</v>
      </c>
      <c r="M16" s="5">
        <v>11.47</v>
      </c>
      <c r="N16" s="3" t="s">
        <v>241</v>
      </c>
      <c r="O16" s="5">
        <v>140</v>
      </c>
      <c r="P16" s="5">
        <v>125.3</v>
      </c>
      <c r="Q16" s="3" t="s">
        <v>244</v>
      </c>
      <c r="R16" s="51" t="s">
        <v>242</v>
      </c>
      <c r="S16" s="52" t="str">
        <f>VLOOKUP(B16, Sheet1!B:U, 17, FALSE)</f>
        <v>LGS-XX25-R-14-FB-B-T</v>
      </c>
      <c r="T16">
        <f>VLOOKUP(B16,[1]Schedule!$A$1:$S$65536, 14, FALSE)</f>
        <v>83.5</v>
      </c>
    </row>
    <row r="17" spans="1:20" x14ac:dyDescent="0.25">
      <c r="A17" s="4">
        <v>9</v>
      </c>
      <c r="B17" s="3" t="s">
        <v>30</v>
      </c>
      <c r="C17" s="4">
        <v>1</v>
      </c>
      <c r="D17" s="4">
        <v>2200</v>
      </c>
      <c r="E17" s="4">
        <v>650</v>
      </c>
      <c r="F17" s="4">
        <v>14</v>
      </c>
      <c r="G17" s="4">
        <v>2200</v>
      </c>
      <c r="H17" s="5">
        <v>55</v>
      </c>
      <c r="I17" s="5">
        <v>90</v>
      </c>
      <c r="J17" s="5">
        <v>83.4</v>
      </c>
      <c r="K17" s="5">
        <v>0.38</v>
      </c>
      <c r="L17" s="5">
        <v>11.5</v>
      </c>
      <c r="M17" s="5">
        <v>11.47</v>
      </c>
      <c r="N17" s="3" t="s">
        <v>22</v>
      </c>
      <c r="O17" s="5">
        <v>140</v>
      </c>
      <c r="P17" s="5">
        <v>125.3</v>
      </c>
      <c r="Q17" s="3" t="s">
        <v>244</v>
      </c>
      <c r="R17" s="51" t="s">
        <v>204</v>
      </c>
      <c r="S17" s="52" t="str">
        <f>VLOOKUP(B17, Sheet1!B:U, 17, FALSE)</f>
        <v>LGS-XX25-R-14-BB-B-T</v>
      </c>
      <c r="T17">
        <f>VLOOKUP(B17,[1]Schedule!$A$1:$S$65536, 14, FALSE)</f>
        <v>83.5</v>
      </c>
    </row>
    <row r="18" spans="1:20" x14ac:dyDescent="0.25">
      <c r="A18" s="4">
        <v>10</v>
      </c>
      <c r="B18" s="3" t="s">
        <v>31</v>
      </c>
      <c r="C18" s="4">
        <v>1</v>
      </c>
      <c r="D18" s="4">
        <v>2200</v>
      </c>
      <c r="E18" s="4">
        <v>650</v>
      </c>
      <c r="F18" s="4">
        <v>14</v>
      </c>
      <c r="G18" s="4">
        <v>2200</v>
      </c>
      <c r="H18" s="5">
        <v>55</v>
      </c>
      <c r="I18" s="5">
        <v>90</v>
      </c>
      <c r="J18" s="5">
        <v>83.4</v>
      </c>
      <c r="K18" s="5">
        <v>0.38</v>
      </c>
      <c r="L18" s="5">
        <v>11.5</v>
      </c>
      <c r="M18" s="5">
        <v>11.47</v>
      </c>
      <c r="N18" s="3" t="s">
        <v>241</v>
      </c>
      <c r="O18" s="5">
        <v>140</v>
      </c>
      <c r="P18" s="5">
        <v>125.3</v>
      </c>
      <c r="Q18" s="3" t="s">
        <v>244</v>
      </c>
      <c r="R18" s="51" t="s">
        <v>242</v>
      </c>
      <c r="S18" s="52" t="str">
        <f>VLOOKUP(B18, Sheet1!B:U, 17, FALSE)</f>
        <v>LGS-XX25-R-14-FB-B-T</v>
      </c>
      <c r="T18">
        <f>VLOOKUP(B18,[1]Schedule!$A$1:$S$65536, 14, FALSE)</f>
        <v>83.5</v>
      </c>
    </row>
    <row r="19" spans="1:20" x14ac:dyDescent="0.25">
      <c r="A19" s="4">
        <v>11</v>
      </c>
      <c r="B19" s="3" t="s">
        <v>205</v>
      </c>
      <c r="C19" s="4">
        <v>1</v>
      </c>
      <c r="D19" s="4">
        <v>2200</v>
      </c>
      <c r="E19" s="4">
        <v>650</v>
      </c>
      <c r="F19" s="4">
        <v>14</v>
      </c>
      <c r="G19" s="4">
        <v>2200</v>
      </c>
      <c r="H19" s="5">
        <v>55</v>
      </c>
      <c r="I19" s="5">
        <v>90</v>
      </c>
      <c r="J19" s="5">
        <v>83.4</v>
      </c>
      <c r="K19" s="5">
        <v>0.38</v>
      </c>
      <c r="L19" s="5">
        <v>11.5</v>
      </c>
      <c r="M19" s="5">
        <v>11.47</v>
      </c>
      <c r="N19" s="3" t="s">
        <v>22</v>
      </c>
      <c r="O19" s="5">
        <v>140</v>
      </c>
      <c r="P19" s="5">
        <v>125.3</v>
      </c>
      <c r="Q19" s="3" t="s">
        <v>244</v>
      </c>
      <c r="R19" s="51" t="s">
        <v>204</v>
      </c>
      <c r="S19" s="52" t="str">
        <f>VLOOKUP(B19, Sheet1!B:U, 17, FALSE)</f>
        <v>LGS-XX25-R-14-BB-B-T</v>
      </c>
      <c r="T19">
        <f>VLOOKUP(B19,[1]Schedule!$A$1:$S$65536, 14, FALSE)</f>
        <v>83.5</v>
      </c>
    </row>
    <row r="20" spans="1:20" x14ac:dyDescent="0.25">
      <c r="A20" s="4">
        <v>1</v>
      </c>
      <c r="B20" s="3" t="s">
        <v>21</v>
      </c>
      <c r="C20" s="4">
        <v>1</v>
      </c>
      <c r="D20" s="4">
        <v>1500</v>
      </c>
      <c r="E20" s="4">
        <v>1090</v>
      </c>
      <c r="F20" s="4">
        <v>12</v>
      </c>
      <c r="G20" s="4">
        <v>1500</v>
      </c>
      <c r="H20" s="5">
        <v>55</v>
      </c>
      <c r="I20" s="5">
        <v>90.3</v>
      </c>
      <c r="J20" s="5">
        <v>57.4</v>
      </c>
      <c r="K20" s="5">
        <v>0.28000000000000003</v>
      </c>
      <c r="L20" s="5">
        <v>6</v>
      </c>
      <c r="M20" s="5">
        <v>3.32</v>
      </c>
      <c r="N20" s="3" t="s">
        <v>22</v>
      </c>
      <c r="O20" s="5">
        <v>140</v>
      </c>
      <c r="P20" s="5">
        <v>120.6</v>
      </c>
      <c r="Q20" s="3" t="s">
        <v>247</v>
      </c>
      <c r="R20" s="51" t="s">
        <v>204</v>
      </c>
      <c r="S20" s="52" t="str">
        <f>VLOOKUP(B20, Sheet1!B:U, 17, FALSE)</f>
        <v>LGS-XX25-R-12-BB-B-T</v>
      </c>
      <c r="T20">
        <f>VLOOKUP(B20,[1]Schedule!$A$1:$S$65536, 14, FALSE)</f>
        <v>57</v>
      </c>
    </row>
    <row r="21" spans="1:20" x14ac:dyDescent="0.25">
      <c r="A21" s="4">
        <v>2</v>
      </c>
      <c r="B21" s="3" t="s">
        <v>23</v>
      </c>
      <c r="C21" s="4">
        <v>1</v>
      </c>
      <c r="D21" s="4">
        <v>740</v>
      </c>
      <c r="E21" s="4">
        <v>740</v>
      </c>
      <c r="F21" s="4">
        <v>10</v>
      </c>
      <c r="G21" s="4">
        <v>740</v>
      </c>
      <c r="H21" s="5">
        <v>55</v>
      </c>
      <c r="I21" s="5">
        <v>90.5</v>
      </c>
      <c r="J21" s="5">
        <v>28.5</v>
      </c>
      <c r="K21" s="5">
        <v>0.26</v>
      </c>
      <c r="L21" s="5">
        <v>3.5</v>
      </c>
      <c r="M21" s="5">
        <v>2.31</v>
      </c>
      <c r="N21" s="3" t="s">
        <v>22</v>
      </c>
      <c r="O21" s="5">
        <v>140</v>
      </c>
      <c r="P21" s="5">
        <v>123.5</v>
      </c>
      <c r="Q21" s="3" t="s">
        <v>246</v>
      </c>
      <c r="R21" s="51" t="s">
        <v>204</v>
      </c>
      <c r="S21" s="52" t="str">
        <f>VLOOKUP(B21, Sheet1!B:U, 17, FALSE)</f>
        <v>LGS-MX11-R-10-BB-B-T</v>
      </c>
      <c r="T21">
        <f>VLOOKUP(B21,[1]Schedule!$A$1:$S$65536, 14, FALSE)</f>
        <v>28</v>
      </c>
    </row>
    <row r="22" spans="1:20" x14ac:dyDescent="0.25">
      <c r="A22" s="4">
        <v>4</v>
      </c>
      <c r="B22" s="3" t="s">
        <v>25</v>
      </c>
      <c r="C22" s="4">
        <v>1</v>
      </c>
      <c r="D22" s="4">
        <v>2000</v>
      </c>
      <c r="E22" s="4">
        <v>935</v>
      </c>
      <c r="F22" s="4">
        <v>14</v>
      </c>
      <c r="G22" s="4">
        <v>2000</v>
      </c>
      <c r="H22" s="5">
        <v>55</v>
      </c>
      <c r="I22" s="5">
        <v>90.1</v>
      </c>
      <c r="J22" s="5">
        <v>76</v>
      </c>
      <c r="K22" s="5">
        <v>0.32</v>
      </c>
      <c r="L22" s="5">
        <v>9.1</v>
      </c>
      <c r="M22" s="5">
        <v>7.5</v>
      </c>
      <c r="N22" s="3" t="s">
        <v>241</v>
      </c>
      <c r="O22" s="5">
        <v>140</v>
      </c>
      <c r="P22" s="5">
        <v>123</v>
      </c>
      <c r="Q22" s="3" t="s">
        <v>244</v>
      </c>
      <c r="R22" s="51" t="s">
        <v>242</v>
      </c>
      <c r="S22" s="52" t="str">
        <f>VLOOKUP(B22, Sheet1!B:U, 17, FALSE)</f>
        <v>LGS-XX25-R-14-FB-B-T</v>
      </c>
      <c r="T22">
        <f>VLOOKUP(B22,[1]Schedule!$A$1:$S$65536, 14, FALSE)</f>
        <v>76</v>
      </c>
    </row>
    <row r="23" spans="1:20" x14ac:dyDescent="0.25">
      <c r="A23" s="4">
        <v>5</v>
      </c>
      <c r="B23" s="3" t="s">
        <v>26</v>
      </c>
      <c r="C23" s="4">
        <v>1</v>
      </c>
      <c r="D23" s="4">
        <v>2000</v>
      </c>
      <c r="E23" s="4">
        <v>930</v>
      </c>
      <c r="F23" s="4">
        <v>14</v>
      </c>
      <c r="G23" s="4">
        <v>2000</v>
      </c>
      <c r="H23" s="5">
        <v>55</v>
      </c>
      <c r="I23" s="5">
        <v>90.1</v>
      </c>
      <c r="J23" s="5">
        <v>76</v>
      </c>
      <c r="K23" s="5">
        <v>0.32</v>
      </c>
      <c r="L23" s="5">
        <v>9.1</v>
      </c>
      <c r="M23" s="5">
        <v>7.5</v>
      </c>
      <c r="N23" s="3" t="s">
        <v>22</v>
      </c>
      <c r="O23" s="5">
        <v>140</v>
      </c>
      <c r="P23" s="5">
        <v>123</v>
      </c>
      <c r="Q23" s="3" t="s">
        <v>244</v>
      </c>
      <c r="R23" s="51" t="s">
        <v>204</v>
      </c>
      <c r="S23" s="52" t="str">
        <f>VLOOKUP(B23, Sheet1!B:U, 17, FALSE)</f>
        <v>LGS-XX25-R-14-BB-B-T</v>
      </c>
      <c r="T23">
        <f>VLOOKUP(B23,[1]Schedule!$A$1:$S$65536, 14, FALSE)</f>
        <v>76</v>
      </c>
    </row>
    <row r="24" spans="1:20" x14ac:dyDescent="0.25">
      <c r="A24" s="4">
        <v>3</v>
      </c>
      <c r="B24" s="3" t="s">
        <v>24</v>
      </c>
      <c r="C24" s="4">
        <v>1</v>
      </c>
      <c r="D24" s="4">
        <v>1220</v>
      </c>
      <c r="E24" s="4">
        <v>1220</v>
      </c>
      <c r="F24" s="4">
        <v>12</v>
      </c>
      <c r="G24" s="4">
        <v>1220</v>
      </c>
      <c r="H24" s="5">
        <v>55</v>
      </c>
      <c r="I24" s="5">
        <v>90.2</v>
      </c>
      <c r="J24" s="5">
        <v>46.5</v>
      </c>
      <c r="K24" s="5">
        <v>0.2</v>
      </c>
      <c r="L24" s="5">
        <v>3.7</v>
      </c>
      <c r="M24" s="5">
        <v>1.39</v>
      </c>
      <c r="N24" s="3" t="s">
        <v>241</v>
      </c>
      <c r="O24" s="5">
        <v>140</v>
      </c>
      <c r="P24" s="5">
        <v>114.5</v>
      </c>
      <c r="Q24" s="3" t="s">
        <v>247</v>
      </c>
      <c r="R24" s="51" t="s">
        <v>242</v>
      </c>
      <c r="S24" s="52" t="str">
        <f>VLOOKUP(B24, Sheet1!B:U, 17, FALSE)</f>
        <v>LGS-MX11-R-12-FB-B-T</v>
      </c>
      <c r="T24">
        <f>VLOOKUP(B24,[1]Schedule!$A$1:$S$65536, 14, FALSE)</f>
        <v>46.5</v>
      </c>
    </row>
    <row r="25" spans="1:20" x14ac:dyDescent="0.25">
      <c r="A25" s="4">
        <v>19</v>
      </c>
      <c r="B25" s="116" t="s">
        <v>250</v>
      </c>
      <c r="C25" s="4">
        <v>1</v>
      </c>
      <c r="D25" s="4">
        <v>605</v>
      </c>
      <c r="E25" s="4">
        <v>405</v>
      </c>
      <c r="F25" s="4">
        <v>8</v>
      </c>
      <c r="G25" s="4">
        <v>605</v>
      </c>
      <c r="H25" s="5">
        <v>55</v>
      </c>
      <c r="I25" s="5">
        <v>90.1</v>
      </c>
      <c r="J25" s="5">
        <v>23.1</v>
      </c>
      <c r="K25" s="5">
        <v>0.19</v>
      </c>
      <c r="L25" s="5">
        <v>2</v>
      </c>
      <c r="M25" s="5">
        <v>0.85</v>
      </c>
      <c r="N25" s="3" t="s">
        <v>22</v>
      </c>
      <c r="O25" s="5">
        <v>140</v>
      </c>
      <c r="P25" s="5">
        <v>116.6</v>
      </c>
      <c r="Q25" s="3" t="s">
        <v>255</v>
      </c>
      <c r="R25" s="51" t="s">
        <v>204</v>
      </c>
      <c r="S25" s="52" t="str">
        <f>VLOOKUP(B25, Sheet1!B:U, 17, FALSE)</f>
        <v>LGS-MX11-R-08-BB-B-T</v>
      </c>
      <c r="T25">
        <f>VLOOKUP(B25,[1]Schedule!$A$1:$S$65536, 14, FALSE)</f>
        <v>15.5</v>
      </c>
    </row>
    <row r="26" spans="1:20" x14ac:dyDescent="0.25">
      <c r="A26" s="6" t="s">
        <v>39</v>
      </c>
    </row>
    <row r="27" spans="1:20" x14ac:dyDescent="0.25">
      <c r="A27" s="6" t="s">
        <v>40</v>
      </c>
    </row>
    <row r="28" spans="1:20" x14ac:dyDescent="0.25">
      <c r="A28" s="6" t="s">
        <v>41</v>
      </c>
    </row>
    <row r="29" spans="1:20" x14ac:dyDescent="0.25">
      <c r="A29" s="6" t="s">
        <v>42</v>
      </c>
    </row>
    <row r="30" spans="1:20" x14ac:dyDescent="0.25">
      <c r="A30" s="6" t="s">
        <v>43</v>
      </c>
    </row>
    <row r="31" spans="1:20" x14ac:dyDescent="0.25">
      <c r="A31" s="6" t="s">
        <v>44</v>
      </c>
    </row>
    <row r="32" spans="1:20" x14ac:dyDescent="0.25">
      <c r="A32" s="6" t="s">
        <v>45</v>
      </c>
    </row>
    <row r="35" spans="1:57" ht="15.75" thickBot="1" x14ac:dyDescent="0.3"/>
    <row r="36" spans="1:57" ht="30" x14ac:dyDescent="0.25">
      <c r="A36" s="50" t="s">
        <v>4</v>
      </c>
      <c r="B36" s="50" t="s">
        <v>5</v>
      </c>
      <c r="C36" s="50" t="s">
        <v>6</v>
      </c>
      <c r="D36" s="50" t="s">
        <v>7</v>
      </c>
      <c r="E36" s="50" t="s">
        <v>8</v>
      </c>
      <c r="F36" s="50" t="s">
        <v>13</v>
      </c>
      <c r="G36" s="55" t="s">
        <v>206</v>
      </c>
      <c r="H36" s="55" t="s">
        <v>206</v>
      </c>
      <c r="I36" s="55" t="s">
        <v>206</v>
      </c>
      <c r="J36" s="55" t="s">
        <v>206</v>
      </c>
      <c r="K36" s="55" t="s">
        <v>206</v>
      </c>
      <c r="L36" s="55" t="s">
        <v>206</v>
      </c>
      <c r="M36" s="55" t="s">
        <v>206</v>
      </c>
      <c r="N36" s="55" t="s">
        <v>206</v>
      </c>
      <c r="O36" s="55" t="s">
        <v>206</v>
      </c>
      <c r="P36" s="55" t="s">
        <v>206</v>
      </c>
      <c r="Q36" s="55" t="s">
        <v>206</v>
      </c>
      <c r="R36" s="55" t="s">
        <v>206</v>
      </c>
      <c r="S36" s="50" t="s">
        <v>52</v>
      </c>
      <c r="V36" s="88">
        <v>1</v>
      </c>
      <c r="W36" s="88">
        <v>2</v>
      </c>
      <c r="X36" s="89">
        <v>3</v>
      </c>
      <c r="Z36" s="90">
        <v>4</v>
      </c>
      <c r="AA36" s="88">
        <v>5</v>
      </c>
      <c r="AB36" s="88">
        <v>6</v>
      </c>
      <c r="AC36" s="89">
        <v>7</v>
      </c>
      <c r="AE36" s="90">
        <v>8</v>
      </c>
      <c r="AG36" s="91">
        <v>9</v>
      </c>
      <c r="AH36" s="89">
        <v>10</v>
      </c>
      <c r="AJ36" s="90">
        <v>11</v>
      </c>
      <c r="AK36" s="90">
        <v>12</v>
      </c>
      <c r="AM36" s="90">
        <v>13</v>
      </c>
      <c r="AO36" s="90">
        <v>14</v>
      </c>
      <c r="AP36" s="89">
        <v>15</v>
      </c>
    </row>
    <row r="37" spans="1:57" x14ac:dyDescent="0.25">
      <c r="A37" s="52">
        <v>1</v>
      </c>
      <c r="B37" s="54" t="s">
        <v>128</v>
      </c>
      <c r="C37" s="52">
        <v>1</v>
      </c>
      <c r="D37" s="57">
        <f>VLOOKUP(B37, Sheet1!B:U, 8, FALSE)</f>
        <v>1995</v>
      </c>
      <c r="E37" s="57">
        <f>VLOOKUP(B37, Sheet1!B:U, 10, FALSE)</f>
        <v>1665</v>
      </c>
      <c r="F37" s="57">
        <f>VLOOKUP(B37, Sheet1!B:U, 6, FALSE)</f>
        <v>14</v>
      </c>
      <c r="G37" s="56" t="s">
        <v>206</v>
      </c>
      <c r="H37" s="56" t="s">
        <v>206</v>
      </c>
      <c r="I37" s="56" t="s">
        <v>206</v>
      </c>
      <c r="J37" s="56" t="s">
        <v>206</v>
      </c>
      <c r="K37" s="56" t="s">
        <v>206</v>
      </c>
      <c r="L37" s="56" t="s">
        <v>206</v>
      </c>
      <c r="M37" s="56" t="s">
        <v>206</v>
      </c>
      <c r="N37" s="56" t="s">
        <v>206</v>
      </c>
      <c r="O37" s="56" t="s">
        <v>206</v>
      </c>
      <c r="P37" s="56" t="s">
        <v>206</v>
      </c>
      <c r="Q37" s="56" t="s">
        <v>206</v>
      </c>
      <c r="R37" s="56" t="s">
        <v>206</v>
      </c>
      <c r="S37" s="52" t="str">
        <f>VLOOKUP(B37, Sheet1!B:U, 17, FALSE)</f>
        <v>LGE-XXX1-R-14-AB-S</v>
      </c>
      <c r="V37" t="str">
        <f t="shared" ref="V37:AO51" si="0">RIGHT(LEFT($S37, COLUMN(V37)-21),1)</f>
        <v>L</v>
      </c>
      <c r="W37" t="str">
        <f t="shared" si="0"/>
        <v>G</v>
      </c>
      <c r="X37" t="str">
        <f t="shared" si="0"/>
        <v>E</v>
      </c>
      <c r="Y37" t="str">
        <f t="shared" si="0"/>
        <v>-</v>
      </c>
      <c r="Z37" t="str">
        <f t="shared" si="0"/>
        <v>X</v>
      </c>
      <c r="AA37" t="str">
        <f t="shared" si="0"/>
        <v>X</v>
      </c>
      <c r="AB37" t="str">
        <f t="shared" si="0"/>
        <v>X</v>
      </c>
      <c r="AC37" t="str">
        <f t="shared" si="0"/>
        <v>1</v>
      </c>
      <c r="AD37" t="str">
        <f t="shared" si="0"/>
        <v>-</v>
      </c>
      <c r="AE37" t="str">
        <f t="shared" si="0"/>
        <v>R</v>
      </c>
      <c r="AF37" t="str">
        <f t="shared" si="0"/>
        <v>-</v>
      </c>
      <c r="AG37" t="str">
        <f t="shared" si="0"/>
        <v>1</v>
      </c>
      <c r="AH37" t="str">
        <f t="shared" si="0"/>
        <v>4</v>
      </c>
      <c r="AI37" t="str">
        <f t="shared" si="0"/>
        <v>-</v>
      </c>
      <c r="AJ37" t="str">
        <f t="shared" si="0"/>
        <v>A</v>
      </c>
      <c r="AK37" t="str">
        <f t="shared" si="0"/>
        <v>B</v>
      </c>
      <c r="AL37" t="str">
        <f t="shared" si="0"/>
        <v>-</v>
      </c>
      <c r="AM37" t="str">
        <f>RIGHT(LEFT($S37, COLUMN(AM37)-21),1)</f>
        <v>S</v>
      </c>
      <c r="AR37" t="str">
        <f t="shared" ref="AR37:AT53" si="1">V37</f>
        <v>L</v>
      </c>
      <c r="AS37" t="str">
        <f t="shared" si="1"/>
        <v>G</v>
      </c>
      <c r="AT37" t="str">
        <f t="shared" si="1"/>
        <v>E</v>
      </c>
      <c r="AU37" t="str">
        <f t="shared" ref="AU37:AX53" si="2">Z37</f>
        <v>X</v>
      </c>
      <c r="AV37" t="str">
        <f t="shared" si="2"/>
        <v>X</v>
      </c>
      <c r="AW37" t="str">
        <f t="shared" si="2"/>
        <v>X</v>
      </c>
      <c r="AX37" t="str">
        <f t="shared" si="2"/>
        <v>1</v>
      </c>
      <c r="AY37" t="str">
        <f t="shared" ref="AY37:AY71" si="3">AE37</f>
        <v>R</v>
      </c>
      <c r="AZ37" t="str">
        <f t="shared" ref="AZ37:BA53" si="4">AG37</f>
        <v>1</v>
      </c>
      <c r="BA37" t="str">
        <f t="shared" si="4"/>
        <v>4</v>
      </c>
      <c r="BB37" t="str">
        <f t="shared" ref="BB37:BC53" si="5">AJ37</f>
        <v>A</v>
      </c>
      <c r="BC37" t="str">
        <f t="shared" si="5"/>
        <v>B</v>
      </c>
      <c r="BD37" t="str">
        <f t="shared" ref="BD37:BD71" si="6">AM37</f>
        <v>S</v>
      </c>
      <c r="BE37">
        <f t="shared" ref="BE37:BE71" si="7">AO37</f>
        <v>0</v>
      </c>
    </row>
    <row r="38" spans="1:57" x14ac:dyDescent="0.25">
      <c r="A38" s="52">
        <v>2</v>
      </c>
      <c r="B38" s="54" t="s">
        <v>133</v>
      </c>
      <c r="C38" s="52">
        <v>1</v>
      </c>
      <c r="D38" s="57">
        <f>VLOOKUP(B38, Sheet1!B:U, 8, FALSE)</f>
        <v>1230</v>
      </c>
      <c r="E38" s="57">
        <f>VLOOKUP(B38, Sheet1!B:U, 10, FALSE)</f>
        <v>630</v>
      </c>
      <c r="F38" s="57">
        <f>VLOOKUP(B38, Sheet1!B:U, 6, FALSE)</f>
        <v>12</v>
      </c>
      <c r="G38" s="56" t="s">
        <v>206</v>
      </c>
      <c r="H38" s="56" t="s">
        <v>206</v>
      </c>
      <c r="I38" s="56" t="s">
        <v>206</v>
      </c>
      <c r="J38" s="56" t="s">
        <v>206</v>
      </c>
      <c r="K38" s="56" t="s">
        <v>206</v>
      </c>
      <c r="L38" s="56" t="s">
        <v>206</v>
      </c>
      <c r="M38" s="56" t="s">
        <v>206</v>
      </c>
      <c r="N38" s="56" t="s">
        <v>206</v>
      </c>
      <c r="O38" s="56" t="s">
        <v>206</v>
      </c>
      <c r="P38" s="56" t="s">
        <v>206</v>
      </c>
      <c r="Q38" s="56" t="s">
        <v>206</v>
      </c>
      <c r="R38" s="56" t="s">
        <v>206</v>
      </c>
      <c r="S38" s="52" t="str">
        <f>VLOOKUP(B38, Sheet1!B:U, 17, FALSE)</f>
        <v>LGE-XXX1-R-12-AB-S</v>
      </c>
      <c r="V38" t="str">
        <f t="shared" si="0"/>
        <v>L</v>
      </c>
      <c r="W38" t="str">
        <f t="shared" si="0"/>
        <v>G</v>
      </c>
      <c r="X38" t="str">
        <f t="shared" si="0"/>
        <v>E</v>
      </c>
      <c r="Y38" t="str">
        <f t="shared" si="0"/>
        <v>-</v>
      </c>
      <c r="Z38" t="str">
        <f t="shared" si="0"/>
        <v>X</v>
      </c>
      <c r="AA38" t="str">
        <f t="shared" si="0"/>
        <v>X</v>
      </c>
      <c r="AB38" t="str">
        <f t="shared" si="0"/>
        <v>X</v>
      </c>
      <c r="AC38" t="str">
        <f t="shared" si="0"/>
        <v>1</v>
      </c>
      <c r="AD38" t="str">
        <f t="shared" si="0"/>
        <v>-</v>
      </c>
      <c r="AE38" t="str">
        <f t="shared" si="0"/>
        <v>R</v>
      </c>
      <c r="AF38" t="str">
        <f t="shared" si="0"/>
        <v>-</v>
      </c>
      <c r="AG38" t="str">
        <f t="shared" si="0"/>
        <v>1</v>
      </c>
      <c r="AH38" t="str">
        <f t="shared" si="0"/>
        <v>2</v>
      </c>
      <c r="AI38" t="str">
        <f t="shared" si="0"/>
        <v>-</v>
      </c>
      <c r="AJ38" t="str">
        <f t="shared" si="0"/>
        <v>A</v>
      </c>
      <c r="AK38" t="str">
        <f t="shared" si="0"/>
        <v>B</v>
      </c>
      <c r="AL38" t="str">
        <f t="shared" si="0"/>
        <v>-</v>
      </c>
      <c r="AM38" t="str">
        <f t="shared" si="0"/>
        <v>S</v>
      </c>
      <c r="AR38" t="str">
        <f t="shared" si="1"/>
        <v>L</v>
      </c>
      <c r="AS38" t="str">
        <f t="shared" si="1"/>
        <v>G</v>
      </c>
      <c r="AT38" t="str">
        <f t="shared" si="1"/>
        <v>E</v>
      </c>
      <c r="AU38" t="str">
        <f t="shared" si="2"/>
        <v>X</v>
      </c>
      <c r="AV38" t="str">
        <f t="shared" si="2"/>
        <v>X</v>
      </c>
      <c r="AW38" t="str">
        <f t="shared" si="2"/>
        <v>X</v>
      </c>
      <c r="AX38" t="str">
        <f t="shared" si="2"/>
        <v>1</v>
      </c>
      <c r="AY38" t="str">
        <f t="shared" si="3"/>
        <v>R</v>
      </c>
      <c r="AZ38" t="str">
        <f t="shared" si="4"/>
        <v>1</v>
      </c>
      <c r="BA38" t="str">
        <f t="shared" si="4"/>
        <v>2</v>
      </c>
      <c r="BB38" t="str">
        <f t="shared" si="5"/>
        <v>A</v>
      </c>
      <c r="BC38" t="str">
        <f t="shared" si="5"/>
        <v>B</v>
      </c>
      <c r="BD38" t="str">
        <f t="shared" si="6"/>
        <v>S</v>
      </c>
      <c r="BE38">
        <f t="shared" si="7"/>
        <v>0</v>
      </c>
    </row>
    <row r="39" spans="1:57" x14ac:dyDescent="0.25">
      <c r="A39" s="52">
        <v>3</v>
      </c>
      <c r="B39" s="53" t="s">
        <v>99</v>
      </c>
      <c r="C39" s="52">
        <v>1</v>
      </c>
      <c r="D39" s="57">
        <f>VLOOKUP(B39, Sheet1!B:U, 8, FALSE)</f>
        <v>1215</v>
      </c>
      <c r="E39" s="57">
        <f>VLOOKUP(B39, Sheet1!B:U, 10, FALSE)</f>
        <v>600</v>
      </c>
      <c r="F39" s="57">
        <f>VLOOKUP(B39, Sheet1!B:U, 6, FALSE)</f>
        <v>12</v>
      </c>
      <c r="G39" s="56" t="s">
        <v>206</v>
      </c>
      <c r="H39" s="56" t="s">
        <v>206</v>
      </c>
      <c r="I39" s="56" t="s">
        <v>206</v>
      </c>
      <c r="J39" s="56" t="s">
        <v>206</v>
      </c>
      <c r="K39" s="56" t="s">
        <v>206</v>
      </c>
      <c r="L39" s="56" t="s">
        <v>206</v>
      </c>
      <c r="M39" s="56" t="s">
        <v>206</v>
      </c>
      <c r="N39" s="56" t="s">
        <v>206</v>
      </c>
      <c r="O39" s="56" t="s">
        <v>206</v>
      </c>
      <c r="P39" s="56" t="s">
        <v>206</v>
      </c>
      <c r="Q39" s="56" t="s">
        <v>206</v>
      </c>
      <c r="R39" s="56" t="s">
        <v>206</v>
      </c>
      <c r="S39" s="52" t="str">
        <f>VLOOKUP(B39, Sheet1!B:U, 17, FALSE)</f>
        <v>LGE-XXX1-R-12-AB-S</v>
      </c>
      <c r="V39" t="str">
        <f t="shared" si="0"/>
        <v>L</v>
      </c>
      <c r="W39" t="str">
        <f t="shared" si="0"/>
        <v>G</v>
      </c>
      <c r="X39" t="str">
        <f t="shared" si="0"/>
        <v>E</v>
      </c>
      <c r="Y39" t="str">
        <f t="shared" si="0"/>
        <v>-</v>
      </c>
      <c r="Z39" t="str">
        <f t="shared" si="0"/>
        <v>X</v>
      </c>
      <c r="AA39" t="str">
        <f t="shared" si="0"/>
        <v>X</v>
      </c>
      <c r="AB39" t="str">
        <f t="shared" si="0"/>
        <v>X</v>
      </c>
      <c r="AC39" t="str">
        <f t="shared" si="0"/>
        <v>1</v>
      </c>
      <c r="AD39" t="str">
        <f t="shared" si="0"/>
        <v>-</v>
      </c>
      <c r="AE39" t="str">
        <f t="shared" si="0"/>
        <v>R</v>
      </c>
      <c r="AF39" t="str">
        <f t="shared" si="0"/>
        <v>-</v>
      </c>
      <c r="AG39" t="str">
        <f t="shared" si="0"/>
        <v>1</v>
      </c>
      <c r="AH39" t="str">
        <f t="shared" si="0"/>
        <v>2</v>
      </c>
      <c r="AI39" t="str">
        <f t="shared" si="0"/>
        <v>-</v>
      </c>
      <c r="AJ39" t="str">
        <f t="shared" si="0"/>
        <v>A</v>
      </c>
      <c r="AK39" t="str">
        <f t="shared" si="0"/>
        <v>B</v>
      </c>
      <c r="AL39" t="str">
        <f t="shared" si="0"/>
        <v>-</v>
      </c>
      <c r="AM39" t="str">
        <f t="shared" si="0"/>
        <v>S</v>
      </c>
      <c r="AR39" t="str">
        <f t="shared" si="1"/>
        <v>L</v>
      </c>
      <c r="AS39" t="str">
        <f t="shared" si="1"/>
        <v>G</v>
      </c>
      <c r="AT39" t="str">
        <f t="shared" si="1"/>
        <v>E</v>
      </c>
      <c r="AU39" t="str">
        <f t="shared" si="2"/>
        <v>X</v>
      </c>
      <c r="AV39" t="str">
        <f t="shared" si="2"/>
        <v>X</v>
      </c>
      <c r="AW39" t="str">
        <f t="shared" si="2"/>
        <v>X</v>
      </c>
      <c r="AX39" t="str">
        <f t="shared" si="2"/>
        <v>1</v>
      </c>
      <c r="AY39" t="str">
        <f t="shared" si="3"/>
        <v>R</v>
      </c>
      <c r="AZ39" t="str">
        <f t="shared" si="4"/>
        <v>1</v>
      </c>
      <c r="BA39" t="str">
        <f t="shared" si="4"/>
        <v>2</v>
      </c>
      <c r="BB39" t="str">
        <f t="shared" si="5"/>
        <v>A</v>
      </c>
      <c r="BC39" t="str">
        <f t="shared" si="5"/>
        <v>B</v>
      </c>
      <c r="BD39" t="str">
        <f t="shared" si="6"/>
        <v>S</v>
      </c>
      <c r="BE39">
        <f t="shared" si="7"/>
        <v>0</v>
      </c>
    </row>
    <row r="40" spans="1:57" x14ac:dyDescent="0.25">
      <c r="A40" s="52">
        <v>4</v>
      </c>
      <c r="B40" s="53" t="s">
        <v>92</v>
      </c>
      <c r="C40" s="52">
        <v>1</v>
      </c>
      <c r="D40" s="57">
        <f>VLOOKUP(B40, Sheet1!B:U, 8, FALSE)</f>
        <v>2150</v>
      </c>
      <c r="E40" s="57">
        <f>VLOOKUP(B40, Sheet1!B:U, 10, FALSE)</f>
        <v>2150</v>
      </c>
      <c r="F40" s="57">
        <f>VLOOKUP(B40, Sheet1!B:U, 6, FALSE)</f>
        <v>14</v>
      </c>
      <c r="G40" s="56" t="s">
        <v>206</v>
      </c>
      <c r="H40" s="56" t="s">
        <v>206</v>
      </c>
      <c r="I40" s="56" t="s">
        <v>206</v>
      </c>
      <c r="J40" s="56" t="s">
        <v>206</v>
      </c>
      <c r="K40" s="56" t="s">
        <v>206</v>
      </c>
      <c r="L40" s="56" t="s">
        <v>206</v>
      </c>
      <c r="M40" s="56" t="s">
        <v>206</v>
      </c>
      <c r="N40" s="56" t="s">
        <v>206</v>
      </c>
      <c r="O40" s="56" t="s">
        <v>206</v>
      </c>
      <c r="P40" s="56" t="s">
        <v>206</v>
      </c>
      <c r="Q40" s="56" t="s">
        <v>206</v>
      </c>
      <c r="R40" s="56" t="s">
        <v>206</v>
      </c>
      <c r="S40" s="52" t="str">
        <f>VLOOKUP(B40, Sheet1!B:U, 17, FALSE)</f>
        <v>LGE-MX00-R-14-AB-S</v>
      </c>
      <c r="V40" t="str">
        <f t="shared" si="0"/>
        <v>L</v>
      </c>
      <c r="W40" t="str">
        <f t="shared" si="0"/>
        <v>G</v>
      </c>
      <c r="X40" t="str">
        <f t="shared" si="0"/>
        <v>E</v>
      </c>
      <c r="Y40" t="str">
        <f t="shared" si="0"/>
        <v>-</v>
      </c>
      <c r="Z40" t="str">
        <f t="shared" si="0"/>
        <v>M</v>
      </c>
      <c r="AA40" t="str">
        <f t="shared" si="0"/>
        <v>X</v>
      </c>
      <c r="AB40" t="str">
        <f t="shared" si="0"/>
        <v>0</v>
      </c>
      <c r="AC40" t="str">
        <f t="shared" si="0"/>
        <v>0</v>
      </c>
      <c r="AD40" t="str">
        <f t="shared" si="0"/>
        <v>-</v>
      </c>
      <c r="AE40" t="str">
        <f t="shared" si="0"/>
        <v>R</v>
      </c>
      <c r="AF40" t="str">
        <f t="shared" si="0"/>
        <v>-</v>
      </c>
      <c r="AG40" t="str">
        <f t="shared" si="0"/>
        <v>1</v>
      </c>
      <c r="AH40" t="str">
        <f t="shared" si="0"/>
        <v>4</v>
      </c>
      <c r="AI40" t="str">
        <f t="shared" si="0"/>
        <v>-</v>
      </c>
      <c r="AJ40" t="str">
        <f t="shared" si="0"/>
        <v>A</v>
      </c>
      <c r="AK40" t="str">
        <f t="shared" si="0"/>
        <v>B</v>
      </c>
      <c r="AL40" t="str">
        <f t="shared" si="0"/>
        <v>-</v>
      </c>
      <c r="AM40" t="str">
        <f t="shared" si="0"/>
        <v>S</v>
      </c>
      <c r="AR40" t="str">
        <f t="shared" si="1"/>
        <v>L</v>
      </c>
      <c r="AS40" t="str">
        <f t="shared" si="1"/>
        <v>G</v>
      </c>
      <c r="AT40" t="str">
        <f t="shared" si="1"/>
        <v>E</v>
      </c>
      <c r="AU40" t="str">
        <f t="shared" si="2"/>
        <v>M</v>
      </c>
      <c r="AV40" t="str">
        <f t="shared" si="2"/>
        <v>X</v>
      </c>
      <c r="AW40" t="str">
        <f t="shared" si="2"/>
        <v>0</v>
      </c>
      <c r="AX40" t="str">
        <f t="shared" si="2"/>
        <v>0</v>
      </c>
      <c r="AY40" t="str">
        <f t="shared" si="3"/>
        <v>R</v>
      </c>
      <c r="AZ40" t="str">
        <f t="shared" si="4"/>
        <v>1</v>
      </c>
      <c r="BA40" t="str">
        <f t="shared" si="4"/>
        <v>4</v>
      </c>
      <c r="BB40" t="str">
        <f t="shared" si="5"/>
        <v>A</v>
      </c>
      <c r="BC40" t="str">
        <f t="shared" si="5"/>
        <v>B</v>
      </c>
      <c r="BD40" t="str">
        <f t="shared" si="6"/>
        <v>S</v>
      </c>
      <c r="BE40">
        <f t="shared" si="7"/>
        <v>0</v>
      </c>
    </row>
    <row r="41" spans="1:57" x14ac:dyDescent="0.25">
      <c r="A41" s="52">
        <v>5</v>
      </c>
      <c r="B41" s="54" t="s">
        <v>184</v>
      </c>
      <c r="C41" s="52">
        <v>1</v>
      </c>
      <c r="D41" s="57">
        <f>VLOOKUP(B41, Sheet1!B:U, 8, FALSE)</f>
        <v>995</v>
      </c>
      <c r="E41" s="57">
        <f>VLOOKUP(B41, Sheet1!B:U, 10, FALSE)</f>
        <v>995</v>
      </c>
      <c r="F41" s="57">
        <f>VLOOKUP(B41, Sheet1!B:U, 6, FALSE)</f>
        <v>10</v>
      </c>
      <c r="G41" s="56" t="s">
        <v>206</v>
      </c>
      <c r="H41" s="56" t="s">
        <v>206</v>
      </c>
      <c r="I41" s="56" t="s">
        <v>206</v>
      </c>
      <c r="J41" s="56" t="s">
        <v>206</v>
      </c>
      <c r="K41" s="56" t="s">
        <v>206</v>
      </c>
      <c r="L41" s="56" t="s">
        <v>206</v>
      </c>
      <c r="M41" s="56" t="s">
        <v>206</v>
      </c>
      <c r="N41" s="56" t="s">
        <v>206</v>
      </c>
      <c r="O41" s="56" t="s">
        <v>206</v>
      </c>
      <c r="P41" s="56" t="s">
        <v>206</v>
      </c>
      <c r="Q41" s="56" t="s">
        <v>206</v>
      </c>
      <c r="R41" s="56" t="s">
        <v>206</v>
      </c>
      <c r="S41" s="52" t="str">
        <f>VLOOKUP(B41, Sheet1!B:U, 17, FALSE)</f>
        <v>LGE-MX00-R-10-AB-S</v>
      </c>
      <c r="V41" t="str">
        <f t="shared" si="0"/>
        <v>L</v>
      </c>
      <c r="W41" t="str">
        <f t="shared" si="0"/>
        <v>G</v>
      </c>
      <c r="X41" t="str">
        <f t="shared" si="0"/>
        <v>E</v>
      </c>
      <c r="Y41" t="str">
        <f t="shared" si="0"/>
        <v>-</v>
      </c>
      <c r="Z41" t="str">
        <f t="shared" si="0"/>
        <v>M</v>
      </c>
      <c r="AA41" t="str">
        <f t="shared" si="0"/>
        <v>X</v>
      </c>
      <c r="AB41" t="str">
        <f t="shared" si="0"/>
        <v>0</v>
      </c>
      <c r="AC41" t="str">
        <f t="shared" si="0"/>
        <v>0</v>
      </c>
      <c r="AD41" t="str">
        <f t="shared" si="0"/>
        <v>-</v>
      </c>
      <c r="AE41" t="str">
        <f t="shared" si="0"/>
        <v>R</v>
      </c>
      <c r="AF41" t="str">
        <f t="shared" si="0"/>
        <v>-</v>
      </c>
      <c r="AG41" t="str">
        <f t="shared" si="0"/>
        <v>1</v>
      </c>
      <c r="AH41" t="str">
        <f t="shared" si="0"/>
        <v>0</v>
      </c>
      <c r="AI41" t="str">
        <f t="shared" si="0"/>
        <v>-</v>
      </c>
      <c r="AJ41" t="str">
        <f t="shared" si="0"/>
        <v>A</v>
      </c>
      <c r="AK41" t="str">
        <f t="shared" si="0"/>
        <v>B</v>
      </c>
      <c r="AL41" t="str">
        <f t="shared" si="0"/>
        <v>-</v>
      </c>
      <c r="AM41" t="str">
        <f t="shared" si="0"/>
        <v>S</v>
      </c>
      <c r="AR41" t="str">
        <f t="shared" si="1"/>
        <v>L</v>
      </c>
      <c r="AS41" t="str">
        <f t="shared" si="1"/>
        <v>G</v>
      </c>
      <c r="AT41" t="str">
        <f t="shared" si="1"/>
        <v>E</v>
      </c>
      <c r="AU41" t="str">
        <f t="shared" si="2"/>
        <v>M</v>
      </c>
      <c r="AV41" t="str">
        <f t="shared" si="2"/>
        <v>X</v>
      </c>
      <c r="AW41" t="str">
        <f t="shared" si="2"/>
        <v>0</v>
      </c>
      <c r="AX41" t="str">
        <f t="shared" si="2"/>
        <v>0</v>
      </c>
      <c r="AY41" t="str">
        <f t="shared" si="3"/>
        <v>R</v>
      </c>
      <c r="AZ41" t="str">
        <f t="shared" si="4"/>
        <v>1</v>
      </c>
      <c r="BA41" t="str">
        <f t="shared" si="4"/>
        <v>0</v>
      </c>
      <c r="BB41" t="str">
        <f t="shared" si="5"/>
        <v>A</v>
      </c>
      <c r="BC41" t="str">
        <f t="shared" si="5"/>
        <v>B</v>
      </c>
      <c r="BD41" t="str">
        <f t="shared" si="6"/>
        <v>S</v>
      </c>
      <c r="BE41">
        <f t="shared" si="7"/>
        <v>0</v>
      </c>
    </row>
    <row r="42" spans="1:57" x14ac:dyDescent="0.25">
      <c r="A42" s="52">
        <v>6</v>
      </c>
      <c r="B42" s="54" t="s">
        <v>145</v>
      </c>
      <c r="C42" s="52">
        <v>1</v>
      </c>
      <c r="D42" s="57">
        <f>VLOOKUP(B42, Sheet1!B:U, 8, FALSE)</f>
        <v>1740</v>
      </c>
      <c r="E42" s="57">
        <f>VLOOKUP(B42, Sheet1!B:U, 10, FALSE)</f>
        <v>670</v>
      </c>
      <c r="F42" s="57">
        <f>VLOOKUP(B42, Sheet1!B:U, 6, FALSE)</f>
        <v>14</v>
      </c>
      <c r="G42" s="56" t="s">
        <v>206</v>
      </c>
      <c r="H42" s="56" t="s">
        <v>206</v>
      </c>
      <c r="I42" s="56" t="s">
        <v>206</v>
      </c>
      <c r="J42" s="56" t="s">
        <v>206</v>
      </c>
      <c r="K42" s="56" t="s">
        <v>206</v>
      </c>
      <c r="L42" s="56" t="s">
        <v>206</v>
      </c>
      <c r="M42" s="56" t="s">
        <v>206</v>
      </c>
      <c r="N42" s="56" t="s">
        <v>206</v>
      </c>
      <c r="O42" s="56" t="s">
        <v>206</v>
      </c>
      <c r="P42" s="56" t="s">
        <v>206</v>
      </c>
      <c r="Q42" s="56" t="s">
        <v>206</v>
      </c>
      <c r="R42" s="56" t="s">
        <v>206</v>
      </c>
      <c r="S42" s="52" t="str">
        <f>VLOOKUP(B42, Sheet1!B:U, 17, FALSE)</f>
        <v>LGE-XXX1-R-14-AB-S</v>
      </c>
      <c r="V42" t="str">
        <f t="shared" si="0"/>
        <v>L</v>
      </c>
      <c r="W42" t="str">
        <f t="shared" si="0"/>
        <v>G</v>
      </c>
      <c r="X42" t="str">
        <f t="shared" si="0"/>
        <v>E</v>
      </c>
      <c r="Y42" t="str">
        <f t="shared" si="0"/>
        <v>-</v>
      </c>
      <c r="Z42" t="str">
        <f t="shared" si="0"/>
        <v>X</v>
      </c>
      <c r="AA42" t="str">
        <f t="shared" si="0"/>
        <v>X</v>
      </c>
      <c r="AB42" t="str">
        <f t="shared" si="0"/>
        <v>X</v>
      </c>
      <c r="AC42" t="str">
        <f t="shared" si="0"/>
        <v>1</v>
      </c>
      <c r="AD42" t="str">
        <f t="shared" si="0"/>
        <v>-</v>
      </c>
      <c r="AE42" t="str">
        <f t="shared" si="0"/>
        <v>R</v>
      </c>
      <c r="AF42" t="str">
        <f t="shared" si="0"/>
        <v>-</v>
      </c>
      <c r="AG42" t="str">
        <f t="shared" si="0"/>
        <v>1</v>
      </c>
      <c r="AH42" t="str">
        <f t="shared" si="0"/>
        <v>4</v>
      </c>
      <c r="AI42" t="str">
        <f t="shared" si="0"/>
        <v>-</v>
      </c>
      <c r="AJ42" t="str">
        <f t="shared" si="0"/>
        <v>A</v>
      </c>
      <c r="AK42" t="str">
        <f t="shared" si="0"/>
        <v>B</v>
      </c>
      <c r="AL42" t="str">
        <f t="shared" si="0"/>
        <v>-</v>
      </c>
      <c r="AM42" t="str">
        <f t="shared" si="0"/>
        <v>S</v>
      </c>
      <c r="AR42" t="str">
        <f t="shared" si="1"/>
        <v>L</v>
      </c>
      <c r="AS42" t="str">
        <f t="shared" si="1"/>
        <v>G</v>
      </c>
      <c r="AT42" t="str">
        <f t="shared" si="1"/>
        <v>E</v>
      </c>
      <c r="AU42" t="str">
        <f t="shared" si="2"/>
        <v>X</v>
      </c>
      <c r="AV42" t="str">
        <f t="shared" si="2"/>
        <v>X</v>
      </c>
      <c r="AW42" t="str">
        <f t="shared" si="2"/>
        <v>X</v>
      </c>
      <c r="AX42" t="str">
        <f t="shared" si="2"/>
        <v>1</v>
      </c>
      <c r="AY42" t="str">
        <f t="shared" si="3"/>
        <v>R</v>
      </c>
      <c r="AZ42" t="str">
        <f t="shared" si="4"/>
        <v>1</v>
      </c>
      <c r="BA42" t="str">
        <f t="shared" si="4"/>
        <v>4</v>
      </c>
      <c r="BB42" t="str">
        <f t="shared" si="5"/>
        <v>A</v>
      </c>
      <c r="BC42" t="str">
        <f t="shared" si="5"/>
        <v>B</v>
      </c>
      <c r="BD42" t="str">
        <f t="shared" si="6"/>
        <v>S</v>
      </c>
      <c r="BE42">
        <f t="shared" si="7"/>
        <v>0</v>
      </c>
    </row>
    <row r="43" spans="1:57" x14ac:dyDescent="0.25">
      <c r="A43" s="52">
        <v>7</v>
      </c>
      <c r="B43" s="54" t="s">
        <v>175</v>
      </c>
      <c r="C43" s="52">
        <v>1</v>
      </c>
      <c r="D43" s="57">
        <f>VLOOKUP(B43, Sheet1!B:U, 8, FALSE)</f>
        <v>740</v>
      </c>
      <c r="E43" s="57">
        <f>VLOOKUP(B43, Sheet1!B:U, 10, FALSE)</f>
        <v>0</v>
      </c>
      <c r="F43" s="57">
        <f>VLOOKUP(B43, Sheet1!B:U, 6, FALSE)</f>
        <v>10</v>
      </c>
      <c r="G43" s="56" t="s">
        <v>206</v>
      </c>
      <c r="H43" s="56" t="s">
        <v>206</v>
      </c>
      <c r="I43" s="56" t="s">
        <v>206</v>
      </c>
      <c r="J43" s="56" t="s">
        <v>206</v>
      </c>
      <c r="K43" s="56" t="s">
        <v>206</v>
      </c>
      <c r="L43" s="56" t="s">
        <v>206</v>
      </c>
      <c r="M43" s="56" t="s">
        <v>206</v>
      </c>
      <c r="N43" s="56" t="s">
        <v>206</v>
      </c>
      <c r="O43" s="56" t="s">
        <v>206</v>
      </c>
      <c r="P43" s="56" t="s">
        <v>206</v>
      </c>
      <c r="Q43" s="56" t="s">
        <v>206</v>
      </c>
      <c r="R43" s="56" t="s">
        <v>206</v>
      </c>
      <c r="S43" s="52" t="str">
        <f>VLOOKUP(B43, Sheet1!B:U, 17, FALSE)</f>
        <v>LGE-XXX1-R-10-AB-S</v>
      </c>
      <c r="V43" t="str">
        <f t="shared" si="0"/>
        <v>L</v>
      </c>
      <c r="W43" t="str">
        <f t="shared" si="0"/>
        <v>G</v>
      </c>
      <c r="X43" t="str">
        <f t="shared" si="0"/>
        <v>E</v>
      </c>
      <c r="Y43" t="str">
        <f t="shared" si="0"/>
        <v>-</v>
      </c>
      <c r="Z43" t="str">
        <f t="shared" si="0"/>
        <v>X</v>
      </c>
      <c r="AA43" t="str">
        <f t="shared" si="0"/>
        <v>X</v>
      </c>
      <c r="AB43" t="str">
        <f t="shared" si="0"/>
        <v>X</v>
      </c>
      <c r="AC43" t="str">
        <f t="shared" si="0"/>
        <v>1</v>
      </c>
      <c r="AD43" t="str">
        <f t="shared" si="0"/>
        <v>-</v>
      </c>
      <c r="AE43" t="str">
        <f t="shared" si="0"/>
        <v>R</v>
      </c>
      <c r="AF43" t="str">
        <f t="shared" si="0"/>
        <v>-</v>
      </c>
      <c r="AG43" t="str">
        <f t="shared" si="0"/>
        <v>1</v>
      </c>
      <c r="AH43" t="str">
        <f t="shared" si="0"/>
        <v>0</v>
      </c>
      <c r="AI43" t="str">
        <f t="shared" si="0"/>
        <v>-</v>
      </c>
      <c r="AJ43" t="str">
        <f t="shared" si="0"/>
        <v>A</v>
      </c>
      <c r="AK43" t="str">
        <f t="shared" si="0"/>
        <v>B</v>
      </c>
      <c r="AL43" t="str">
        <f t="shared" si="0"/>
        <v>-</v>
      </c>
      <c r="AM43" t="str">
        <f t="shared" si="0"/>
        <v>S</v>
      </c>
      <c r="AR43" t="str">
        <f t="shared" si="1"/>
        <v>L</v>
      </c>
      <c r="AS43" t="str">
        <f t="shared" si="1"/>
        <v>G</v>
      </c>
      <c r="AT43" t="str">
        <f t="shared" si="1"/>
        <v>E</v>
      </c>
      <c r="AU43" t="str">
        <f t="shared" si="2"/>
        <v>X</v>
      </c>
      <c r="AV43" t="str">
        <f t="shared" si="2"/>
        <v>X</v>
      </c>
      <c r="AW43" t="str">
        <f t="shared" si="2"/>
        <v>X</v>
      </c>
      <c r="AX43" t="str">
        <f t="shared" si="2"/>
        <v>1</v>
      </c>
      <c r="AY43" t="str">
        <f t="shared" si="3"/>
        <v>R</v>
      </c>
      <c r="AZ43" t="str">
        <f t="shared" si="4"/>
        <v>1</v>
      </c>
      <c r="BA43" t="str">
        <f t="shared" si="4"/>
        <v>0</v>
      </c>
      <c r="BB43" t="str">
        <f t="shared" si="5"/>
        <v>A</v>
      </c>
      <c r="BC43" t="str">
        <f t="shared" si="5"/>
        <v>B</v>
      </c>
      <c r="BD43" t="str">
        <f t="shared" si="6"/>
        <v>S</v>
      </c>
      <c r="BE43">
        <f t="shared" si="7"/>
        <v>0</v>
      </c>
    </row>
    <row r="44" spans="1:57" x14ac:dyDescent="0.25">
      <c r="A44" s="52">
        <v>8</v>
      </c>
      <c r="B44" s="54" t="s">
        <v>163</v>
      </c>
      <c r="C44" s="52">
        <v>1</v>
      </c>
      <c r="D44" s="57">
        <f>VLOOKUP(B44, Sheet1!B:U, 8, FALSE)</f>
        <v>1220</v>
      </c>
      <c r="E44" s="57">
        <f>VLOOKUP(B44, Sheet1!B:U, 10, FALSE)</f>
        <v>1220</v>
      </c>
      <c r="F44" s="57">
        <f>VLOOKUP(B44, Sheet1!B:U, 6, FALSE)</f>
        <v>12</v>
      </c>
      <c r="G44" s="56" t="s">
        <v>206</v>
      </c>
      <c r="H44" s="56" t="s">
        <v>206</v>
      </c>
      <c r="I44" s="56" t="s">
        <v>206</v>
      </c>
      <c r="J44" s="56" t="s">
        <v>206</v>
      </c>
      <c r="K44" s="56" t="s">
        <v>206</v>
      </c>
      <c r="L44" s="56" t="s">
        <v>206</v>
      </c>
      <c r="M44" s="56" t="s">
        <v>206</v>
      </c>
      <c r="N44" s="56" t="s">
        <v>206</v>
      </c>
      <c r="O44" s="56" t="s">
        <v>206</v>
      </c>
      <c r="P44" s="56" t="s">
        <v>206</v>
      </c>
      <c r="Q44" s="56" t="s">
        <v>206</v>
      </c>
      <c r="R44" s="56" t="s">
        <v>206</v>
      </c>
      <c r="S44" s="52" t="str">
        <f>VLOOKUP(B44, Sheet1!B:U, 17, FALSE)</f>
        <v>LGE-MX00-R-12-AB-S</v>
      </c>
      <c r="V44" t="str">
        <f t="shared" si="0"/>
        <v>L</v>
      </c>
      <c r="W44" t="str">
        <f t="shared" si="0"/>
        <v>G</v>
      </c>
      <c r="X44" t="str">
        <f t="shared" si="0"/>
        <v>E</v>
      </c>
      <c r="Y44" t="str">
        <f t="shared" si="0"/>
        <v>-</v>
      </c>
      <c r="Z44" t="str">
        <f t="shared" si="0"/>
        <v>M</v>
      </c>
      <c r="AA44" t="str">
        <f t="shared" si="0"/>
        <v>X</v>
      </c>
      <c r="AB44" t="str">
        <f t="shared" si="0"/>
        <v>0</v>
      </c>
      <c r="AC44" t="str">
        <f t="shared" si="0"/>
        <v>0</v>
      </c>
      <c r="AD44" t="str">
        <f t="shared" si="0"/>
        <v>-</v>
      </c>
      <c r="AE44" t="str">
        <f t="shared" si="0"/>
        <v>R</v>
      </c>
      <c r="AF44" t="str">
        <f t="shared" si="0"/>
        <v>-</v>
      </c>
      <c r="AG44" t="str">
        <f t="shared" si="0"/>
        <v>1</v>
      </c>
      <c r="AH44" t="str">
        <f t="shared" si="0"/>
        <v>2</v>
      </c>
      <c r="AI44" t="str">
        <f t="shared" si="0"/>
        <v>-</v>
      </c>
      <c r="AJ44" t="str">
        <f t="shared" si="0"/>
        <v>A</v>
      </c>
      <c r="AK44" t="str">
        <f t="shared" si="0"/>
        <v>B</v>
      </c>
      <c r="AL44" t="str">
        <f t="shared" si="0"/>
        <v>-</v>
      </c>
      <c r="AM44" t="str">
        <f t="shared" si="0"/>
        <v>S</v>
      </c>
      <c r="AR44" t="str">
        <f t="shared" si="1"/>
        <v>L</v>
      </c>
      <c r="AS44" t="str">
        <f t="shared" si="1"/>
        <v>G</v>
      </c>
      <c r="AT44" t="str">
        <f t="shared" si="1"/>
        <v>E</v>
      </c>
      <c r="AU44" t="str">
        <f t="shared" si="2"/>
        <v>M</v>
      </c>
      <c r="AV44" t="str">
        <f t="shared" si="2"/>
        <v>X</v>
      </c>
      <c r="AW44" t="str">
        <f t="shared" si="2"/>
        <v>0</v>
      </c>
      <c r="AX44" t="str">
        <f t="shared" si="2"/>
        <v>0</v>
      </c>
      <c r="AY44" t="str">
        <f t="shared" si="3"/>
        <v>R</v>
      </c>
      <c r="AZ44" t="str">
        <f t="shared" si="4"/>
        <v>1</v>
      </c>
      <c r="BA44" t="str">
        <f t="shared" si="4"/>
        <v>2</v>
      </c>
      <c r="BB44" t="str">
        <f t="shared" si="5"/>
        <v>A</v>
      </c>
      <c r="BC44" t="str">
        <f t="shared" si="5"/>
        <v>B</v>
      </c>
      <c r="BD44" t="str">
        <f t="shared" si="6"/>
        <v>S</v>
      </c>
      <c r="BE44">
        <f t="shared" si="7"/>
        <v>0</v>
      </c>
    </row>
    <row r="45" spans="1:57" x14ac:dyDescent="0.25">
      <c r="A45" s="52">
        <v>9</v>
      </c>
      <c r="B45" s="117" t="s">
        <v>254</v>
      </c>
      <c r="C45" s="52">
        <v>1</v>
      </c>
      <c r="D45" s="57">
        <v>780</v>
      </c>
      <c r="E45" s="57">
        <v>625</v>
      </c>
      <c r="F45" s="57">
        <v>10</v>
      </c>
      <c r="G45" s="56" t="s">
        <v>206</v>
      </c>
      <c r="H45" s="56" t="s">
        <v>206</v>
      </c>
      <c r="I45" s="56" t="s">
        <v>206</v>
      </c>
      <c r="J45" s="56" t="s">
        <v>206</v>
      </c>
      <c r="K45" s="56" t="s">
        <v>206</v>
      </c>
      <c r="L45" s="56" t="s">
        <v>206</v>
      </c>
      <c r="M45" s="56" t="s">
        <v>206</v>
      </c>
      <c r="N45" s="56" t="s">
        <v>206</v>
      </c>
      <c r="O45" s="56" t="s">
        <v>206</v>
      </c>
      <c r="P45" s="56" t="s">
        <v>206</v>
      </c>
      <c r="Q45" s="56" t="s">
        <v>206</v>
      </c>
      <c r="R45" s="56" t="s">
        <v>206</v>
      </c>
      <c r="S45" s="114" t="s">
        <v>227</v>
      </c>
    </row>
    <row r="46" spans="1:57" x14ac:dyDescent="0.25">
      <c r="A46" s="52">
        <v>10</v>
      </c>
      <c r="B46" s="54" t="s">
        <v>129</v>
      </c>
      <c r="C46" s="52">
        <v>1</v>
      </c>
      <c r="D46" s="57">
        <f>VLOOKUP(B46, Sheet1!B:U, 8, FALSE)</f>
        <v>485</v>
      </c>
      <c r="E46" s="57">
        <f>VLOOKUP(B46, Sheet1!B:U, 10, FALSE)</f>
        <v>155</v>
      </c>
      <c r="F46" s="57" t="str">
        <f>VLOOKUP(B46, Sheet1!B:U, 6, FALSE)</f>
        <v>08</v>
      </c>
      <c r="G46" s="56" t="s">
        <v>206</v>
      </c>
      <c r="H46" s="56" t="s">
        <v>206</v>
      </c>
      <c r="I46" s="56" t="s">
        <v>206</v>
      </c>
      <c r="J46" s="56" t="s">
        <v>206</v>
      </c>
      <c r="K46" s="56" t="s">
        <v>206</v>
      </c>
      <c r="L46" s="56" t="s">
        <v>206</v>
      </c>
      <c r="M46" s="56" t="s">
        <v>206</v>
      </c>
      <c r="N46" s="56" t="s">
        <v>206</v>
      </c>
      <c r="O46" s="56" t="s">
        <v>206</v>
      </c>
      <c r="P46" s="56" t="s">
        <v>206</v>
      </c>
      <c r="Q46" s="56" t="s">
        <v>206</v>
      </c>
      <c r="R46" s="56" t="s">
        <v>206</v>
      </c>
      <c r="S46" s="52" t="str">
        <f>VLOOKUP(B46, Sheet1!B:U, 17, FALSE)</f>
        <v>LGE-XX25-R-08-BA-S-T</v>
      </c>
      <c r="V46" t="str">
        <f t="shared" si="0"/>
        <v>L</v>
      </c>
      <c r="W46" t="str">
        <f t="shared" si="0"/>
        <v>G</v>
      </c>
      <c r="X46" t="str">
        <f t="shared" si="0"/>
        <v>E</v>
      </c>
      <c r="Y46" t="str">
        <f t="shared" si="0"/>
        <v>-</v>
      </c>
      <c r="Z46" t="str">
        <f t="shared" si="0"/>
        <v>X</v>
      </c>
      <c r="AA46" t="str">
        <f t="shared" si="0"/>
        <v>X</v>
      </c>
      <c r="AB46" t="str">
        <f t="shared" si="0"/>
        <v>2</v>
      </c>
      <c r="AC46" t="str">
        <f t="shared" si="0"/>
        <v>5</v>
      </c>
      <c r="AD46" t="str">
        <f t="shared" si="0"/>
        <v>-</v>
      </c>
      <c r="AE46" t="str">
        <f t="shared" si="0"/>
        <v>R</v>
      </c>
      <c r="AF46" t="str">
        <f t="shared" si="0"/>
        <v>-</v>
      </c>
      <c r="AG46" t="str">
        <f t="shared" si="0"/>
        <v>0</v>
      </c>
      <c r="AH46" t="str">
        <f t="shared" si="0"/>
        <v>8</v>
      </c>
      <c r="AI46" t="str">
        <f t="shared" si="0"/>
        <v>-</v>
      </c>
      <c r="AJ46" t="str">
        <f t="shared" si="0"/>
        <v>B</v>
      </c>
      <c r="AK46" t="str">
        <f t="shared" si="0"/>
        <v>A</v>
      </c>
      <c r="AL46" t="str">
        <f t="shared" si="0"/>
        <v>-</v>
      </c>
      <c r="AM46" t="str">
        <f t="shared" si="0"/>
        <v>S</v>
      </c>
      <c r="AN46" t="str">
        <f t="shared" si="0"/>
        <v>-</v>
      </c>
      <c r="AO46" t="str">
        <f t="shared" si="0"/>
        <v>T</v>
      </c>
      <c r="AR46" t="str">
        <f t="shared" si="1"/>
        <v>L</v>
      </c>
      <c r="AS46" t="str">
        <f t="shared" si="1"/>
        <v>G</v>
      </c>
      <c r="AT46" t="str">
        <f t="shared" si="1"/>
        <v>E</v>
      </c>
      <c r="AU46" t="str">
        <f t="shared" si="2"/>
        <v>X</v>
      </c>
      <c r="AV46" t="str">
        <f t="shared" si="2"/>
        <v>X</v>
      </c>
      <c r="AW46" t="str">
        <f t="shared" si="2"/>
        <v>2</v>
      </c>
      <c r="AX46" t="str">
        <f t="shared" si="2"/>
        <v>5</v>
      </c>
      <c r="AY46" t="str">
        <f t="shared" si="3"/>
        <v>R</v>
      </c>
      <c r="AZ46" t="str">
        <f t="shared" si="4"/>
        <v>0</v>
      </c>
      <c r="BA46" t="str">
        <f t="shared" si="4"/>
        <v>8</v>
      </c>
      <c r="BB46" t="str">
        <f t="shared" si="5"/>
        <v>B</v>
      </c>
      <c r="BC46" t="str">
        <f t="shared" si="5"/>
        <v>A</v>
      </c>
      <c r="BD46" t="str">
        <f t="shared" si="6"/>
        <v>S</v>
      </c>
      <c r="BE46" t="str">
        <f t="shared" si="7"/>
        <v>T</v>
      </c>
    </row>
    <row r="47" spans="1:57" x14ac:dyDescent="0.25">
      <c r="A47" s="52">
        <v>11</v>
      </c>
      <c r="B47" s="54" t="s">
        <v>134</v>
      </c>
      <c r="C47" s="52">
        <v>1</v>
      </c>
      <c r="D47" s="57">
        <f>VLOOKUP(B47, Sheet1!B:U, 8, FALSE)</f>
        <v>485</v>
      </c>
      <c r="E47" s="57">
        <f>VLOOKUP(B47, Sheet1!B:U, 10, FALSE)</f>
        <v>155</v>
      </c>
      <c r="F47" s="57" t="str">
        <f>VLOOKUP(B47, Sheet1!B:U, 6, FALSE)</f>
        <v>08</v>
      </c>
      <c r="G47" s="56" t="s">
        <v>206</v>
      </c>
      <c r="H47" s="56" t="s">
        <v>206</v>
      </c>
      <c r="I47" s="56" t="s">
        <v>206</v>
      </c>
      <c r="J47" s="56" t="s">
        <v>206</v>
      </c>
      <c r="K47" s="56" t="s">
        <v>206</v>
      </c>
      <c r="L47" s="56" t="s">
        <v>206</v>
      </c>
      <c r="M47" s="56" t="s">
        <v>206</v>
      </c>
      <c r="N47" s="56" t="s">
        <v>206</v>
      </c>
      <c r="O47" s="56" t="s">
        <v>206</v>
      </c>
      <c r="P47" s="56" t="s">
        <v>206</v>
      </c>
      <c r="Q47" s="56" t="s">
        <v>206</v>
      </c>
      <c r="R47" s="56" t="s">
        <v>206</v>
      </c>
      <c r="S47" s="52" t="str">
        <f>VLOOKUP(B47, Sheet1!B:U, 17, FALSE)</f>
        <v>LGE-XX25-R-08-BA-S-T</v>
      </c>
      <c r="V47" t="str">
        <f t="shared" si="0"/>
        <v>L</v>
      </c>
      <c r="W47" t="str">
        <f t="shared" si="0"/>
        <v>G</v>
      </c>
      <c r="X47" t="str">
        <f t="shared" si="0"/>
        <v>E</v>
      </c>
      <c r="Y47" t="str">
        <f t="shared" si="0"/>
        <v>-</v>
      </c>
      <c r="Z47" t="str">
        <f t="shared" si="0"/>
        <v>X</v>
      </c>
      <c r="AA47" t="str">
        <f t="shared" si="0"/>
        <v>X</v>
      </c>
      <c r="AB47" t="str">
        <f t="shared" si="0"/>
        <v>2</v>
      </c>
      <c r="AC47" t="str">
        <f t="shared" si="0"/>
        <v>5</v>
      </c>
      <c r="AD47" t="str">
        <f t="shared" si="0"/>
        <v>-</v>
      </c>
      <c r="AE47" t="str">
        <f t="shared" si="0"/>
        <v>R</v>
      </c>
      <c r="AF47" t="str">
        <f t="shared" si="0"/>
        <v>-</v>
      </c>
      <c r="AG47" t="str">
        <f t="shared" si="0"/>
        <v>0</v>
      </c>
      <c r="AH47" t="str">
        <f t="shared" si="0"/>
        <v>8</v>
      </c>
      <c r="AI47" t="str">
        <f t="shared" si="0"/>
        <v>-</v>
      </c>
      <c r="AJ47" t="str">
        <f t="shared" si="0"/>
        <v>B</v>
      </c>
      <c r="AK47" t="str">
        <f t="shared" si="0"/>
        <v>A</v>
      </c>
      <c r="AL47" t="str">
        <f t="shared" si="0"/>
        <v>-</v>
      </c>
      <c r="AM47" t="str">
        <f t="shared" si="0"/>
        <v>S</v>
      </c>
      <c r="AN47" t="str">
        <f t="shared" si="0"/>
        <v>-</v>
      </c>
      <c r="AO47" t="str">
        <f t="shared" si="0"/>
        <v>T</v>
      </c>
      <c r="AR47" t="str">
        <f t="shared" si="1"/>
        <v>L</v>
      </c>
      <c r="AS47" t="str">
        <f t="shared" si="1"/>
        <v>G</v>
      </c>
      <c r="AT47" t="str">
        <f t="shared" si="1"/>
        <v>E</v>
      </c>
      <c r="AU47" t="str">
        <f t="shared" si="2"/>
        <v>X</v>
      </c>
      <c r="AV47" t="str">
        <f t="shared" si="2"/>
        <v>X</v>
      </c>
      <c r="AW47" t="str">
        <f t="shared" si="2"/>
        <v>2</v>
      </c>
      <c r="AX47" t="str">
        <f t="shared" si="2"/>
        <v>5</v>
      </c>
      <c r="AY47" t="str">
        <f t="shared" si="3"/>
        <v>R</v>
      </c>
      <c r="AZ47" t="str">
        <f t="shared" si="4"/>
        <v>0</v>
      </c>
      <c r="BA47" t="str">
        <f t="shared" si="4"/>
        <v>8</v>
      </c>
      <c r="BB47" t="str">
        <f t="shared" si="5"/>
        <v>B</v>
      </c>
      <c r="BC47" t="str">
        <f t="shared" si="5"/>
        <v>A</v>
      </c>
      <c r="BD47" t="str">
        <f t="shared" si="6"/>
        <v>S</v>
      </c>
      <c r="BE47" t="str">
        <f t="shared" si="7"/>
        <v>T</v>
      </c>
    </row>
    <row r="48" spans="1:57" x14ac:dyDescent="0.25">
      <c r="A48" s="52">
        <v>12</v>
      </c>
      <c r="B48" s="54" t="s">
        <v>138</v>
      </c>
      <c r="C48" s="52">
        <v>1</v>
      </c>
      <c r="D48" s="57">
        <f>VLOOKUP(B48, Sheet1!B:U, 8, FALSE)</f>
        <v>1320</v>
      </c>
      <c r="E48" s="57">
        <f>VLOOKUP(B48, Sheet1!B:U, 10, FALSE)</f>
        <v>1320</v>
      </c>
      <c r="F48" s="57">
        <f>VLOOKUP(B48, Sheet1!B:U, 6, FALSE)</f>
        <v>12</v>
      </c>
      <c r="G48" s="56" t="s">
        <v>206</v>
      </c>
      <c r="H48" s="56" t="s">
        <v>206</v>
      </c>
      <c r="I48" s="56" t="s">
        <v>206</v>
      </c>
      <c r="J48" s="56" t="s">
        <v>206</v>
      </c>
      <c r="K48" s="56" t="s">
        <v>206</v>
      </c>
      <c r="L48" s="56" t="s">
        <v>206</v>
      </c>
      <c r="M48" s="56" t="s">
        <v>206</v>
      </c>
      <c r="N48" s="56" t="s">
        <v>206</v>
      </c>
      <c r="O48" s="56" t="s">
        <v>206</v>
      </c>
      <c r="P48" s="56" t="s">
        <v>206</v>
      </c>
      <c r="Q48" s="56" t="s">
        <v>206</v>
      </c>
      <c r="R48" s="56" t="s">
        <v>206</v>
      </c>
      <c r="S48" s="52" t="str">
        <f>VLOOKUP(B48, Sheet1!B:U, 17, FALSE)</f>
        <v>LGE-MX10-R-12-AB-S</v>
      </c>
      <c r="V48" t="str">
        <f t="shared" si="0"/>
        <v>L</v>
      </c>
      <c r="W48" t="str">
        <f t="shared" si="0"/>
        <v>G</v>
      </c>
      <c r="X48" t="str">
        <f t="shared" si="0"/>
        <v>E</v>
      </c>
      <c r="Y48" t="str">
        <f t="shared" si="0"/>
        <v>-</v>
      </c>
      <c r="Z48" t="str">
        <f t="shared" si="0"/>
        <v>M</v>
      </c>
      <c r="AA48" t="str">
        <f t="shared" si="0"/>
        <v>X</v>
      </c>
      <c r="AB48" t="str">
        <f t="shared" si="0"/>
        <v>1</v>
      </c>
      <c r="AC48" t="str">
        <f t="shared" si="0"/>
        <v>0</v>
      </c>
      <c r="AD48" t="str">
        <f t="shared" si="0"/>
        <v>-</v>
      </c>
      <c r="AE48" t="str">
        <f t="shared" si="0"/>
        <v>R</v>
      </c>
      <c r="AF48" t="str">
        <f t="shared" si="0"/>
        <v>-</v>
      </c>
      <c r="AG48" t="str">
        <f t="shared" si="0"/>
        <v>1</v>
      </c>
      <c r="AH48" t="str">
        <f t="shared" si="0"/>
        <v>2</v>
      </c>
      <c r="AI48" t="str">
        <f t="shared" si="0"/>
        <v>-</v>
      </c>
      <c r="AJ48" t="str">
        <f t="shared" si="0"/>
        <v>A</v>
      </c>
      <c r="AK48" t="str">
        <f t="shared" si="0"/>
        <v>B</v>
      </c>
      <c r="AL48" t="str">
        <f t="shared" si="0"/>
        <v>-</v>
      </c>
      <c r="AM48" t="str">
        <f t="shared" si="0"/>
        <v>S</v>
      </c>
      <c r="AR48" t="str">
        <f t="shared" si="1"/>
        <v>L</v>
      </c>
      <c r="AS48" t="str">
        <f t="shared" si="1"/>
        <v>G</v>
      </c>
      <c r="AT48" t="str">
        <f t="shared" si="1"/>
        <v>E</v>
      </c>
      <c r="AU48" t="str">
        <f t="shared" si="2"/>
        <v>M</v>
      </c>
      <c r="AV48" t="str">
        <f t="shared" si="2"/>
        <v>X</v>
      </c>
      <c r="AW48" t="str">
        <f t="shared" si="2"/>
        <v>1</v>
      </c>
      <c r="AX48" t="str">
        <f t="shared" si="2"/>
        <v>0</v>
      </c>
      <c r="AY48" t="str">
        <f t="shared" si="3"/>
        <v>R</v>
      </c>
      <c r="AZ48" t="str">
        <f t="shared" si="4"/>
        <v>1</v>
      </c>
      <c r="BA48" t="str">
        <f t="shared" si="4"/>
        <v>2</v>
      </c>
      <c r="BB48" t="str">
        <f t="shared" si="5"/>
        <v>A</v>
      </c>
      <c r="BC48" t="str">
        <f t="shared" si="5"/>
        <v>B</v>
      </c>
      <c r="BD48" t="str">
        <f t="shared" si="6"/>
        <v>S</v>
      </c>
      <c r="BE48">
        <f t="shared" si="7"/>
        <v>0</v>
      </c>
    </row>
    <row r="49" spans="1:57" x14ac:dyDescent="0.25">
      <c r="A49" s="52">
        <v>13</v>
      </c>
      <c r="B49" s="53" t="s">
        <v>100</v>
      </c>
      <c r="C49" s="52">
        <v>1</v>
      </c>
      <c r="D49" s="57">
        <f>VLOOKUP(B49, Sheet1!B:U, 8, FALSE)</f>
        <v>485</v>
      </c>
      <c r="E49" s="57">
        <f>VLOOKUP(B49, Sheet1!B:U, 10, FALSE)</f>
        <v>155</v>
      </c>
      <c r="F49" s="57" t="str">
        <f>VLOOKUP(B49, Sheet1!B:U, 6, FALSE)</f>
        <v>08</v>
      </c>
      <c r="G49" s="56" t="s">
        <v>206</v>
      </c>
      <c r="H49" s="56" t="s">
        <v>206</v>
      </c>
      <c r="I49" s="56" t="s">
        <v>206</v>
      </c>
      <c r="J49" s="56" t="s">
        <v>206</v>
      </c>
      <c r="K49" s="56" t="s">
        <v>206</v>
      </c>
      <c r="L49" s="56" t="s">
        <v>206</v>
      </c>
      <c r="M49" s="56" t="s">
        <v>206</v>
      </c>
      <c r="N49" s="56" t="s">
        <v>206</v>
      </c>
      <c r="O49" s="56" t="s">
        <v>206</v>
      </c>
      <c r="P49" s="56" t="s">
        <v>206</v>
      </c>
      <c r="Q49" s="56" t="s">
        <v>206</v>
      </c>
      <c r="R49" s="56" t="s">
        <v>206</v>
      </c>
      <c r="S49" s="52" t="str">
        <f>VLOOKUP(B49, Sheet1!B:U, 17, FALSE)</f>
        <v>LGE-XX25-R-08-BA-S-T</v>
      </c>
      <c r="V49" t="str">
        <f t="shared" si="0"/>
        <v>L</v>
      </c>
      <c r="W49" t="str">
        <f t="shared" si="0"/>
        <v>G</v>
      </c>
      <c r="X49" t="str">
        <f t="shared" si="0"/>
        <v>E</v>
      </c>
      <c r="Y49" t="str">
        <f t="shared" si="0"/>
        <v>-</v>
      </c>
      <c r="Z49" t="str">
        <f t="shared" si="0"/>
        <v>X</v>
      </c>
      <c r="AA49" t="str">
        <f t="shared" si="0"/>
        <v>X</v>
      </c>
      <c r="AB49" t="str">
        <f t="shared" si="0"/>
        <v>2</v>
      </c>
      <c r="AC49" t="str">
        <f t="shared" si="0"/>
        <v>5</v>
      </c>
      <c r="AD49" t="str">
        <f t="shared" si="0"/>
        <v>-</v>
      </c>
      <c r="AE49" t="str">
        <f t="shared" si="0"/>
        <v>R</v>
      </c>
      <c r="AF49" t="str">
        <f t="shared" si="0"/>
        <v>-</v>
      </c>
      <c r="AG49" t="str">
        <f t="shared" si="0"/>
        <v>0</v>
      </c>
      <c r="AH49" t="str">
        <f t="shared" si="0"/>
        <v>8</v>
      </c>
      <c r="AI49" t="str">
        <f t="shared" si="0"/>
        <v>-</v>
      </c>
      <c r="AJ49" t="str">
        <f t="shared" si="0"/>
        <v>B</v>
      </c>
      <c r="AK49" t="str">
        <f t="shared" si="0"/>
        <v>A</v>
      </c>
      <c r="AL49" t="str">
        <f t="shared" si="0"/>
        <v>-</v>
      </c>
      <c r="AM49" t="str">
        <f t="shared" si="0"/>
        <v>S</v>
      </c>
      <c r="AN49" t="str">
        <f t="shared" si="0"/>
        <v>-</v>
      </c>
      <c r="AO49" t="str">
        <f t="shared" si="0"/>
        <v>T</v>
      </c>
      <c r="AR49" t="str">
        <f t="shared" si="1"/>
        <v>L</v>
      </c>
      <c r="AS49" t="str">
        <f t="shared" si="1"/>
        <v>G</v>
      </c>
      <c r="AT49" t="str">
        <f t="shared" si="1"/>
        <v>E</v>
      </c>
      <c r="AU49" t="str">
        <f t="shared" si="2"/>
        <v>X</v>
      </c>
      <c r="AV49" t="str">
        <f t="shared" si="2"/>
        <v>X</v>
      </c>
      <c r="AW49" t="str">
        <f t="shared" si="2"/>
        <v>2</v>
      </c>
      <c r="AX49" t="str">
        <f t="shared" si="2"/>
        <v>5</v>
      </c>
      <c r="AY49" t="str">
        <f t="shared" si="3"/>
        <v>R</v>
      </c>
      <c r="AZ49" t="str">
        <f t="shared" si="4"/>
        <v>0</v>
      </c>
      <c r="BA49" t="str">
        <f t="shared" si="4"/>
        <v>8</v>
      </c>
      <c r="BB49" t="str">
        <f t="shared" si="5"/>
        <v>B</v>
      </c>
      <c r="BC49" t="str">
        <f t="shared" si="5"/>
        <v>A</v>
      </c>
      <c r="BD49" t="str">
        <f t="shared" si="6"/>
        <v>S</v>
      </c>
      <c r="BE49" t="str">
        <f t="shared" si="7"/>
        <v>T</v>
      </c>
    </row>
    <row r="50" spans="1:57" x14ac:dyDescent="0.25">
      <c r="A50" s="52">
        <v>14</v>
      </c>
      <c r="B50" s="54" t="s">
        <v>181</v>
      </c>
      <c r="C50" s="52">
        <v>1</v>
      </c>
      <c r="D50" s="57">
        <f>VLOOKUP(B50, Sheet1!B:U, 8, FALSE)</f>
        <v>125</v>
      </c>
      <c r="E50" s="57">
        <f>VLOOKUP(B50, Sheet1!B:U, 10, FALSE)</f>
        <v>125</v>
      </c>
      <c r="F50" s="57" t="str">
        <f>VLOOKUP(B50, Sheet1!B:U, 6, FALSE)</f>
        <v>06</v>
      </c>
      <c r="G50" s="56" t="s">
        <v>206</v>
      </c>
      <c r="H50" s="56" t="s">
        <v>206</v>
      </c>
      <c r="I50" s="56" t="s">
        <v>206</v>
      </c>
      <c r="J50" s="56" t="s">
        <v>206</v>
      </c>
      <c r="K50" s="56" t="s">
        <v>206</v>
      </c>
      <c r="L50" s="56" t="s">
        <v>206</v>
      </c>
      <c r="M50" s="56" t="s">
        <v>206</v>
      </c>
      <c r="N50" s="56" t="s">
        <v>206</v>
      </c>
      <c r="O50" s="56" t="s">
        <v>206</v>
      </c>
      <c r="P50" s="56" t="s">
        <v>206</v>
      </c>
      <c r="Q50" s="56" t="s">
        <v>206</v>
      </c>
      <c r="R50" s="56" t="s">
        <v>206</v>
      </c>
      <c r="S50" s="52" t="str">
        <f>VLOOKUP(B50, Sheet1!B:U, 17, FALSE)</f>
        <v>LGE-MX11-R-06-BA-S-T</v>
      </c>
      <c r="V50" t="str">
        <f t="shared" si="0"/>
        <v>L</v>
      </c>
      <c r="W50" t="str">
        <f t="shared" si="0"/>
        <v>G</v>
      </c>
      <c r="X50" t="str">
        <f t="shared" si="0"/>
        <v>E</v>
      </c>
      <c r="Y50" t="str">
        <f t="shared" si="0"/>
        <v>-</v>
      </c>
      <c r="Z50" t="str">
        <f t="shared" si="0"/>
        <v>M</v>
      </c>
      <c r="AA50" t="str">
        <f t="shared" si="0"/>
        <v>X</v>
      </c>
      <c r="AB50" t="str">
        <f t="shared" si="0"/>
        <v>1</v>
      </c>
      <c r="AC50" t="str">
        <f t="shared" si="0"/>
        <v>1</v>
      </c>
      <c r="AD50" t="str">
        <f t="shared" si="0"/>
        <v>-</v>
      </c>
      <c r="AE50" t="str">
        <f t="shared" si="0"/>
        <v>R</v>
      </c>
      <c r="AF50" t="str">
        <f t="shared" si="0"/>
        <v>-</v>
      </c>
      <c r="AG50" t="str">
        <f t="shared" si="0"/>
        <v>0</v>
      </c>
      <c r="AH50" t="str">
        <f t="shared" si="0"/>
        <v>6</v>
      </c>
      <c r="AI50" t="str">
        <f t="shared" si="0"/>
        <v>-</v>
      </c>
      <c r="AJ50" t="str">
        <f t="shared" si="0"/>
        <v>B</v>
      </c>
      <c r="AK50" t="str">
        <f t="shared" si="0"/>
        <v>A</v>
      </c>
      <c r="AL50" t="str">
        <f t="shared" si="0"/>
        <v>-</v>
      </c>
      <c r="AM50" t="str">
        <f t="shared" si="0"/>
        <v>S</v>
      </c>
      <c r="AR50" t="str">
        <f t="shared" si="1"/>
        <v>L</v>
      </c>
      <c r="AS50" t="str">
        <f t="shared" si="1"/>
        <v>G</v>
      </c>
      <c r="AT50" t="str">
        <f t="shared" si="1"/>
        <v>E</v>
      </c>
      <c r="AU50" t="str">
        <f t="shared" si="2"/>
        <v>M</v>
      </c>
      <c r="AV50" t="str">
        <f t="shared" si="2"/>
        <v>X</v>
      </c>
      <c r="AW50" t="str">
        <f t="shared" si="2"/>
        <v>1</v>
      </c>
      <c r="AX50" t="str">
        <f t="shared" si="2"/>
        <v>1</v>
      </c>
      <c r="AY50" t="str">
        <f t="shared" si="3"/>
        <v>R</v>
      </c>
      <c r="AZ50" t="str">
        <f t="shared" si="4"/>
        <v>0</v>
      </c>
      <c r="BA50" t="str">
        <f t="shared" si="4"/>
        <v>6</v>
      </c>
      <c r="BB50" t="str">
        <f t="shared" si="5"/>
        <v>B</v>
      </c>
      <c r="BC50" t="str">
        <f t="shared" si="5"/>
        <v>A</v>
      </c>
      <c r="BD50" t="str">
        <f t="shared" si="6"/>
        <v>S</v>
      </c>
      <c r="BE50">
        <f t="shared" si="7"/>
        <v>0</v>
      </c>
    </row>
    <row r="51" spans="1:57" x14ac:dyDescent="0.25">
      <c r="A51" s="52">
        <v>15</v>
      </c>
      <c r="B51" s="54" t="s">
        <v>193</v>
      </c>
      <c r="C51" s="52">
        <v>1</v>
      </c>
      <c r="D51" s="57">
        <f>VLOOKUP(B51, Sheet1!B:U, 8, FALSE)</f>
        <v>1050</v>
      </c>
      <c r="E51" s="57">
        <f>VLOOKUP(B51, Sheet1!B:U, 10, FALSE)</f>
        <v>320</v>
      </c>
      <c r="F51" s="57">
        <f>VLOOKUP(B51, Sheet1!B:U, 6, FALSE)</f>
        <v>12</v>
      </c>
      <c r="G51" s="56" t="s">
        <v>206</v>
      </c>
      <c r="H51" s="56" t="s">
        <v>206</v>
      </c>
      <c r="I51" s="56" t="s">
        <v>206</v>
      </c>
      <c r="J51" s="56" t="s">
        <v>206</v>
      </c>
      <c r="K51" s="56" t="s">
        <v>206</v>
      </c>
      <c r="L51" s="56" t="s">
        <v>206</v>
      </c>
      <c r="M51" s="56" t="s">
        <v>206</v>
      </c>
      <c r="N51" s="56" t="s">
        <v>206</v>
      </c>
      <c r="O51" s="56" t="s">
        <v>206</v>
      </c>
      <c r="P51" s="56" t="s">
        <v>206</v>
      </c>
      <c r="Q51" s="56" t="s">
        <v>206</v>
      </c>
      <c r="R51" s="56" t="s">
        <v>206</v>
      </c>
      <c r="S51" s="52" t="str">
        <f>VLOOKUP(B51, Sheet1!B:U, 17, FALSE)</f>
        <v>LGE-XX25-R-12-BA-S-T</v>
      </c>
      <c r="V51" t="str">
        <f t="shared" si="0"/>
        <v>L</v>
      </c>
      <c r="W51" t="str">
        <f t="shared" si="0"/>
        <v>G</v>
      </c>
      <c r="X51" t="str">
        <f t="shared" si="0"/>
        <v>E</v>
      </c>
      <c r="Y51" t="str">
        <f t="shared" si="0"/>
        <v>-</v>
      </c>
      <c r="Z51" t="str">
        <f t="shared" si="0"/>
        <v>X</v>
      </c>
      <c r="AA51" t="str">
        <f t="shared" si="0"/>
        <v>X</v>
      </c>
      <c r="AB51" t="str">
        <f t="shared" si="0"/>
        <v>2</v>
      </c>
      <c r="AC51" t="str">
        <f t="shared" si="0"/>
        <v>5</v>
      </c>
      <c r="AD51" t="str">
        <f t="shared" si="0"/>
        <v>-</v>
      </c>
      <c r="AE51" t="str">
        <f t="shared" si="0"/>
        <v>R</v>
      </c>
      <c r="AF51" t="str">
        <f t="shared" si="0"/>
        <v>-</v>
      </c>
      <c r="AG51" t="str">
        <f t="shared" si="0"/>
        <v>1</v>
      </c>
      <c r="AH51" t="str">
        <f t="shared" si="0"/>
        <v>2</v>
      </c>
      <c r="AI51" t="str">
        <f t="shared" si="0"/>
        <v>-</v>
      </c>
      <c r="AJ51" t="str">
        <f t="shared" si="0"/>
        <v>B</v>
      </c>
      <c r="AK51" t="str">
        <f t="shared" si="0"/>
        <v>A</v>
      </c>
      <c r="AL51" t="str">
        <f t="shared" ref="AL51:AO71" si="8">RIGHT(LEFT($S51, COLUMN(AL51)-21),1)</f>
        <v>-</v>
      </c>
      <c r="AM51" t="str">
        <f t="shared" si="8"/>
        <v>S</v>
      </c>
      <c r="AN51" t="str">
        <f t="shared" si="8"/>
        <v>-</v>
      </c>
      <c r="AO51" t="str">
        <f t="shared" si="8"/>
        <v>T</v>
      </c>
      <c r="AR51" t="str">
        <f t="shared" si="1"/>
        <v>L</v>
      </c>
      <c r="AS51" t="str">
        <f t="shared" si="1"/>
        <v>G</v>
      </c>
      <c r="AT51" t="str">
        <f t="shared" si="1"/>
        <v>E</v>
      </c>
      <c r="AU51" t="str">
        <f t="shared" si="2"/>
        <v>X</v>
      </c>
      <c r="AV51" t="str">
        <f t="shared" si="2"/>
        <v>X</v>
      </c>
      <c r="AW51" t="str">
        <f t="shared" si="2"/>
        <v>2</v>
      </c>
      <c r="AX51" t="str">
        <f t="shared" si="2"/>
        <v>5</v>
      </c>
      <c r="AY51" t="str">
        <f t="shared" si="3"/>
        <v>R</v>
      </c>
      <c r="AZ51" t="str">
        <f t="shared" si="4"/>
        <v>1</v>
      </c>
      <c r="BA51" t="str">
        <f t="shared" si="4"/>
        <v>2</v>
      </c>
      <c r="BB51" t="str">
        <f t="shared" si="5"/>
        <v>B</v>
      </c>
      <c r="BC51" t="str">
        <f t="shared" si="5"/>
        <v>A</v>
      </c>
      <c r="BD51" t="str">
        <f t="shared" si="6"/>
        <v>S</v>
      </c>
      <c r="BE51" t="str">
        <f t="shared" si="7"/>
        <v>T</v>
      </c>
    </row>
    <row r="52" spans="1:57" x14ac:dyDescent="0.25">
      <c r="A52" s="52">
        <v>16</v>
      </c>
      <c r="B52" s="54" t="s">
        <v>194</v>
      </c>
      <c r="C52" s="52">
        <v>1</v>
      </c>
      <c r="D52" s="57">
        <f>VLOOKUP(B52, Sheet1!B:U, 8, FALSE)</f>
        <v>1050</v>
      </c>
      <c r="E52" s="57">
        <f>VLOOKUP(B52, Sheet1!B:U, 10, FALSE)</f>
        <v>320</v>
      </c>
      <c r="F52" s="57">
        <f>VLOOKUP(B52, Sheet1!B:U, 6, FALSE)</f>
        <v>12</v>
      </c>
      <c r="G52" s="56" t="s">
        <v>206</v>
      </c>
      <c r="H52" s="56" t="s">
        <v>206</v>
      </c>
      <c r="I52" s="56" t="s">
        <v>206</v>
      </c>
      <c r="J52" s="56" t="s">
        <v>206</v>
      </c>
      <c r="K52" s="56" t="s">
        <v>206</v>
      </c>
      <c r="L52" s="56" t="s">
        <v>206</v>
      </c>
      <c r="M52" s="56" t="s">
        <v>206</v>
      </c>
      <c r="N52" s="56" t="s">
        <v>206</v>
      </c>
      <c r="O52" s="56" t="s">
        <v>206</v>
      </c>
      <c r="P52" s="56" t="s">
        <v>206</v>
      </c>
      <c r="Q52" s="56" t="s">
        <v>206</v>
      </c>
      <c r="R52" s="56" t="s">
        <v>206</v>
      </c>
      <c r="S52" s="52" t="str">
        <f>VLOOKUP(B52, Sheet1!B:U, 17, FALSE)</f>
        <v>LGE-XX25-R-12-BA-S-T</v>
      </c>
      <c r="V52" t="str">
        <f t="shared" ref="V52:AK67" si="9">RIGHT(LEFT($S52, COLUMN(V52)-21),1)</f>
        <v>L</v>
      </c>
      <c r="W52" t="str">
        <f t="shared" si="9"/>
        <v>G</v>
      </c>
      <c r="X52" t="str">
        <f t="shared" si="9"/>
        <v>E</v>
      </c>
      <c r="Y52" t="str">
        <f t="shared" si="9"/>
        <v>-</v>
      </c>
      <c r="Z52" t="str">
        <f t="shared" si="9"/>
        <v>X</v>
      </c>
      <c r="AA52" t="str">
        <f t="shared" si="9"/>
        <v>X</v>
      </c>
      <c r="AB52" t="str">
        <f t="shared" si="9"/>
        <v>2</v>
      </c>
      <c r="AC52" t="str">
        <f t="shared" si="9"/>
        <v>5</v>
      </c>
      <c r="AD52" t="str">
        <f t="shared" si="9"/>
        <v>-</v>
      </c>
      <c r="AE52" t="str">
        <f t="shared" si="9"/>
        <v>R</v>
      </c>
      <c r="AF52" t="str">
        <f t="shared" si="9"/>
        <v>-</v>
      </c>
      <c r="AG52" t="str">
        <f t="shared" si="9"/>
        <v>1</v>
      </c>
      <c r="AH52" t="str">
        <f t="shared" si="9"/>
        <v>2</v>
      </c>
      <c r="AI52" t="str">
        <f t="shared" si="9"/>
        <v>-</v>
      </c>
      <c r="AJ52" t="str">
        <f t="shared" si="9"/>
        <v>B</v>
      </c>
      <c r="AK52" t="str">
        <f t="shared" si="9"/>
        <v>A</v>
      </c>
      <c r="AL52" t="str">
        <f t="shared" si="8"/>
        <v>-</v>
      </c>
      <c r="AM52" t="str">
        <f t="shared" si="8"/>
        <v>S</v>
      </c>
      <c r="AN52" t="str">
        <f t="shared" si="8"/>
        <v>-</v>
      </c>
      <c r="AO52" t="str">
        <f t="shared" si="8"/>
        <v>T</v>
      </c>
      <c r="AR52" t="str">
        <f t="shared" si="1"/>
        <v>L</v>
      </c>
      <c r="AS52" t="str">
        <f t="shared" si="1"/>
        <v>G</v>
      </c>
      <c r="AT52" t="str">
        <f t="shared" si="1"/>
        <v>E</v>
      </c>
      <c r="AU52" t="str">
        <f t="shared" si="2"/>
        <v>X</v>
      </c>
      <c r="AV52" t="str">
        <f t="shared" si="2"/>
        <v>X</v>
      </c>
      <c r="AW52" t="str">
        <f t="shared" si="2"/>
        <v>2</v>
      </c>
      <c r="AX52" t="str">
        <f t="shared" si="2"/>
        <v>5</v>
      </c>
      <c r="AY52" t="str">
        <f t="shared" si="3"/>
        <v>R</v>
      </c>
      <c r="AZ52" t="str">
        <f t="shared" si="4"/>
        <v>1</v>
      </c>
      <c r="BA52" t="str">
        <f t="shared" si="4"/>
        <v>2</v>
      </c>
      <c r="BB52" t="str">
        <f t="shared" si="5"/>
        <v>B</v>
      </c>
      <c r="BC52" t="str">
        <f t="shared" si="5"/>
        <v>A</v>
      </c>
      <c r="BD52" t="str">
        <f t="shared" si="6"/>
        <v>S</v>
      </c>
      <c r="BE52" t="str">
        <f t="shared" si="7"/>
        <v>T</v>
      </c>
    </row>
    <row r="53" spans="1:57" x14ac:dyDescent="0.25">
      <c r="A53" s="52">
        <v>17</v>
      </c>
      <c r="B53" s="54" t="s">
        <v>195</v>
      </c>
      <c r="C53" s="52">
        <v>1</v>
      </c>
      <c r="D53" s="57">
        <f>VLOOKUP(B53, Sheet1!B:U, 8, FALSE)</f>
        <v>1050</v>
      </c>
      <c r="E53" s="57">
        <f>VLOOKUP(B53, Sheet1!B:U, 10, FALSE)</f>
        <v>320</v>
      </c>
      <c r="F53" s="57">
        <f>VLOOKUP(B53, Sheet1!B:U, 6, FALSE)</f>
        <v>12</v>
      </c>
      <c r="G53" s="56" t="s">
        <v>206</v>
      </c>
      <c r="H53" s="56" t="s">
        <v>206</v>
      </c>
      <c r="I53" s="56" t="s">
        <v>206</v>
      </c>
      <c r="J53" s="56" t="s">
        <v>206</v>
      </c>
      <c r="K53" s="56" t="s">
        <v>206</v>
      </c>
      <c r="L53" s="56" t="s">
        <v>206</v>
      </c>
      <c r="M53" s="56" t="s">
        <v>206</v>
      </c>
      <c r="N53" s="56" t="s">
        <v>206</v>
      </c>
      <c r="O53" s="56" t="s">
        <v>206</v>
      </c>
      <c r="P53" s="56" t="s">
        <v>206</v>
      </c>
      <c r="Q53" s="56" t="s">
        <v>206</v>
      </c>
      <c r="R53" s="56" t="s">
        <v>206</v>
      </c>
      <c r="S53" s="52" t="str">
        <f>VLOOKUP(B53, Sheet1!B:U, 17, FALSE)</f>
        <v>LGE-XX25-R-12-BA-S-T</v>
      </c>
      <c r="V53" t="str">
        <f t="shared" si="9"/>
        <v>L</v>
      </c>
      <c r="W53" t="str">
        <f t="shared" si="9"/>
        <v>G</v>
      </c>
      <c r="X53" t="str">
        <f t="shared" si="9"/>
        <v>E</v>
      </c>
      <c r="Y53" t="str">
        <f t="shared" si="9"/>
        <v>-</v>
      </c>
      <c r="Z53" t="str">
        <f t="shared" si="9"/>
        <v>X</v>
      </c>
      <c r="AA53" t="str">
        <f t="shared" si="9"/>
        <v>X</v>
      </c>
      <c r="AB53" t="str">
        <f t="shared" si="9"/>
        <v>2</v>
      </c>
      <c r="AC53" t="str">
        <f t="shared" si="9"/>
        <v>5</v>
      </c>
      <c r="AD53" t="str">
        <f t="shared" si="9"/>
        <v>-</v>
      </c>
      <c r="AE53" t="str">
        <f t="shared" si="9"/>
        <v>R</v>
      </c>
      <c r="AF53" t="str">
        <f t="shared" si="9"/>
        <v>-</v>
      </c>
      <c r="AG53" t="str">
        <f t="shared" si="9"/>
        <v>1</v>
      </c>
      <c r="AH53" t="str">
        <f t="shared" si="9"/>
        <v>2</v>
      </c>
      <c r="AI53" t="str">
        <f t="shared" si="9"/>
        <v>-</v>
      </c>
      <c r="AJ53" t="str">
        <f t="shared" si="9"/>
        <v>B</v>
      </c>
      <c r="AK53" t="str">
        <f t="shared" si="9"/>
        <v>A</v>
      </c>
      <c r="AL53" t="str">
        <f t="shared" si="8"/>
        <v>-</v>
      </c>
      <c r="AM53" t="str">
        <f t="shared" si="8"/>
        <v>S</v>
      </c>
      <c r="AN53" t="str">
        <f t="shared" si="8"/>
        <v>-</v>
      </c>
      <c r="AO53" t="str">
        <f t="shared" si="8"/>
        <v>T</v>
      </c>
      <c r="AR53" t="str">
        <f t="shared" si="1"/>
        <v>L</v>
      </c>
      <c r="AS53" t="str">
        <f t="shared" si="1"/>
        <v>G</v>
      </c>
      <c r="AT53" t="str">
        <f t="shared" si="1"/>
        <v>E</v>
      </c>
      <c r="AU53" t="str">
        <f t="shared" si="2"/>
        <v>X</v>
      </c>
      <c r="AV53" t="str">
        <f t="shared" si="2"/>
        <v>X</v>
      </c>
      <c r="AW53" t="str">
        <f t="shared" si="2"/>
        <v>2</v>
      </c>
      <c r="AX53" t="str">
        <f t="shared" si="2"/>
        <v>5</v>
      </c>
      <c r="AY53" t="str">
        <f t="shared" si="3"/>
        <v>R</v>
      </c>
      <c r="AZ53" t="str">
        <f t="shared" si="4"/>
        <v>1</v>
      </c>
      <c r="BA53" t="str">
        <f t="shared" si="4"/>
        <v>2</v>
      </c>
      <c r="BB53" t="str">
        <f t="shared" si="5"/>
        <v>B</v>
      </c>
      <c r="BC53" t="str">
        <f t="shared" si="5"/>
        <v>A</v>
      </c>
      <c r="BD53" t="str">
        <f t="shared" si="6"/>
        <v>S</v>
      </c>
      <c r="BE53" t="str">
        <f t="shared" si="7"/>
        <v>T</v>
      </c>
    </row>
    <row r="54" spans="1:57" x14ac:dyDescent="0.25">
      <c r="A54" s="52">
        <v>18</v>
      </c>
      <c r="B54" s="54" t="s">
        <v>196</v>
      </c>
      <c r="C54" s="52">
        <v>1</v>
      </c>
      <c r="D54" s="57">
        <f>VLOOKUP(B54, Sheet1!B:U, 8, FALSE)</f>
        <v>1050</v>
      </c>
      <c r="E54" s="57">
        <f>VLOOKUP(B54, Sheet1!B:U, 10, FALSE)</f>
        <v>320</v>
      </c>
      <c r="F54" s="57">
        <f>VLOOKUP(B54, Sheet1!B:U, 6, FALSE)</f>
        <v>12</v>
      </c>
      <c r="G54" s="56" t="s">
        <v>206</v>
      </c>
      <c r="H54" s="56" t="s">
        <v>206</v>
      </c>
      <c r="I54" s="56" t="s">
        <v>206</v>
      </c>
      <c r="J54" s="56" t="s">
        <v>206</v>
      </c>
      <c r="K54" s="56" t="s">
        <v>206</v>
      </c>
      <c r="L54" s="56" t="s">
        <v>206</v>
      </c>
      <c r="M54" s="56" t="s">
        <v>206</v>
      </c>
      <c r="N54" s="56" t="s">
        <v>206</v>
      </c>
      <c r="O54" s="56" t="s">
        <v>206</v>
      </c>
      <c r="P54" s="56" t="s">
        <v>206</v>
      </c>
      <c r="Q54" s="56" t="s">
        <v>206</v>
      </c>
      <c r="R54" s="56" t="s">
        <v>206</v>
      </c>
      <c r="S54" s="52" t="str">
        <f>VLOOKUP(B54, Sheet1!B:U, 17, FALSE)</f>
        <v>LGE-XX25-R-12-BA-S-T</v>
      </c>
      <c r="V54" t="str">
        <f t="shared" si="9"/>
        <v>L</v>
      </c>
      <c r="W54" t="str">
        <f t="shared" si="9"/>
        <v>G</v>
      </c>
      <c r="X54" t="str">
        <f t="shared" si="9"/>
        <v>E</v>
      </c>
      <c r="Y54" t="str">
        <f t="shared" si="9"/>
        <v>-</v>
      </c>
      <c r="Z54" t="str">
        <f t="shared" si="9"/>
        <v>X</v>
      </c>
      <c r="AA54" t="str">
        <f t="shared" si="9"/>
        <v>X</v>
      </c>
      <c r="AB54" t="str">
        <f t="shared" si="9"/>
        <v>2</v>
      </c>
      <c r="AC54" t="str">
        <f t="shared" si="9"/>
        <v>5</v>
      </c>
      <c r="AD54" t="str">
        <f t="shared" si="9"/>
        <v>-</v>
      </c>
      <c r="AE54" t="str">
        <f t="shared" si="9"/>
        <v>R</v>
      </c>
      <c r="AF54" t="str">
        <f t="shared" si="9"/>
        <v>-</v>
      </c>
      <c r="AG54" t="str">
        <f t="shared" si="9"/>
        <v>1</v>
      </c>
      <c r="AH54" t="str">
        <f t="shared" si="9"/>
        <v>2</v>
      </c>
      <c r="AI54" t="str">
        <f t="shared" si="9"/>
        <v>-</v>
      </c>
      <c r="AJ54" t="str">
        <f t="shared" si="9"/>
        <v>B</v>
      </c>
      <c r="AK54" t="str">
        <f t="shared" si="9"/>
        <v>A</v>
      </c>
      <c r="AL54" t="str">
        <f t="shared" si="8"/>
        <v>-</v>
      </c>
      <c r="AM54" t="str">
        <f t="shared" si="8"/>
        <v>S</v>
      </c>
      <c r="AN54" t="str">
        <f t="shared" si="8"/>
        <v>-</v>
      </c>
      <c r="AO54" t="str">
        <f t="shared" si="8"/>
        <v>T</v>
      </c>
      <c r="AR54" t="str">
        <f t="shared" ref="AR54:AT71" si="10">V54</f>
        <v>L</v>
      </c>
      <c r="AS54" t="str">
        <f t="shared" si="10"/>
        <v>G</v>
      </c>
      <c r="AT54" t="str">
        <f t="shared" si="10"/>
        <v>E</v>
      </c>
      <c r="AU54" t="str">
        <f t="shared" ref="AU54:AX71" si="11">Z54</f>
        <v>X</v>
      </c>
      <c r="AV54" t="str">
        <f t="shared" si="11"/>
        <v>X</v>
      </c>
      <c r="AW54" t="str">
        <f t="shared" si="11"/>
        <v>2</v>
      </c>
      <c r="AX54" t="str">
        <f t="shared" si="11"/>
        <v>5</v>
      </c>
      <c r="AY54" t="str">
        <f t="shared" si="3"/>
        <v>R</v>
      </c>
      <c r="AZ54" t="str">
        <f t="shared" ref="AZ54:BA71" si="12">AG54</f>
        <v>1</v>
      </c>
      <c r="BA54" t="str">
        <f t="shared" si="12"/>
        <v>2</v>
      </c>
      <c r="BB54" t="str">
        <f t="shared" ref="BB54:BC71" si="13">AJ54</f>
        <v>B</v>
      </c>
      <c r="BC54" t="str">
        <f t="shared" si="13"/>
        <v>A</v>
      </c>
      <c r="BD54" t="str">
        <f t="shared" si="6"/>
        <v>S</v>
      </c>
      <c r="BE54" t="str">
        <f t="shared" si="7"/>
        <v>T</v>
      </c>
    </row>
    <row r="55" spans="1:57" x14ac:dyDescent="0.25">
      <c r="A55" s="52">
        <v>19</v>
      </c>
      <c r="B55" s="54" t="s">
        <v>197</v>
      </c>
      <c r="C55" s="52">
        <v>1</v>
      </c>
      <c r="D55" s="57">
        <f>VLOOKUP(B55, Sheet1!B:U, 8, FALSE)</f>
        <v>1050</v>
      </c>
      <c r="E55" s="57">
        <f>VLOOKUP(B55, Sheet1!B:U, 10, FALSE)</f>
        <v>320</v>
      </c>
      <c r="F55" s="57">
        <f>VLOOKUP(B55, Sheet1!B:U, 6, FALSE)</f>
        <v>12</v>
      </c>
      <c r="G55" s="56" t="s">
        <v>206</v>
      </c>
      <c r="H55" s="56" t="s">
        <v>206</v>
      </c>
      <c r="I55" s="56" t="s">
        <v>206</v>
      </c>
      <c r="J55" s="56" t="s">
        <v>206</v>
      </c>
      <c r="K55" s="56" t="s">
        <v>206</v>
      </c>
      <c r="L55" s="56" t="s">
        <v>206</v>
      </c>
      <c r="M55" s="56" t="s">
        <v>206</v>
      </c>
      <c r="N55" s="56" t="s">
        <v>206</v>
      </c>
      <c r="O55" s="56" t="s">
        <v>206</v>
      </c>
      <c r="P55" s="56" t="s">
        <v>206</v>
      </c>
      <c r="Q55" s="56" t="s">
        <v>206</v>
      </c>
      <c r="R55" s="56" t="s">
        <v>206</v>
      </c>
      <c r="S55" s="52" t="str">
        <f>VLOOKUP(B55, Sheet1!B:U, 17, FALSE)</f>
        <v>LGE-XX25-R-12-BA-S-T</v>
      </c>
      <c r="V55" t="str">
        <f t="shared" si="9"/>
        <v>L</v>
      </c>
      <c r="W55" t="str">
        <f t="shared" si="9"/>
        <v>G</v>
      </c>
      <c r="X55" t="str">
        <f t="shared" si="9"/>
        <v>E</v>
      </c>
      <c r="Y55" t="str">
        <f t="shared" si="9"/>
        <v>-</v>
      </c>
      <c r="Z55" t="str">
        <f t="shared" si="9"/>
        <v>X</v>
      </c>
      <c r="AA55" t="str">
        <f t="shared" si="9"/>
        <v>X</v>
      </c>
      <c r="AB55" t="str">
        <f t="shared" si="9"/>
        <v>2</v>
      </c>
      <c r="AC55" t="str">
        <f t="shared" si="9"/>
        <v>5</v>
      </c>
      <c r="AD55" t="str">
        <f t="shared" si="9"/>
        <v>-</v>
      </c>
      <c r="AE55" t="str">
        <f t="shared" si="9"/>
        <v>R</v>
      </c>
      <c r="AF55" t="str">
        <f t="shared" si="9"/>
        <v>-</v>
      </c>
      <c r="AG55" t="str">
        <f t="shared" si="9"/>
        <v>1</v>
      </c>
      <c r="AH55" t="str">
        <f t="shared" si="9"/>
        <v>2</v>
      </c>
      <c r="AI55" t="str">
        <f t="shared" si="9"/>
        <v>-</v>
      </c>
      <c r="AJ55" t="str">
        <f t="shared" si="9"/>
        <v>B</v>
      </c>
      <c r="AK55" t="str">
        <f t="shared" si="9"/>
        <v>A</v>
      </c>
      <c r="AL55" t="str">
        <f t="shared" si="8"/>
        <v>-</v>
      </c>
      <c r="AM55" t="str">
        <f t="shared" si="8"/>
        <v>S</v>
      </c>
      <c r="AN55" t="str">
        <f t="shared" si="8"/>
        <v>-</v>
      </c>
      <c r="AO55" t="str">
        <f t="shared" si="8"/>
        <v>T</v>
      </c>
      <c r="AR55" t="str">
        <f t="shared" si="10"/>
        <v>L</v>
      </c>
      <c r="AS55" t="str">
        <f t="shared" si="10"/>
        <v>G</v>
      </c>
      <c r="AT55" t="str">
        <f t="shared" si="10"/>
        <v>E</v>
      </c>
      <c r="AU55" t="str">
        <f t="shared" si="11"/>
        <v>X</v>
      </c>
      <c r="AV55" t="str">
        <f t="shared" si="11"/>
        <v>X</v>
      </c>
      <c r="AW55" t="str">
        <f t="shared" si="11"/>
        <v>2</v>
      </c>
      <c r="AX55" t="str">
        <f t="shared" si="11"/>
        <v>5</v>
      </c>
      <c r="AY55" t="str">
        <f t="shared" si="3"/>
        <v>R</v>
      </c>
      <c r="AZ55" t="str">
        <f t="shared" si="12"/>
        <v>1</v>
      </c>
      <c r="BA55" t="str">
        <f t="shared" si="12"/>
        <v>2</v>
      </c>
      <c r="BB55" t="str">
        <f t="shared" si="13"/>
        <v>B</v>
      </c>
      <c r="BC55" t="str">
        <f t="shared" si="13"/>
        <v>A</v>
      </c>
      <c r="BD55" t="str">
        <f t="shared" si="6"/>
        <v>S</v>
      </c>
      <c r="BE55" t="str">
        <f t="shared" si="7"/>
        <v>T</v>
      </c>
    </row>
    <row r="56" spans="1:57" x14ac:dyDescent="0.25">
      <c r="A56" s="52">
        <v>20</v>
      </c>
      <c r="B56" s="54" t="s">
        <v>198</v>
      </c>
      <c r="C56" s="52">
        <v>1</v>
      </c>
      <c r="D56" s="57">
        <f>VLOOKUP(B56, Sheet1!B:U, 8, FALSE)</f>
        <v>660</v>
      </c>
      <c r="E56" s="57">
        <f>VLOOKUP(B56, Sheet1!B:U, 10, FALSE)</f>
        <v>195</v>
      </c>
      <c r="F56" s="57">
        <f>VLOOKUP(B56, Sheet1!B:U, 6, FALSE)</f>
        <v>10</v>
      </c>
      <c r="G56" s="56" t="s">
        <v>206</v>
      </c>
      <c r="H56" s="56" t="s">
        <v>206</v>
      </c>
      <c r="I56" s="56" t="s">
        <v>206</v>
      </c>
      <c r="J56" s="56" t="s">
        <v>206</v>
      </c>
      <c r="K56" s="56" t="s">
        <v>206</v>
      </c>
      <c r="L56" s="56" t="s">
        <v>206</v>
      </c>
      <c r="M56" s="56" t="s">
        <v>206</v>
      </c>
      <c r="N56" s="56" t="s">
        <v>206</v>
      </c>
      <c r="O56" s="56" t="s">
        <v>206</v>
      </c>
      <c r="P56" s="56" t="s">
        <v>206</v>
      </c>
      <c r="Q56" s="56" t="s">
        <v>206</v>
      </c>
      <c r="R56" s="56" t="s">
        <v>206</v>
      </c>
      <c r="S56" s="52" t="str">
        <f>VLOOKUP(B56, Sheet1!B:U, 17, FALSE)</f>
        <v>LGE-XX25-R-10-BA-S-T</v>
      </c>
      <c r="V56" t="str">
        <f t="shared" si="9"/>
        <v>L</v>
      </c>
      <c r="W56" t="str">
        <f t="shared" si="9"/>
        <v>G</v>
      </c>
      <c r="X56" t="str">
        <f t="shared" si="9"/>
        <v>E</v>
      </c>
      <c r="Y56" t="str">
        <f t="shared" si="9"/>
        <v>-</v>
      </c>
      <c r="Z56" t="str">
        <f t="shared" si="9"/>
        <v>X</v>
      </c>
      <c r="AA56" t="str">
        <f t="shared" si="9"/>
        <v>X</v>
      </c>
      <c r="AB56" t="str">
        <f t="shared" si="9"/>
        <v>2</v>
      </c>
      <c r="AC56" t="str">
        <f t="shared" si="9"/>
        <v>5</v>
      </c>
      <c r="AD56" t="str">
        <f t="shared" si="9"/>
        <v>-</v>
      </c>
      <c r="AE56" t="str">
        <f t="shared" si="9"/>
        <v>R</v>
      </c>
      <c r="AF56" t="str">
        <f t="shared" si="9"/>
        <v>-</v>
      </c>
      <c r="AG56" t="str">
        <f t="shared" si="9"/>
        <v>1</v>
      </c>
      <c r="AH56" t="str">
        <f t="shared" si="9"/>
        <v>0</v>
      </c>
      <c r="AI56" t="str">
        <f t="shared" si="9"/>
        <v>-</v>
      </c>
      <c r="AJ56" t="str">
        <f t="shared" si="9"/>
        <v>B</v>
      </c>
      <c r="AK56" t="str">
        <f t="shared" si="9"/>
        <v>A</v>
      </c>
      <c r="AL56" t="str">
        <f t="shared" si="8"/>
        <v>-</v>
      </c>
      <c r="AM56" t="str">
        <f t="shared" si="8"/>
        <v>S</v>
      </c>
      <c r="AN56" t="str">
        <f t="shared" si="8"/>
        <v>-</v>
      </c>
      <c r="AO56" t="str">
        <f t="shared" si="8"/>
        <v>T</v>
      </c>
      <c r="AR56" t="str">
        <f t="shared" si="10"/>
        <v>L</v>
      </c>
      <c r="AS56" t="str">
        <f t="shared" si="10"/>
        <v>G</v>
      </c>
      <c r="AT56" t="str">
        <f t="shared" si="10"/>
        <v>E</v>
      </c>
      <c r="AU56" t="str">
        <f t="shared" si="11"/>
        <v>X</v>
      </c>
      <c r="AV56" t="str">
        <f t="shared" si="11"/>
        <v>X</v>
      </c>
      <c r="AW56" t="str">
        <f t="shared" si="11"/>
        <v>2</v>
      </c>
      <c r="AX56" t="str">
        <f t="shared" si="11"/>
        <v>5</v>
      </c>
      <c r="AY56" t="str">
        <f t="shared" si="3"/>
        <v>R</v>
      </c>
      <c r="AZ56" t="str">
        <f t="shared" si="12"/>
        <v>1</v>
      </c>
      <c r="BA56" t="str">
        <f t="shared" si="12"/>
        <v>0</v>
      </c>
      <c r="BB56" t="str">
        <f t="shared" si="13"/>
        <v>B</v>
      </c>
      <c r="BC56" t="str">
        <f t="shared" si="13"/>
        <v>A</v>
      </c>
      <c r="BD56" t="str">
        <f t="shared" si="6"/>
        <v>S</v>
      </c>
      <c r="BE56" t="str">
        <f t="shared" si="7"/>
        <v>T</v>
      </c>
    </row>
    <row r="57" spans="1:57" x14ac:dyDescent="0.25">
      <c r="A57" s="52">
        <v>21</v>
      </c>
      <c r="B57" s="54" t="s">
        <v>199</v>
      </c>
      <c r="C57" s="52">
        <v>1</v>
      </c>
      <c r="D57" s="57">
        <f>VLOOKUP(B57, Sheet1!B:U, 8, FALSE)</f>
        <v>1050</v>
      </c>
      <c r="E57" s="57">
        <f>VLOOKUP(B57, Sheet1!B:U, 10, FALSE)</f>
        <v>320</v>
      </c>
      <c r="F57" s="57">
        <f>VLOOKUP(B57, Sheet1!B:U, 6, FALSE)</f>
        <v>12</v>
      </c>
      <c r="G57" s="56" t="s">
        <v>206</v>
      </c>
      <c r="H57" s="56" t="s">
        <v>206</v>
      </c>
      <c r="I57" s="56" t="s">
        <v>206</v>
      </c>
      <c r="J57" s="56" t="s">
        <v>206</v>
      </c>
      <c r="K57" s="56" t="s">
        <v>206</v>
      </c>
      <c r="L57" s="56" t="s">
        <v>206</v>
      </c>
      <c r="M57" s="56" t="s">
        <v>206</v>
      </c>
      <c r="N57" s="56" t="s">
        <v>206</v>
      </c>
      <c r="O57" s="56" t="s">
        <v>206</v>
      </c>
      <c r="P57" s="56" t="s">
        <v>206</v>
      </c>
      <c r="Q57" s="56" t="s">
        <v>206</v>
      </c>
      <c r="R57" s="56" t="s">
        <v>206</v>
      </c>
      <c r="S57" s="52" t="str">
        <f>VLOOKUP(B57, Sheet1!B:U, 17, FALSE)</f>
        <v>LGE-XX25-R-12-BA-S-T</v>
      </c>
      <c r="V57" t="str">
        <f t="shared" si="9"/>
        <v>L</v>
      </c>
      <c r="W57" t="str">
        <f t="shared" si="9"/>
        <v>G</v>
      </c>
      <c r="X57" t="str">
        <f t="shared" si="9"/>
        <v>E</v>
      </c>
      <c r="Y57" t="str">
        <f t="shared" si="9"/>
        <v>-</v>
      </c>
      <c r="Z57" t="str">
        <f t="shared" si="9"/>
        <v>X</v>
      </c>
      <c r="AA57" t="str">
        <f t="shared" si="9"/>
        <v>X</v>
      </c>
      <c r="AB57" t="str">
        <f t="shared" si="9"/>
        <v>2</v>
      </c>
      <c r="AC57" t="str">
        <f t="shared" si="9"/>
        <v>5</v>
      </c>
      <c r="AD57" t="str">
        <f t="shared" si="9"/>
        <v>-</v>
      </c>
      <c r="AE57" t="str">
        <f t="shared" si="9"/>
        <v>R</v>
      </c>
      <c r="AF57" t="str">
        <f t="shared" si="9"/>
        <v>-</v>
      </c>
      <c r="AG57" t="str">
        <f t="shared" si="9"/>
        <v>1</v>
      </c>
      <c r="AH57" t="str">
        <f t="shared" si="9"/>
        <v>2</v>
      </c>
      <c r="AI57" t="str">
        <f t="shared" si="9"/>
        <v>-</v>
      </c>
      <c r="AJ57" t="str">
        <f t="shared" si="9"/>
        <v>B</v>
      </c>
      <c r="AK57" t="str">
        <f t="shared" si="9"/>
        <v>A</v>
      </c>
      <c r="AL57" t="str">
        <f t="shared" si="8"/>
        <v>-</v>
      </c>
      <c r="AM57" t="str">
        <f t="shared" si="8"/>
        <v>S</v>
      </c>
      <c r="AN57" t="str">
        <f t="shared" si="8"/>
        <v>-</v>
      </c>
      <c r="AO57" t="str">
        <f t="shared" si="8"/>
        <v>T</v>
      </c>
      <c r="AR57" t="str">
        <f t="shared" si="10"/>
        <v>L</v>
      </c>
      <c r="AS57" t="str">
        <f t="shared" si="10"/>
        <v>G</v>
      </c>
      <c r="AT57" t="str">
        <f t="shared" si="10"/>
        <v>E</v>
      </c>
      <c r="AU57" t="str">
        <f t="shared" si="11"/>
        <v>X</v>
      </c>
      <c r="AV57" t="str">
        <f t="shared" si="11"/>
        <v>X</v>
      </c>
      <c r="AW57" t="str">
        <f t="shared" si="11"/>
        <v>2</v>
      </c>
      <c r="AX57" t="str">
        <f t="shared" si="11"/>
        <v>5</v>
      </c>
      <c r="AY57" t="str">
        <f t="shared" si="3"/>
        <v>R</v>
      </c>
      <c r="AZ57" t="str">
        <f t="shared" si="12"/>
        <v>1</v>
      </c>
      <c r="BA57" t="str">
        <f t="shared" si="12"/>
        <v>2</v>
      </c>
      <c r="BB57" t="str">
        <f t="shared" si="13"/>
        <v>B</v>
      </c>
      <c r="BC57" t="str">
        <f t="shared" si="13"/>
        <v>A</v>
      </c>
      <c r="BD57" t="str">
        <f t="shared" si="6"/>
        <v>S</v>
      </c>
      <c r="BE57" t="str">
        <f t="shared" si="7"/>
        <v>T</v>
      </c>
    </row>
    <row r="58" spans="1:57" x14ac:dyDescent="0.25">
      <c r="A58" s="52">
        <v>22</v>
      </c>
      <c r="B58" s="54" t="s">
        <v>200</v>
      </c>
      <c r="C58" s="52">
        <v>1</v>
      </c>
      <c r="D58" s="57">
        <f>VLOOKUP(B58, Sheet1!B:U, 8, FALSE)</f>
        <v>1050</v>
      </c>
      <c r="E58" s="57">
        <f>VLOOKUP(B58, Sheet1!B:U, 10, FALSE)</f>
        <v>320</v>
      </c>
      <c r="F58" s="57">
        <f>VLOOKUP(B58, Sheet1!B:U, 6, FALSE)</f>
        <v>12</v>
      </c>
      <c r="G58" s="56" t="s">
        <v>206</v>
      </c>
      <c r="H58" s="56" t="s">
        <v>206</v>
      </c>
      <c r="I58" s="56" t="s">
        <v>206</v>
      </c>
      <c r="J58" s="56" t="s">
        <v>206</v>
      </c>
      <c r="K58" s="56" t="s">
        <v>206</v>
      </c>
      <c r="L58" s="56" t="s">
        <v>206</v>
      </c>
      <c r="M58" s="56" t="s">
        <v>206</v>
      </c>
      <c r="N58" s="56" t="s">
        <v>206</v>
      </c>
      <c r="O58" s="56" t="s">
        <v>206</v>
      </c>
      <c r="P58" s="56" t="s">
        <v>206</v>
      </c>
      <c r="Q58" s="56" t="s">
        <v>206</v>
      </c>
      <c r="R58" s="56" t="s">
        <v>206</v>
      </c>
      <c r="S58" s="52" t="str">
        <f>VLOOKUP(B58, Sheet1!B:U, 17, FALSE)</f>
        <v>LGE-XX25-R-12-BA-S-T</v>
      </c>
      <c r="V58" t="str">
        <f t="shared" si="9"/>
        <v>L</v>
      </c>
      <c r="W58" t="str">
        <f t="shared" si="9"/>
        <v>G</v>
      </c>
      <c r="X58" t="str">
        <f t="shared" si="9"/>
        <v>E</v>
      </c>
      <c r="Y58" t="str">
        <f t="shared" si="9"/>
        <v>-</v>
      </c>
      <c r="Z58" t="str">
        <f t="shared" si="9"/>
        <v>X</v>
      </c>
      <c r="AA58" t="str">
        <f t="shared" si="9"/>
        <v>X</v>
      </c>
      <c r="AB58" t="str">
        <f t="shared" si="9"/>
        <v>2</v>
      </c>
      <c r="AC58" t="str">
        <f t="shared" si="9"/>
        <v>5</v>
      </c>
      <c r="AD58" t="str">
        <f t="shared" si="9"/>
        <v>-</v>
      </c>
      <c r="AE58" t="str">
        <f t="shared" si="9"/>
        <v>R</v>
      </c>
      <c r="AF58" t="str">
        <f t="shared" si="9"/>
        <v>-</v>
      </c>
      <c r="AG58" t="str">
        <f t="shared" si="9"/>
        <v>1</v>
      </c>
      <c r="AH58" t="str">
        <f t="shared" si="9"/>
        <v>2</v>
      </c>
      <c r="AI58" t="str">
        <f t="shared" si="9"/>
        <v>-</v>
      </c>
      <c r="AJ58" t="str">
        <f t="shared" si="9"/>
        <v>B</v>
      </c>
      <c r="AK58" t="str">
        <f t="shared" si="9"/>
        <v>A</v>
      </c>
      <c r="AL58" t="str">
        <f t="shared" si="8"/>
        <v>-</v>
      </c>
      <c r="AM58" t="str">
        <f t="shared" si="8"/>
        <v>S</v>
      </c>
      <c r="AN58" t="str">
        <f t="shared" si="8"/>
        <v>-</v>
      </c>
      <c r="AO58" t="str">
        <f t="shared" si="8"/>
        <v>T</v>
      </c>
      <c r="AR58" t="str">
        <f t="shared" si="10"/>
        <v>L</v>
      </c>
      <c r="AS58" t="str">
        <f t="shared" si="10"/>
        <v>G</v>
      </c>
      <c r="AT58" t="str">
        <f t="shared" si="10"/>
        <v>E</v>
      </c>
      <c r="AU58" t="str">
        <f t="shared" si="11"/>
        <v>X</v>
      </c>
      <c r="AV58" t="str">
        <f t="shared" si="11"/>
        <v>X</v>
      </c>
      <c r="AW58" t="str">
        <f t="shared" si="11"/>
        <v>2</v>
      </c>
      <c r="AX58" t="str">
        <f t="shared" si="11"/>
        <v>5</v>
      </c>
      <c r="AY58" t="str">
        <f t="shared" si="3"/>
        <v>R</v>
      </c>
      <c r="AZ58" t="str">
        <f t="shared" si="12"/>
        <v>1</v>
      </c>
      <c r="BA58" t="str">
        <f t="shared" si="12"/>
        <v>2</v>
      </c>
      <c r="BB58" t="str">
        <f t="shared" si="13"/>
        <v>B</v>
      </c>
      <c r="BC58" t="str">
        <f t="shared" si="13"/>
        <v>A</v>
      </c>
      <c r="BD58" t="str">
        <f t="shared" si="6"/>
        <v>S</v>
      </c>
      <c r="BE58" t="str">
        <f t="shared" si="7"/>
        <v>T</v>
      </c>
    </row>
    <row r="59" spans="1:57" x14ac:dyDescent="0.25">
      <c r="A59" s="52">
        <v>23</v>
      </c>
      <c r="B59" s="54" t="s">
        <v>201</v>
      </c>
      <c r="C59" s="52">
        <v>1</v>
      </c>
      <c r="D59" s="57">
        <f>VLOOKUP(B59, Sheet1!B:U, 8, FALSE)</f>
        <v>1050</v>
      </c>
      <c r="E59" s="57">
        <f>VLOOKUP(B59, Sheet1!B:U, 10, FALSE)</f>
        <v>320</v>
      </c>
      <c r="F59" s="57">
        <f>VLOOKUP(B59, Sheet1!B:U, 6, FALSE)</f>
        <v>12</v>
      </c>
      <c r="G59" s="56" t="s">
        <v>206</v>
      </c>
      <c r="H59" s="56" t="s">
        <v>206</v>
      </c>
      <c r="I59" s="56" t="s">
        <v>206</v>
      </c>
      <c r="J59" s="56" t="s">
        <v>206</v>
      </c>
      <c r="K59" s="56" t="s">
        <v>206</v>
      </c>
      <c r="L59" s="56" t="s">
        <v>206</v>
      </c>
      <c r="M59" s="56" t="s">
        <v>206</v>
      </c>
      <c r="N59" s="56" t="s">
        <v>206</v>
      </c>
      <c r="O59" s="56" t="s">
        <v>206</v>
      </c>
      <c r="P59" s="56" t="s">
        <v>206</v>
      </c>
      <c r="Q59" s="56" t="s">
        <v>206</v>
      </c>
      <c r="R59" s="56" t="s">
        <v>206</v>
      </c>
      <c r="S59" s="52" t="str">
        <f>VLOOKUP(B59, Sheet1!B:U, 17, FALSE)</f>
        <v>LGE-XX25-R-12-BA-S-T</v>
      </c>
      <c r="V59" t="str">
        <f t="shared" si="9"/>
        <v>L</v>
      </c>
      <c r="W59" t="str">
        <f t="shared" si="9"/>
        <v>G</v>
      </c>
      <c r="X59" t="str">
        <f t="shared" si="9"/>
        <v>E</v>
      </c>
      <c r="Y59" t="str">
        <f t="shared" si="9"/>
        <v>-</v>
      </c>
      <c r="Z59" t="str">
        <f t="shared" si="9"/>
        <v>X</v>
      </c>
      <c r="AA59" t="str">
        <f t="shared" si="9"/>
        <v>X</v>
      </c>
      <c r="AB59" t="str">
        <f t="shared" si="9"/>
        <v>2</v>
      </c>
      <c r="AC59" t="str">
        <f t="shared" si="9"/>
        <v>5</v>
      </c>
      <c r="AD59" t="str">
        <f t="shared" si="9"/>
        <v>-</v>
      </c>
      <c r="AE59" t="str">
        <f t="shared" si="9"/>
        <v>R</v>
      </c>
      <c r="AF59" t="str">
        <f t="shared" si="9"/>
        <v>-</v>
      </c>
      <c r="AG59" t="str">
        <f t="shared" si="9"/>
        <v>1</v>
      </c>
      <c r="AH59" t="str">
        <f t="shared" si="9"/>
        <v>2</v>
      </c>
      <c r="AI59" t="str">
        <f t="shared" si="9"/>
        <v>-</v>
      </c>
      <c r="AJ59" t="str">
        <f t="shared" si="9"/>
        <v>B</v>
      </c>
      <c r="AK59" t="str">
        <f t="shared" si="9"/>
        <v>A</v>
      </c>
      <c r="AL59" t="str">
        <f t="shared" si="8"/>
        <v>-</v>
      </c>
      <c r="AM59" t="str">
        <f t="shared" si="8"/>
        <v>S</v>
      </c>
      <c r="AN59" t="str">
        <f t="shared" si="8"/>
        <v>-</v>
      </c>
      <c r="AO59" t="str">
        <f t="shared" si="8"/>
        <v>T</v>
      </c>
      <c r="AR59" t="str">
        <f t="shared" si="10"/>
        <v>L</v>
      </c>
      <c r="AS59" t="str">
        <f t="shared" si="10"/>
        <v>G</v>
      </c>
      <c r="AT59" t="str">
        <f t="shared" si="10"/>
        <v>E</v>
      </c>
      <c r="AU59" t="str">
        <f t="shared" si="11"/>
        <v>X</v>
      </c>
      <c r="AV59" t="str">
        <f t="shared" si="11"/>
        <v>X</v>
      </c>
      <c r="AW59" t="str">
        <f t="shared" si="11"/>
        <v>2</v>
      </c>
      <c r="AX59" t="str">
        <f t="shared" si="11"/>
        <v>5</v>
      </c>
      <c r="AY59" t="str">
        <f t="shared" si="3"/>
        <v>R</v>
      </c>
      <c r="AZ59" t="str">
        <f t="shared" si="12"/>
        <v>1</v>
      </c>
      <c r="BA59" t="str">
        <f t="shared" si="12"/>
        <v>2</v>
      </c>
      <c r="BB59" t="str">
        <f t="shared" si="13"/>
        <v>B</v>
      </c>
      <c r="BC59" t="str">
        <f t="shared" si="13"/>
        <v>A</v>
      </c>
      <c r="BD59" t="str">
        <f t="shared" si="6"/>
        <v>S</v>
      </c>
      <c r="BE59" t="str">
        <f t="shared" si="7"/>
        <v>T</v>
      </c>
    </row>
    <row r="60" spans="1:57" x14ac:dyDescent="0.25">
      <c r="A60" s="52">
        <v>24</v>
      </c>
      <c r="B60" s="54" t="s">
        <v>202</v>
      </c>
      <c r="C60" s="52">
        <v>1</v>
      </c>
      <c r="D60" s="57">
        <f>VLOOKUP(B60, Sheet1!B:U, 8, FALSE)</f>
        <v>1050</v>
      </c>
      <c r="E60" s="57">
        <f>VLOOKUP(B60, Sheet1!B:U, 10, FALSE)</f>
        <v>320</v>
      </c>
      <c r="F60" s="57">
        <f>VLOOKUP(B60, Sheet1!B:U, 6, FALSE)</f>
        <v>12</v>
      </c>
      <c r="G60" s="56" t="s">
        <v>206</v>
      </c>
      <c r="H60" s="56" t="s">
        <v>206</v>
      </c>
      <c r="I60" s="56" t="s">
        <v>206</v>
      </c>
      <c r="J60" s="56" t="s">
        <v>206</v>
      </c>
      <c r="K60" s="56" t="s">
        <v>206</v>
      </c>
      <c r="L60" s="56" t="s">
        <v>206</v>
      </c>
      <c r="M60" s="56" t="s">
        <v>206</v>
      </c>
      <c r="N60" s="56" t="s">
        <v>206</v>
      </c>
      <c r="O60" s="56" t="s">
        <v>206</v>
      </c>
      <c r="P60" s="56" t="s">
        <v>206</v>
      </c>
      <c r="Q60" s="56" t="s">
        <v>206</v>
      </c>
      <c r="R60" s="56" t="s">
        <v>206</v>
      </c>
      <c r="S60" s="52" t="str">
        <f>VLOOKUP(B60, Sheet1!B:U, 17, FALSE)</f>
        <v>LGE-XX25-R-12-BA-S-T</v>
      </c>
      <c r="V60" t="str">
        <f t="shared" si="9"/>
        <v>L</v>
      </c>
      <c r="W60" t="str">
        <f t="shared" si="9"/>
        <v>G</v>
      </c>
      <c r="X60" t="str">
        <f t="shared" si="9"/>
        <v>E</v>
      </c>
      <c r="Y60" t="str">
        <f t="shared" si="9"/>
        <v>-</v>
      </c>
      <c r="Z60" t="str">
        <f t="shared" si="9"/>
        <v>X</v>
      </c>
      <c r="AA60" t="str">
        <f t="shared" si="9"/>
        <v>X</v>
      </c>
      <c r="AB60" t="str">
        <f t="shared" si="9"/>
        <v>2</v>
      </c>
      <c r="AC60" t="str">
        <f t="shared" si="9"/>
        <v>5</v>
      </c>
      <c r="AD60" t="str">
        <f t="shared" si="9"/>
        <v>-</v>
      </c>
      <c r="AE60" t="str">
        <f t="shared" si="9"/>
        <v>R</v>
      </c>
      <c r="AF60" t="str">
        <f t="shared" si="9"/>
        <v>-</v>
      </c>
      <c r="AG60" t="str">
        <f t="shared" si="9"/>
        <v>1</v>
      </c>
      <c r="AH60" t="str">
        <f t="shared" si="9"/>
        <v>2</v>
      </c>
      <c r="AI60" t="str">
        <f t="shared" si="9"/>
        <v>-</v>
      </c>
      <c r="AJ60" t="str">
        <f t="shared" si="9"/>
        <v>B</v>
      </c>
      <c r="AK60" t="str">
        <f t="shared" si="9"/>
        <v>A</v>
      </c>
      <c r="AL60" t="str">
        <f t="shared" si="8"/>
        <v>-</v>
      </c>
      <c r="AM60" t="str">
        <f t="shared" si="8"/>
        <v>S</v>
      </c>
      <c r="AN60" t="str">
        <f t="shared" si="8"/>
        <v>-</v>
      </c>
      <c r="AO60" t="str">
        <f t="shared" si="8"/>
        <v>T</v>
      </c>
      <c r="AR60" t="str">
        <f t="shared" si="10"/>
        <v>L</v>
      </c>
      <c r="AS60" t="str">
        <f t="shared" si="10"/>
        <v>G</v>
      </c>
      <c r="AT60" t="str">
        <f t="shared" si="10"/>
        <v>E</v>
      </c>
      <c r="AU60" t="str">
        <f t="shared" si="11"/>
        <v>X</v>
      </c>
      <c r="AV60" t="str">
        <f t="shared" si="11"/>
        <v>X</v>
      </c>
      <c r="AW60" t="str">
        <f t="shared" si="11"/>
        <v>2</v>
      </c>
      <c r="AX60" t="str">
        <f t="shared" si="11"/>
        <v>5</v>
      </c>
      <c r="AY60" t="str">
        <f t="shared" si="3"/>
        <v>R</v>
      </c>
      <c r="AZ60" t="str">
        <f t="shared" si="12"/>
        <v>1</v>
      </c>
      <c r="BA60" t="str">
        <f t="shared" si="12"/>
        <v>2</v>
      </c>
      <c r="BB60" t="str">
        <f t="shared" si="13"/>
        <v>B</v>
      </c>
      <c r="BC60" t="str">
        <f t="shared" si="13"/>
        <v>A</v>
      </c>
      <c r="BD60" t="str">
        <f t="shared" si="6"/>
        <v>S</v>
      </c>
      <c r="BE60" t="str">
        <f t="shared" si="7"/>
        <v>T</v>
      </c>
    </row>
    <row r="61" spans="1:57" x14ac:dyDescent="0.25">
      <c r="A61" s="52">
        <v>25</v>
      </c>
      <c r="B61" s="54" t="s">
        <v>203</v>
      </c>
      <c r="C61" s="52">
        <v>1</v>
      </c>
      <c r="D61" s="57">
        <f>VLOOKUP(B61, Sheet1!B:U, 8, FALSE)</f>
        <v>1050</v>
      </c>
      <c r="E61" s="57">
        <f>VLOOKUP(B61, Sheet1!B:U, 10, FALSE)</f>
        <v>320</v>
      </c>
      <c r="F61" s="57">
        <f>VLOOKUP(B61, Sheet1!B:U, 6, FALSE)</f>
        <v>12</v>
      </c>
      <c r="G61" s="56" t="s">
        <v>206</v>
      </c>
      <c r="H61" s="56" t="s">
        <v>206</v>
      </c>
      <c r="I61" s="56" t="s">
        <v>206</v>
      </c>
      <c r="J61" s="56" t="s">
        <v>206</v>
      </c>
      <c r="K61" s="56" t="s">
        <v>206</v>
      </c>
      <c r="L61" s="56" t="s">
        <v>206</v>
      </c>
      <c r="M61" s="56" t="s">
        <v>206</v>
      </c>
      <c r="N61" s="56" t="s">
        <v>206</v>
      </c>
      <c r="O61" s="56" t="s">
        <v>206</v>
      </c>
      <c r="P61" s="56" t="s">
        <v>206</v>
      </c>
      <c r="Q61" s="56" t="s">
        <v>206</v>
      </c>
      <c r="R61" s="56" t="s">
        <v>206</v>
      </c>
      <c r="S61" s="52" t="str">
        <f>VLOOKUP(B61, Sheet1!B:U, 17, FALSE)</f>
        <v>LGE-XX25-R-12-BA-S-T</v>
      </c>
      <c r="V61" t="str">
        <f t="shared" si="9"/>
        <v>L</v>
      </c>
      <c r="W61" t="str">
        <f t="shared" si="9"/>
        <v>G</v>
      </c>
      <c r="X61" t="str">
        <f t="shared" si="9"/>
        <v>E</v>
      </c>
      <c r="Y61" t="str">
        <f t="shared" si="9"/>
        <v>-</v>
      </c>
      <c r="Z61" t="str">
        <f t="shared" si="9"/>
        <v>X</v>
      </c>
      <c r="AA61" t="str">
        <f t="shared" si="9"/>
        <v>X</v>
      </c>
      <c r="AB61" t="str">
        <f t="shared" si="9"/>
        <v>2</v>
      </c>
      <c r="AC61" t="str">
        <f t="shared" si="9"/>
        <v>5</v>
      </c>
      <c r="AD61" t="str">
        <f t="shared" si="9"/>
        <v>-</v>
      </c>
      <c r="AE61" t="str">
        <f t="shared" si="9"/>
        <v>R</v>
      </c>
      <c r="AF61" t="str">
        <f t="shared" si="9"/>
        <v>-</v>
      </c>
      <c r="AG61" t="str">
        <f t="shared" si="9"/>
        <v>1</v>
      </c>
      <c r="AH61" t="str">
        <f t="shared" si="9"/>
        <v>2</v>
      </c>
      <c r="AI61" t="str">
        <f t="shared" si="9"/>
        <v>-</v>
      </c>
      <c r="AJ61" t="str">
        <f t="shared" si="9"/>
        <v>B</v>
      </c>
      <c r="AK61" t="str">
        <f t="shared" si="9"/>
        <v>A</v>
      </c>
      <c r="AL61" t="str">
        <f t="shared" si="8"/>
        <v>-</v>
      </c>
      <c r="AM61" t="str">
        <f t="shared" si="8"/>
        <v>S</v>
      </c>
      <c r="AN61" t="str">
        <f t="shared" si="8"/>
        <v>-</v>
      </c>
      <c r="AO61" t="str">
        <f t="shared" si="8"/>
        <v>T</v>
      </c>
      <c r="AR61" t="str">
        <f t="shared" si="10"/>
        <v>L</v>
      </c>
      <c r="AS61" t="str">
        <f t="shared" si="10"/>
        <v>G</v>
      </c>
      <c r="AT61" t="str">
        <f t="shared" si="10"/>
        <v>E</v>
      </c>
      <c r="AU61" t="str">
        <f t="shared" si="11"/>
        <v>X</v>
      </c>
      <c r="AV61" t="str">
        <f t="shared" si="11"/>
        <v>X</v>
      </c>
      <c r="AW61" t="str">
        <f t="shared" si="11"/>
        <v>2</v>
      </c>
      <c r="AX61" t="str">
        <f t="shared" si="11"/>
        <v>5</v>
      </c>
      <c r="AY61" t="str">
        <f t="shared" si="3"/>
        <v>R</v>
      </c>
      <c r="AZ61" t="str">
        <f t="shared" si="12"/>
        <v>1</v>
      </c>
      <c r="BA61" t="str">
        <f t="shared" si="12"/>
        <v>2</v>
      </c>
      <c r="BB61" t="str">
        <f t="shared" si="13"/>
        <v>B</v>
      </c>
      <c r="BC61" t="str">
        <f t="shared" si="13"/>
        <v>A</v>
      </c>
      <c r="BD61" t="str">
        <f t="shared" si="6"/>
        <v>S</v>
      </c>
      <c r="BE61" t="str">
        <f t="shared" si="7"/>
        <v>T</v>
      </c>
    </row>
    <row r="62" spans="1:57" x14ac:dyDescent="0.25">
      <c r="A62" s="52">
        <v>26</v>
      </c>
      <c r="B62" s="54" t="s">
        <v>147</v>
      </c>
      <c r="C62" s="52">
        <v>1</v>
      </c>
      <c r="D62" s="57">
        <f>VLOOKUP(B62, Sheet1!B:U, 8, FALSE)</f>
        <v>485</v>
      </c>
      <c r="E62" s="57">
        <f>VLOOKUP(B62, Sheet1!B:U, 10, FALSE)</f>
        <v>155</v>
      </c>
      <c r="F62" s="57" t="str">
        <f>VLOOKUP(B62, Sheet1!B:U, 6, FALSE)</f>
        <v>08</v>
      </c>
      <c r="G62" s="56" t="s">
        <v>206</v>
      </c>
      <c r="H62" s="56" t="s">
        <v>206</v>
      </c>
      <c r="I62" s="56" t="s">
        <v>206</v>
      </c>
      <c r="J62" s="56" t="s">
        <v>206</v>
      </c>
      <c r="K62" s="56" t="s">
        <v>206</v>
      </c>
      <c r="L62" s="56" t="s">
        <v>206</v>
      </c>
      <c r="M62" s="56" t="s">
        <v>206</v>
      </c>
      <c r="N62" s="56" t="s">
        <v>206</v>
      </c>
      <c r="O62" s="56" t="s">
        <v>206</v>
      </c>
      <c r="P62" s="56" t="s">
        <v>206</v>
      </c>
      <c r="Q62" s="56" t="s">
        <v>206</v>
      </c>
      <c r="R62" s="56" t="s">
        <v>206</v>
      </c>
      <c r="S62" s="52" t="str">
        <f>VLOOKUP(B62, Sheet1!B:U, 17, FALSE)</f>
        <v>LGE-XX25-R-08-BA-S-T</v>
      </c>
      <c r="V62" t="str">
        <f t="shared" si="9"/>
        <v>L</v>
      </c>
      <c r="W62" t="str">
        <f t="shared" si="9"/>
        <v>G</v>
      </c>
      <c r="X62" t="str">
        <f t="shared" si="9"/>
        <v>E</v>
      </c>
      <c r="Y62" t="str">
        <f t="shared" si="9"/>
        <v>-</v>
      </c>
      <c r="Z62" t="str">
        <f t="shared" si="9"/>
        <v>X</v>
      </c>
      <c r="AA62" t="str">
        <f t="shared" si="9"/>
        <v>X</v>
      </c>
      <c r="AB62" t="str">
        <f t="shared" si="9"/>
        <v>2</v>
      </c>
      <c r="AC62" t="str">
        <f t="shared" si="9"/>
        <v>5</v>
      </c>
      <c r="AD62" t="str">
        <f t="shared" si="9"/>
        <v>-</v>
      </c>
      <c r="AE62" t="str">
        <f t="shared" si="9"/>
        <v>R</v>
      </c>
      <c r="AF62" t="str">
        <f t="shared" si="9"/>
        <v>-</v>
      </c>
      <c r="AG62" t="str">
        <f t="shared" si="9"/>
        <v>0</v>
      </c>
      <c r="AH62" t="str">
        <f t="shared" si="9"/>
        <v>8</v>
      </c>
      <c r="AI62" t="str">
        <f t="shared" si="9"/>
        <v>-</v>
      </c>
      <c r="AJ62" t="str">
        <f t="shared" si="9"/>
        <v>B</v>
      </c>
      <c r="AK62" t="str">
        <f t="shared" si="9"/>
        <v>A</v>
      </c>
      <c r="AL62" t="str">
        <f t="shared" si="8"/>
        <v>-</v>
      </c>
      <c r="AM62" t="str">
        <f t="shared" si="8"/>
        <v>S</v>
      </c>
      <c r="AN62" t="str">
        <f t="shared" si="8"/>
        <v>-</v>
      </c>
      <c r="AO62" t="str">
        <f t="shared" si="8"/>
        <v>T</v>
      </c>
      <c r="AR62" t="str">
        <f t="shared" si="10"/>
        <v>L</v>
      </c>
      <c r="AS62" t="str">
        <f t="shared" si="10"/>
        <v>G</v>
      </c>
      <c r="AT62" t="str">
        <f t="shared" si="10"/>
        <v>E</v>
      </c>
      <c r="AU62" t="str">
        <f t="shared" si="11"/>
        <v>X</v>
      </c>
      <c r="AV62" t="str">
        <f t="shared" si="11"/>
        <v>X</v>
      </c>
      <c r="AW62" t="str">
        <f t="shared" si="11"/>
        <v>2</v>
      </c>
      <c r="AX62" t="str">
        <f t="shared" si="11"/>
        <v>5</v>
      </c>
      <c r="AY62" t="str">
        <f t="shared" si="3"/>
        <v>R</v>
      </c>
      <c r="AZ62" t="str">
        <f t="shared" si="12"/>
        <v>0</v>
      </c>
      <c r="BA62" t="str">
        <f t="shared" si="12"/>
        <v>8</v>
      </c>
      <c r="BB62" t="str">
        <f t="shared" si="13"/>
        <v>B</v>
      </c>
      <c r="BC62" t="str">
        <f t="shared" si="13"/>
        <v>A</v>
      </c>
      <c r="BD62" t="str">
        <f t="shared" si="6"/>
        <v>S</v>
      </c>
      <c r="BE62" t="str">
        <f t="shared" si="7"/>
        <v>T</v>
      </c>
    </row>
    <row r="63" spans="1:57" x14ac:dyDescent="0.25">
      <c r="A63" s="52">
        <v>27</v>
      </c>
      <c r="B63" s="54" t="s">
        <v>150</v>
      </c>
      <c r="C63" s="52">
        <v>1</v>
      </c>
      <c r="D63" s="57">
        <f>VLOOKUP(B63, Sheet1!B:U, 8, FALSE)</f>
        <v>485</v>
      </c>
      <c r="E63" s="57">
        <f>VLOOKUP(B63, Sheet1!B:U, 10, FALSE)</f>
        <v>155</v>
      </c>
      <c r="F63" s="57" t="str">
        <f>VLOOKUP(B63, Sheet1!B:U, 6, FALSE)</f>
        <v>08</v>
      </c>
      <c r="G63" s="56" t="s">
        <v>206</v>
      </c>
      <c r="H63" s="56" t="s">
        <v>206</v>
      </c>
      <c r="I63" s="56" t="s">
        <v>206</v>
      </c>
      <c r="J63" s="56" t="s">
        <v>206</v>
      </c>
      <c r="K63" s="56" t="s">
        <v>206</v>
      </c>
      <c r="L63" s="56" t="s">
        <v>206</v>
      </c>
      <c r="M63" s="56" t="s">
        <v>206</v>
      </c>
      <c r="N63" s="56" t="s">
        <v>206</v>
      </c>
      <c r="O63" s="56" t="s">
        <v>206</v>
      </c>
      <c r="P63" s="56" t="s">
        <v>206</v>
      </c>
      <c r="Q63" s="56" t="s">
        <v>206</v>
      </c>
      <c r="R63" s="56" t="s">
        <v>206</v>
      </c>
      <c r="S63" s="52" t="str">
        <f>VLOOKUP(B63, Sheet1!B:U, 17, FALSE)</f>
        <v>LGE-XX25-R-08-BA-S-T</v>
      </c>
      <c r="V63" t="str">
        <f t="shared" si="9"/>
        <v>L</v>
      </c>
      <c r="W63" t="str">
        <f t="shared" si="9"/>
        <v>G</v>
      </c>
      <c r="X63" t="str">
        <f t="shared" si="9"/>
        <v>E</v>
      </c>
      <c r="Y63" t="str">
        <f t="shared" si="9"/>
        <v>-</v>
      </c>
      <c r="Z63" t="str">
        <f t="shared" si="9"/>
        <v>X</v>
      </c>
      <c r="AA63" t="str">
        <f t="shared" si="9"/>
        <v>X</v>
      </c>
      <c r="AB63" t="str">
        <f t="shared" si="9"/>
        <v>2</v>
      </c>
      <c r="AC63" t="str">
        <f t="shared" si="9"/>
        <v>5</v>
      </c>
      <c r="AD63" t="str">
        <f t="shared" si="9"/>
        <v>-</v>
      </c>
      <c r="AE63" t="str">
        <f t="shared" si="9"/>
        <v>R</v>
      </c>
      <c r="AF63" t="str">
        <f t="shared" si="9"/>
        <v>-</v>
      </c>
      <c r="AG63" t="str">
        <f t="shared" si="9"/>
        <v>0</v>
      </c>
      <c r="AH63" t="str">
        <f t="shared" si="9"/>
        <v>8</v>
      </c>
      <c r="AI63" t="str">
        <f t="shared" si="9"/>
        <v>-</v>
      </c>
      <c r="AJ63" t="str">
        <f t="shared" si="9"/>
        <v>B</v>
      </c>
      <c r="AK63" t="str">
        <f t="shared" si="9"/>
        <v>A</v>
      </c>
      <c r="AL63" t="str">
        <f t="shared" si="8"/>
        <v>-</v>
      </c>
      <c r="AM63" t="str">
        <f t="shared" si="8"/>
        <v>S</v>
      </c>
      <c r="AN63" t="str">
        <f t="shared" si="8"/>
        <v>-</v>
      </c>
      <c r="AO63" t="str">
        <f t="shared" si="8"/>
        <v>T</v>
      </c>
      <c r="AR63" t="str">
        <f t="shared" si="10"/>
        <v>L</v>
      </c>
      <c r="AS63" t="str">
        <f t="shared" si="10"/>
        <v>G</v>
      </c>
      <c r="AT63" t="str">
        <f t="shared" si="10"/>
        <v>E</v>
      </c>
      <c r="AU63" t="str">
        <f t="shared" si="11"/>
        <v>X</v>
      </c>
      <c r="AV63" t="str">
        <f t="shared" si="11"/>
        <v>X</v>
      </c>
      <c r="AW63" t="str">
        <f t="shared" si="11"/>
        <v>2</v>
      </c>
      <c r="AX63" t="str">
        <f t="shared" si="11"/>
        <v>5</v>
      </c>
      <c r="AY63" t="str">
        <f t="shared" si="3"/>
        <v>R</v>
      </c>
      <c r="AZ63" t="str">
        <f t="shared" si="12"/>
        <v>0</v>
      </c>
      <c r="BA63" t="str">
        <f t="shared" si="12"/>
        <v>8</v>
      </c>
      <c r="BB63" t="str">
        <f t="shared" si="13"/>
        <v>B</v>
      </c>
      <c r="BC63" t="str">
        <f t="shared" si="13"/>
        <v>A</v>
      </c>
      <c r="BD63" t="str">
        <f t="shared" si="6"/>
        <v>S</v>
      </c>
      <c r="BE63" t="str">
        <f t="shared" si="7"/>
        <v>T</v>
      </c>
    </row>
    <row r="64" spans="1:57" x14ac:dyDescent="0.25">
      <c r="A64" s="52">
        <v>28</v>
      </c>
      <c r="B64" s="54" t="s">
        <v>168</v>
      </c>
      <c r="C64" s="52">
        <v>1</v>
      </c>
      <c r="D64" s="57">
        <f>VLOOKUP(B64, Sheet1!B:U, 8, FALSE)</f>
        <v>485</v>
      </c>
      <c r="E64" s="57">
        <f>VLOOKUP(B64, Sheet1!B:U, 10, FALSE)</f>
        <v>155</v>
      </c>
      <c r="F64" s="57" t="str">
        <f>VLOOKUP(B64, Sheet1!B:U, 6, FALSE)</f>
        <v>08</v>
      </c>
      <c r="G64" s="56" t="s">
        <v>206</v>
      </c>
      <c r="H64" s="56" t="s">
        <v>206</v>
      </c>
      <c r="I64" s="56" t="s">
        <v>206</v>
      </c>
      <c r="J64" s="56" t="s">
        <v>206</v>
      </c>
      <c r="K64" s="56" t="s">
        <v>206</v>
      </c>
      <c r="L64" s="56" t="s">
        <v>206</v>
      </c>
      <c r="M64" s="56" t="s">
        <v>206</v>
      </c>
      <c r="N64" s="56" t="s">
        <v>206</v>
      </c>
      <c r="O64" s="56" t="s">
        <v>206</v>
      </c>
      <c r="P64" s="56" t="s">
        <v>206</v>
      </c>
      <c r="Q64" s="56" t="s">
        <v>206</v>
      </c>
      <c r="R64" s="56" t="s">
        <v>206</v>
      </c>
      <c r="S64" s="52" t="str">
        <f>VLOOKUP(B64, Sheet1!B:U, 17, FALSE)</f>
        <v>LGE-XX25-R-08-BA-S-T</v>
      </c>
      <c r="V64" t="str">
        <f t="shared" si="9"/>
        <v>L</v>
      </c>
      <c r="W64" t="str">
        <f t="shared" si="9"/>
        <v>G</v>
      </c>
      <c r="X64" t="str">
        <f t="shared" si="9"/>
        <v>E</v>
      </c>
      <c r="Y64" t="str">
        <f t="shared" si="9"/>
        <v>-</v>
      </c>
      <c r="Z64" t="str">
        <f t="shared" si="9"/>
        <v>X</v>
      </c>
      <c r="AA64" t="str">
        <f t="shared" si="9"/>
        <v>X</v>
      </c>
      <c r="AB64" t="str">
        <f t="shared" si="9"/>
        <v>2</v>
      </c>
      <c r="AC64" t="str">
        <f t="shared" si="9"/>
        <v>5</v>
      </c>
      <c r="AD64" t="str">
        <f t="shared" si="9"/>
        <v>-</v>
      </c>
      <c r="AE64" t="str">
        <f t="shared" si="9"/>
        <v>R</v>
      </c>
      <c r="AF64" t="str">
        <f t="shared" si="9"/>
        <v>-</v>
      </c>
      <c r="AG64" t="str">
        <f t="shared" si="9"/>
        <v>0</v>
      </c>
      <c r="AH64" t="str">
        <f t="shared" si="9"/>
        <v>8</v>
      </c>
      <c r="AI64" t="str">
        <f t="shared" si="9"/>
        <v>-</v>
      </c>
      <c r="AJ64" t="str">
        <f t="shared" si="9"/>
        <v>B</v>
      </c>
      <c r="AK64" t="str">
        <f t="shared" si="9"/>
        <v>A</v>
      </c>
      <c r="AL64" t="str">
        <f t="shared" si="8"/>
        <v>-</v>
      </c>
      <c r="AM64" t="str">
        <f t="shared" si="8"/>
        <v>S</v>
      </c>
      <c r="AN64" t="str">
        <f t="shared" si="8"/>
        <v>-</v>
      </c>
      <c r="AO64" t="str">
        <f t="shared" si="8"/>
        <v>T</v>
      </c>
      <c r="AR64" t="str">
        <f t="shared" si="10"/>
        <v>L</v>
      </c>
      <c r="AS64" t="str">
        <f t="shared" si="10"/>
        <v>G</v>
      </c>
      <c r="AT64" t="str">
        <f t="shared" si="10"/>
        <v>E</v>
      </c>
      <c r="AU64" t="str">
        <f t="shared" si="11"/>
        <v>X</v>
      </c>
      <c r="AV64" t="str">
        <f t="shared" si="11"/>
        <v>X</v>
      </c>
      <c r="AW64" t="str">
        <f t="shared" si="11"/>
        <v>2</v>
      </c>
      <c r="AX64" t="str">
        <f t="shared" si="11"/>
        <v>5</v>
      </c>
      <c r="AY64" t="str">
        <f t="shared" si="3"/>
        <v>R</v>
      </c>
      <c r="AZ64" t="str">
        <f t="shared" si="12"/>
        <v>0</v>
      </c>
      <c r="BA64" t="str">
        <f t="shared" si="12"/>
        <v>8</v>
      </c>
      <c r="BB64" t="str">
        <f t="shared" si="13"/>
        <v>B</v>
      </c>
      <c r="BC64" t="str">
        <f t="shared" si="13"/>
        <v>A</v>
      </c>
      <c r="BD64" t="str">
        <f t="shared" si="6"/>
        <v>S</v>
      </c>
      <c r="BE64" t="str">
        <f t="shared" si="7"/>
        <v>T</v>
      </c>
    </row>
    <row r="65" spans="1:57" x14ac:dyDescent="0.25">
      <c r="A65" s="52">
        <v>29</v>
      </c>
      <c r="B65" s="54" t="s">
        <v>173</v>
      </c>
      <c r="C65" s="52">
        <v>1</v>
      </c>
      <c r="D65" s="57">
        <f>VLOOKUP(B65, Sheet1!B:U, 8, FALSE)</f>
        <v>915</v>
      </c>
      <c r="E65" s="57">
        <f>VLOOKUP(B65, Sheet1!B:U, 10, FALSE)</f>
        <v>280</v>
      </c>
      <c r="F65" s="57">
        <f>VLOOKUP(B65, Sheet1!B:U, 6, FALSE)</f>
        <v>10</v>
      </c>
      <c r="G65" s="56" t="s">
        <v>206</v>
      </c>
      <c r="H65" s="56" t="s">
        <v>206</v>
      </c>
      <c r="I65" s="56" t="s">
        <v>206</v>
      </c>
      <c r="J65" s="56" t="s">
        <v>206</v>
      </c>
      <c r="K65" s="56" t="s">
        <v>206</v>
      </c>
      <c r="L65" s="56" t="s">
        <v>206</v>
      </c>
      <c r="M65" s="56" t="s">
        <v>206</v>
      </c>
      <c r="N65" s="56" t="s">
        <v>206</v>
      </c>
      <c r="O65" s="56" t="s">
        <v>206</v>
      </c>
      <c r="P65" s="56" t="s">
        <v>206</v>
      </c>
      <c r="Q65" s="56" t="s">
        <v>206</v>
      </c>
      <c r="R65" s="56" t="s">
        <v>206</v>
      </c>
      <c r="S65" s="52" t="str">
        <f>VLOOKUP(B65, Sheet1!B:U, 17, FALSE)</f>
        <v>LGE-XX25-R-12-BA-S-T</v>
      </c>
      <c r="V65" t="str">
        <f t="shared" si="9"/>
        <v>L</v>
      </c>
      <c r="W65" t="str">
        <f t="shared" si="9"/>
        <v>G</v>
      </c>
      <c r="X65" t="str">
        <f t="shared" si="9"/>
        <v>E</v>
      </c>
      <c r="Y65" t="str">
        <f t="shared" si="9"/>
        <v>-</v>
      </c>
      <c r="Z65" t="str">
        <f t="shared" si="9"/>
        <v>X</v>
      </c>
      <c r="AA65" t="str">
        <f t="shared" si="9"/>
        <v>X</v>
      </c>
      <c r="AB65" t="str">
        <f t="shared" si="9"/>
        <v>2</v>
      </c>
      <c r="AC65" t="str">
        <f t="shared" si="9"/>
        <v>5</v>
      </c>
      <c r="AD65" t="str">
        <f t="shared" si="9"/>
        <v>-</v>
      </c>
      <c r="AE65" t="str">
        <f t="shared" si="9"/>
        <v>R</v>
      </c>
      <c r="AF65" t="str">
        <f t="shared" si="9"/>
        <v>-</v>
      </c>
      <c r="AG65" t="str">
        <f t="shared" si="9"/>
        <v>1</v>
      </c>
      <c r="AH65" t="str">
        <f t="shared" si="9"/>
        <v>2</v>
      </c>
      <c r="AI65" t="str">
        <f t="shared" si="9"/>
        <v>-</v>
      </c>
      <c r="AJ65" t="str">
        <f t="shared" si="9"/>
        <v>B</v>
      </c>
      <c r="AK65" t="str">
        <f t="shared" si="9"/>
        <v>A</v>
      </c>
      <c r="AL65" t="str">
        <f t="shared" si="8"/>
        <v>-</v>
      </c>
      <c r="AM65" t="str">
        <f t="shared" si="8"/>
        <v>S</v>
      </c>
      <c r="AN65" t="str">
        <f t="shared" si="8"/>
        <v>-</v>
      </c>
      <c r="AO65" t="str">
        <f t="shared" si="8"/>
        <v>T</v>
      </c>
      <c r="AR65" t="str">
        <f t="shared" si="10"/>
        <v>L</v>
      </c>
      <c r="AS65" t="str">
        <f t="shared" si="10"/>
        <v>G</v>
      </c>
      <c r="AT65" t="str">
        <f t="shared" si="10"/>
        <v>E</v>
      </c>
      <c r="AU65" t="str">
        <f t="shared" si="11"/>
        <v>X</v>
      </c>
      <c r="AV65" t="str">
        <f t="shared" si="11"/>
        <v>X</v>
      </c>
      <c r="AW65" t="str">
        <f t="shared" si="11"/>
        <v>2</v>
      </c>
      <c r="AX65" t="str">
        <f t="shared" si="11"/>
        <v>5</v>
      </c>
      <c r="AY65" t="str">
        <f t="shared" si="3"/>
        <v>R</v>
      </c>
      <c r="AZ65" t="str">
        <f t="shared" si="12"/>
        <v>1</v>
      </c>
      <c r="BA65" t="str">
        <f t="shared" si="12"/>
        <v>2</v>
      </c>
      <c r="BB65" t="str">
        <f t="shared" si="13"/>
        <v>B</v>
      </c>
      <c r="BC65" t="str">
        <f t="shared" si="13"/>
        <v>A</v>
      </c>
      <c r="BD65" t="str">
        <f t="shared" si="6"/>
        <v>S</v>
      </c>
      <c r="BE65" t="str">
        <f t="shared" si="7"/>
        <v>T</v>
      </c>
    </row>
    <row r="66" spans="1:57" x14ac:dyDescent="0.25">
      <c r="A66" s="52">
        <v>30</v>
      </c>
      <c r="B66" s="54" t="s">
        <v>174</v>
      </c>
      <c r="C66" s="52">
        <v>1</v>
      </c>
      <c r="D66" s="57">
        <f>VLOOKUP(B66, Sheet1!B:U, 8, FALSE)</f>
        <v>915</v>
      </c>
      <c r="E66" s="57">
        <f>VLOOKUP(B66, Sheet1!B:U, 10, FALSE)</f>
        <v>280</v>
      </c>
      <c r="F66" s="57">
        <f>VLOOKUP(B66, Sheet1!B:U, 6, FALSE)</f>
        <v>10</v>
      </c>
      <c r="G66" s="56" t="s">
        <v>206</v>
      </c>
      <c r="H66" s="56" t="s">
        <v>206</v>
      </c>
      <c r="I66" s="56" t="s">
        <v>206</v>
      </c>
      <c r="J66" s="56" t="s">
        <v>206</v>
      </c>
      <c r="K66" s="56" t="s">
        <v>206</v>
      </c>
      <c r="L66" s="56" t="s">
        <v>206</v>
      </c>
      <c r="M66" s="56" t="s">
        <v>206</v>
      </c>
      <c r="N66" s="56" t="s">
        <v>206</v>
      </c>
      <c r="O66" s="56" t="s">
        <v>206</v>
      </c>
      <c r="P66" s="56" t="s">
        <v>206</v>
      </c>
      <c r="Q66" s="56" t="s">
        <v>206</v>
      </c>
      <c r="R66" s="56" t="s">
        <v>206</v>
      </c>
      <c r="S66" s="52" t="str">
        <f>VLOOKUP(B66, Sheet1!B:U, 17, FALSE)</f>
        <v>LGE-XX25-R-12-BA-S-T</v>
      </c>
      <c r="V66" t="str">
        <f t="shared" si="9"/>
        <v>L</v>
      </c>
      <c r="W66" t="str">
        <f t="shared" si="9"/>
        <v>G</v>
      </c>
      <c r="X66" t="str">
        <f t="shared" si="9"/>
        <v>E</v>
      </c>
      <c r="Y66" t="str">
        <f t="shared" si="9"/>
        <v>-</v>
      </c>
      <c r="Z66" t="str">
        <f t="shared" si="9"/>
        <v>X</v>
      </c>
      <c r="AA66" t="str">
        <f t="shared" si="9"/>
        <v>X</v>
      </c>
      <c r="AB66" t="str">
        <f t="shared" si="9"/>
        <v>2</v>
      </c>
      <c r="AC66" t="str">
        <f t="shared" si="9"/>
        <v>5</v>
      </c>
      <c r="AD66" t="str">
        <f t="shared" si="9"/>
        <v>-</v>
      </c>
      <c r="AE66" t="str">
        <f t="shared" si="9"/>
        <v>R</v>
      </c>
      <c r="AF66" t="str">
        <f t="shared" si="9"/>
        <v>-</v>
      </c>
      <c r="AG66" t="str">
        <f t="shared" si="9"/>
        <v>1</v>
      </c>
      <c r="AH66" t="str">
        <f t="shared" si="9"/>
        <v>2</v>
      </c>
      <c r="AI66" t="str">
        <f t="shared" si="9"/>
        <v>-</v>
      </c>
      <c r="AJ66" t="str">
        <f t="shared" si="9"/>
        <v>B</v>
      </c>
      <c r="AK66" t="str">
        <f t="shared" si="9"/>
        <v>A</v>
      </c>
      <c r="AL66" t="str">
        <f t="shared" si="8"/>
        <v>-</v>
      </c>
      <c r="AM66" t="str">
        <f t="shared" si="8"/>
        <v>S</v>
      </c>
      <c r="AN66" t="str">
        <f t="shared" si="8"/>
        <v>-</v>
      </c>
      <c r="AO66" t="str">
        <f t="shared" si="8"/>
        <v>T</v>
      </c>
      <c r="AR66" t="str">
        <f t="shared" si="10"/>
        <v>L</v>
      </c>
      <c r="AS66" t="str">
        <f t="shared" si="10"/>
        <v>G</v>
      </c>
      <c r="AT66" t="str">
        <f t="shared" si="10"/>
        <v>E</v>
      </c>
      <c r="AU66" t="str">
        <f t="shared" si="11"/>
        <v>X</v>
      </c>
      <c r="AV66" t="str">
        <f t="shared" si="11"/>
        <v>X</v>
      </c>
      <c r="AW66" t="str">
        <f t="shared" si="11"/>
        <v>2</v>
      </c>
      <c r="AX66" t="str">
        <f t="shared" si="11"/>
        <v>5</v>
      </c>
      <c r="AY66" t="str">
        <f t="shared" si="3"/>
        <v>R</v>
      </c>
      <c r="AZ66" t="str">
        <f t="shared" si="12"/>
        <v>1</v>
      </c>
      <c r="BA66" t="str">
        <f t="shared" si="12"/>
        <v>2</v>
      </c>
      <c r="BB66" t="str">
        <f t="shared" si="13"/>
        <v>B</v>
      </c>
      <c r="BC66" t="str">
        <f t="shared" si="13"/>
        <v>A</v>
      </c>
      <c r="BD66" t="str">
        <f t="shared" si="6"/>
        <v>S</v>
      </c>
      <c r="BE66" t="str">
        <f t="shared" si="7"/>
        <v>T</v>
      </c>
    </row>
    <row r="67" spans="1:57" x14ac:dyDescent="0.25">
      <c r="A67" s="52">
        <v>31</v>
      </c>
      <c r="B67" s="54" t="s">
        <v>170</v>
      </c>
      <c r="C67" s="52">
        <v>1</v>
      </c>
      <c r="D67" s="57">
        <f>VLOOKUP(B67, Sheet1!B:U, 8, FALSE)</f>
        <v>915</v>
      </c>
      <c r="E67" s="57">
        <f>VLOOKUP(B67, Sheet1!B:U, 10, FALSE)</f>
        <v>280</v>
      </c>
      <c r="F67" s="57">
        <f>VLOOKUP(B67, Sheet1!B:U, 6, FALSE)</f>
        <v>10</v>
      </c>
      <c r="G67" s="56" t="s">
        <v>206</v>
      </c>
      <c r="H67" s="56" t="s">
        <v>206</v>
      </c>
      <c r="I67" s="56" t="s">
        <v>206</v>
      </c>
      <c r="J67" s="56" t="s">
        <v>206</v>
      </c>
      <c r="K67" s="56" t="s">
        <v>206</v>
      </c>
      <c r="L67" s="56" t="s">
        <v>206</v>
      </c>
      <c r="M67" s="56" t="s">
        <v>206</v>
      </c>
      <c r="N67" s="56" t="s">
        <v>206</v>
      </c>
      <c r="O67" s="56" t="s">
        <v>206</v>
      </c>
      <c r="P67" s="56" t="s">
        <v>206</v>
      </c>
      <c r="Q67" s="56" t="s">
        <v>206</v>
      </c>
      <c r="R67" s="56" t="s">
        <v>206</v>
      </c>
      <c r="S67" s="52" t="str">
        <f>VLOOKUP(B67, Sheet1!B:U, 17, FALSE)</f>
        <v>LGE-XX25-R-10-BA-S-T</v>
      </c>
      <c r="V67" t="str">
        <f t="shared" si="9"/>
        <v>L</v>
      </c>
      <c r="W67" t="str">
        <f t="shared" si="9"/>
        <v>G</v>
      </c>
      <c r="X67" t="str">
        <f t="shared" si="9"/>
        <v>E</v>
      </c>
      <c r="Y67" t="str">
        <f t="shared" si="9"/>
        <v>-</v>
      </c>
      <c r="Z67" t="str">
        <f t="shared" si="9"/>
        <v>X</v>
      </c>
      <c r="AA67" t="str">
        <f t="shared" si="9"/>
        <v>X</v>
      </c>
      <c r="AB67" t="str">
        <f t="shared" si="9"/>
        <v>2</v>
      </c>
      <c r="AC67" t="str">
        <f t="shared" si="9"/>
        <v>5</v>
      </c>
      <c r="AD67" t="str">
        <f t="shared" si="9"/>
        <v>-</v>
      </c>
      <c r="AE67" t="str">
        <f t="shared" si="9"/>
        <v>R</v>
      </c>
      <c r="AF67" t="str">
        <f t="shared" si="9"/>
        <v>-</v>
      </c>
      <c r="AG67" t="str">
        <f t="shared" si="9"/>
        <v>1</v>
      </c>
      <c r="AH67" t="str">
        <f t="shared" si="9"/>
        <v>0</v>
      </c>
      <c r="AI67" t="str">
        <f t="shared" si="9"/>
        <v>-</v>
      </c>
      <c r="AJ67" t="str">
        <f t="shared" si="9"/>
        <v>B</v>
      </c>
      <c r="AK67" t="str">
        <f t="shared" ref="AK67" si="14">RIGHT(LEFT($S67, COLUMN(AK67)-21),1)</f>
        <v>A</v>
      </c>
      <c r="AL67" t="str">
        <f t="shared" si="8"/>
        <v>-</v>
      </c>
      <c r="AM67" t="str">
        <f t="shared" si="8"/>
        <v>S</v>
      </c>
      <c r="AN67" t="str">
        <f t="shared" si="8"/>
        <v>-</v>
      </c>
      <c r="AO67" t="str">
        <f t="shared" si="8"/>
        <v>T</v>
      </c>
      <c r="AR67" t="str">
        <f t="shared" si="10"/>
        <v>L</v>
      </c>
      <c r="AS67" t="str">
        <f t="shared" si="10"/>
        <v>G</v>
      </c>
      <c r="AT67" t="str">
        <f t="shared" si="10"/>
        <v>E</v>
      </c>
      <c r="AU67" t="str">
        <f t="shared" si="11"/>
        <v>X</v>
      </c>
      <c r="AV67" t="str">
        <f t="shared" si="11"/>
        <v>X</v>
      </c>
      <c r="AW67" t="str">
        <f t="shared" si="11"/>
        <v>2</v>
      </c>
      <c r="AX67" t="str">
        <f t="shared" si="11"/>
        <v>5</v>
      </c>
      <c r="AY67" t="str">
        <f t="shared" si="3"/>
        <v>R</v>
      </c>
      <c r="AZ67" t="str">
        <f t="shared" si="12"/>
        <v>1</v>
      </c>
      <c r="BA67" t="str">
        <f t="shared" si="12"/>
        <v>0</v>
      </c>
      <c r="BB67" t="str">
        <f t="shared" si="13"/>
        <v>B</v>
      </c>
      <c r="BC67" t="str">
        <f t="shared" si="13"/>
        <v>A</v>
      </c>
      <c r="BD67" t="str">
        <f t="shared" si="6"/>
        <v>S</v>
      </c>
      <c r="BE67" t="str">
        <f t="shared" si="7"/>
        <v>T</v>
      </c>
    </row>
    <row r="68" spans="1:57" x14ac:dyDescent="0.25">
      <c r="A68" s="52">
        <v>32</v>
      </c>
      <c r="B68" s="54" t="s">
        <v>171</v>
      </c>
      <c r="C68" s="52">
        <v>1</v>
      </c>
      <c r="D68" s="57">
        <f>VLOOKUP(B68, Sheet1!B:U, 8, FALSE)</f>
        <v>915</v>
      </c>
      <c r="E68" s="57">
        <f>VLOOKUP(B68, Sheet1!B:U, 10, FALSE)</f>
        <v>280</v>
      </c>
      <c r="F68" s="57">
        <f>VLOOKUP(B68, Sheet1!B:U, 6, FALSE)</f>
        <v>10</v>
      </c>
      <c r="G68" s="56" t="s">
        <v>206</v>
      </c>
      <c r="H68" s="56" t="s">
        <v>206</v>
      </c>
      <c r="I68" s="56" t="s">
        <v>206</v>
      </c>
      <c r="J68" s="56" t="s">
        <v>206</v>
      </c>
      <c r="K68" s="56" t="s">
        <v>206</v>
      </c>
      <c r="L68" s="56" t="s">
        <v>206</v>
      </c>
      <c r="M68" s="56" t="s">
        <v>206</v>
      </c>
      <c r="N68" s="56" t="s">
        <v>206</v>
      </c>
      <c r="O68" s="56" t="s">
        <v>206</v>
      </c>
      <c r="P68" s="56" t="s">
        <v>206</v>
      </c>
      <c r="Q68" s="56" t="s">
        <v>206</v>
      </c>
      <c r="R68" s="56" t="s">
        <v>206</v>
      </c>
      <c r="S68" s="52" t="str">
        <f>VLOOKUP(B68, Sheet1!B:U, 17, FALSE)</f>
        <v>LGE-XX25-R-10-BA-S-T</v>
      </c>
      <c r="V68" t="str">
        <f t="shared" ref="V68:AK71" si="15">RIGHT(LEFT($S68, COLUMN(V68)-21),1)</f>
        <v>L</v>
      </c>
      <c r="W68" t="str">
        <f t="shared" si="15"/>
        <v>G</v>
      </c>
      <c r="X68" t="str">
        <f t="shared" si="15"/>
        <v>E</v>
      </c>
      <c r="Y68" t="str">
        <f t="shared" si="15"/>
        <v>-</v>
      </c>
      <c r="Z68" t="str">
        <f t="shared" si="15"/>
        <v>X</v>
      </c>
      <c r="AA68" t="str">
        <f t="shared" si="15"/>
        <v>X</v>
      </c>
      <c r="AB68" t="str">
        <f t="shared" si="15"/>
        <v>2</v>
      </c>
      <c r="AC68" t="str">
        <f t="shared" si="15"/>
        <v>5</v>
      </c>
      <c r="AD68" t="str">
        <f t="shared" si="15"/>
        <v>-</v>
      </c>
      <c r="AE68" t="str">
        <f t="shared" si="15"/>
        <v>R</v>
      </c>
      <c r="AF68" t="str">
        <f t="shared" si="15"/>
        <v>-</v>
      </c>
      <c r="AG68" t="str">
        <f t="shared" si="15"/>
        <v>1</v>
      </c>
      <c r="AH68" t="str">
        <f t="shared" si="15"/>
        <v>0</v>
      </c>
      <c r="AI68" t="str">
        <f t="shared" si="15"/>
        <v>-</v>
      </c>
      <c r="AJ68" t="str">
        <f t="shared" si="15"/>
        <v>B</v>
      </c>
      <c r="AK68" t="str">
        <f t="shared" si="15"/>
        <v>A</v>
      </c>
      <c r="AL68" t="str">
        <f t="shared" si="8"/>
        <v>-</v>
      </c>
      <c r="AM68" t="str">
        <f t="shared" si="8"/>
        <v>S</v>
      </c>
      <c r="AN68" t="str">
        <f t="shared" si="8"/>
        <v>-</v>
      </c>
      <c r="AO68" t="str">
        <f t="shared" si="8"/>
        <v>T</v>
      </c>
      <c r="AR68" t="str">
        <f t="shared" si="10"/>
        <v>L</v>
      </c>
      <c r="AS68" t="str">
        <f t="shared" si="10"/>
        <v>G</v>
      </c>
      <c r="AT68" t="str">
        <f t="shared" si="10"/>
        <v>E</v>
      </c>
      <c r="AU68" t="str">
        <f t="shared" si="11"/>
        <v>X</v>
      </c>
      <c r="AV68" t="str">
        <f t="shared" si="11"/>
        <v>X</v>
      </c>
      <c r="AW68" t="str">
        <f t="shared" si="11"/>
        <v>2</v>
      </c>
      <c r="AX68" t="str">
        <f t="shared" si="11"/>
        <v>5</v>
      </c>
      <c r="AY68" t="str">
        <f t="shared" si="3"/>
        <v>R</v>
      </c>
      <c r="AZ68" t="str">
        <f t="shared" si="12"/>
        <v>1</v>
      </c>
      <c r="BA68" t="str">
        <f t="shared" si="12"/>
        <v>0</v>
      </c>
      <c r="BB68" t="str">
        <f t="shared" si="13"/>
        <v>B</v>
      </c>
      <c r="BC68" t="str">
        <f t="shared" si="13"/>
        <v>A</v>
      </c>
      <c r="BD68" t="str">
        <f t="shared" si="6"/>
        <v>S</v>
      </c>
      <c r="BE68" t="str">
        <f t="shared" si="7"/>
        <v>T</v>
      </c>
    </row>
    <row r="69" spans="1:57" x14ac:dyDescent="0.25">
      <c r="A69" s="52">
        <v>33</v>
      </c>
      <c r="B69" s="54" t="s">
        <v>117</v>
      </c>
      <c r="C69" s="52">
        <v>1</v>
      </c>
      <c r="D69" s="57">
        <f>VLOOKUP(B69, Sheet1!B:U, 8, FALSE)</f>
        <v>350</v>
      </c>
      <c r="E69" s="57">
        <f>VLOOKUP(B69, Sheet1!B:U, 10, FALSE)</f>
        <v>350</v>
      </c>
      <c r="F69" s="57" t="str">
        <f>VLOOKUP(B69, Sheet1!B:U, 6, FALSE)</f>
        <v>08</v>
      </c>
      <c r="G69" s="56" t="s">
        <v>206</v>
      </c>
      <c r="H69" s="56" t="s">
        <v>206</v>
      </c>
      <c r="I69" s="56" t="s">
        <v>206</v>
      </c>
      <c r="J69" s="56" t="s">
        <v>206</v>
      </c>
      <c r="K69" s="56" t="s">
        <v>206</v>
      </c>
      <c r="L69" s="56" t="s">
        <v>206</v>
      </c>
      <c r="M69" s="56" t="s">
        <v>206</v>
      </c>
      <c r="N69" s="56" t="s">
        <v>206</v>
      </c>
      <c r="O69" s="56" t="s">
        <v>206</v>
      </c>
      <c r="P69" s="56" t="s">
        <v>206</v>
      </c>
      <c r="Q69" s="56" t="s">
        <v>206</v>
      </c>
      <c r="R69" s="56" t="s">
        <v>206</v>
      </c>
      <c r="S69" s="52" t="str">
        <f>VLOOKUP(B69, Sheet1!B:U, 17, FALSE)</f>
        <v>LGE-MX10-R-08-BA-S-T</v>
      </c>
      <c r="V69" t="str">
        <f t="shared" si="15"/>
        <v>L</v>
      </c>
      <c r="W69" t="str">
        <f t="shared" si="15"/>
        <v>G</v>
      </c>
      <c r="X69" t="str">
        <f t="shared" si="15"/>
        <v>E</v>
      </c>
      <c r="Y69" t="str">
        <f t="shared" si="15"/>
        <v>-</v>
      </c>
      <c r="Z69" t="str">
        <f t="shared" si="15"/>
        <v>M</v>
      </c>
      <c r="AA69" t="str">
        <f t="shared" si="15"/>
        <v>X</v>
      </c>
      <c r="AB69" t="str">
        <f t="shared" si="15"/>
        <v>1</v>
      </c>
      <c r="AC69" t="str">
        <f t="shared" si="15"/>
        <v>0</v>
      </c>
      <c r="AD69" t="str">
        <f t="shared" si="15"/>
        <v>-</v>
      </c>
      <c r="AE69" t="str">
        <f t="shared" si="15"/>
        <v>R</v>
      </c>
      <c r="AF69" t="str">
        <f t="shared" si="15"/>
        <v>-</v>
      </c>
      <c r="AG69" t="str">
        <f t="shared" si="15"/>
        <v>0</v>
      </c>
      <c r="AH69" t="str">
        <f t="shared" si="15"/>
        <v>8</v>
      </c>
      <c r="AI69" t="str">
        <f t="shared" si="15"/>
        <v>-</v>
      </c>
      <c r="AJ69" t="str">
        <f t="shared" si="15"/>
        <v>B</v>
      </c>
      <c r="AK69" t="str">
        <f t="shared" si="15"/>
        <v>A</v>
      </c>
      <c r="AL69" t="str">
        <f t="shared" si="8"/>
        <v>-</v>
      </c>
      <c r="AM69" t="str">
        <f t="shared" si="8"/>
        <v>S</v>
      </c>
      <c r="AN69" t="str">
        <f t="shared" si="8"/>
        <v>-</v>
      </c>
      <c r="AO69" t="str">
        <f t="shared" si="8"/>
        <v>T</v>
      </c>
      <c r="AR69" t="str">
        <f t="shared" si="10"/>
        <v>L</v>
      </c>
      <c r="AS69" t="str">
        <f t="shared" si="10"/>
        <v>G</v>
      </c>
      <c r="AT69" t="str">
        <f t="shared" si="10"/>
        <v>E</v>
      </c>
      <c r="AU69" t="str">
        <f t="shared" si="11"/>
        <v>M</v>
      </c>
      <c r="AV69" t="str">
        <f t="shared" si="11"/>
        <v>X</v>
      </c>
      <c r="AW69" t="str">
        <f t="shared" si="11"/>
        <v>1</v>
      </c>
      <c r="AX69" t="str">
        <f t="shared" si="11"/>
        <v>0</v>
      </c>
      <c r="AY69" t="str">
        <f t="shared" si="3"/>
        <v>R</v>
      </c>
      <c r="AZ69" t="str">
        <f t="shared" si="12"/>
        <v>0</v>
      </c>
      <c r="BA69" t="str">
        <f t="shared" si="12"/>
        <v>8</v>
      </c>
      <c r="BB69" t="str">
        <f t="shared" si="13"/>
        <v>B</v>
      </c>
      <c r="BC69" t="str">
        <f t="shared" si="13"/>
        <v>A</v>
      </c>
      <c r="BD69" t="str">
        <f t="shared" si="6"/>
        <v>S</v>
      </c>
      <c r="BE69" t="str">
        <f t="shared" si="7"/>
        <v>T</v>
      </c>
    </row>
    <row r="70" spans="1:57" x14ac:dyDescent="0.25">
      <c r="A70" s="52">
        <v>34</v>
      </c>
      <c r="B70" s="54" t="s">
        <v>106</v>
      </c>
      <c r="C70" s="52">
        <v>1</v>
      </c>
      <c r="D70" s="57">
        <f>VLOOKUP(B70, Sheet1!B:U, 8, FALSE)</f>
        <v>260</v>
      </c>
      <c r="E70" s="57">
        <f>VLOOKUP(B70, Sheet1!B:U, 10, FALSE)</f>
        <v>260</v>
      </c>
      <c r="F70" s="57" t="str">
        <f>VLOOKUP(B70, Sheet1!B:U, 6, FALSE)</f>
        <v>06</v>
      </c>
      <c r="G70" s="56" t="s">
        <v>206</v>
      </c>
      <c r="H70" s="56" t="s">
        <v>206</v>
      </c>
      <c r="I70" s="56" t="s">
        <v>206</v>
      </c>
      <c r="J70" s="56" t="s">
        <v>206</v>
      </c>
      <c r="K70" s="56" t="s">
        <v>206</v>
      </c>
      <c r="L70" s="56" t="s">
        <v>206</v>
      </c>
      <c r="M70" s="56" t="s">
        <v>206</v>
      </c>
      <c r="N70" s="56" t="s">
        <v>206</v>
      </c>
      <c r="O70" s="56" t="s">
        <v>206</v>
      </c>
      <c r="P70" s="56" t="s">
        <v>206</v>
      </c>
      <c r="Q70" s="56" t="s">
        <v>206</v>
      </c>
      <c r="R70" s="56" t="s">
        <v>206</v>
      </c>
      <c r="S70" s="52" t="str">
        <f>VLOOKUP(B70, Sheet1!B:U, 17, FALSE)</f>
        <v>LGE-MX11-R-06-BA-S-T</v>
      </c>
      <c r="V70" t="str">
        <f t="shared" si="15"/>
        <v>L</v>
      </c>
      <c r="W70" t="str">
        <f t="shared" si="15"/>
        <v>G</v>
      </c>
      <c r="X70" t="str">
        <f t="shared" si="15"/>
        <v>E</v>
      </c>
      <c r="Y70" t="str">
        <f t="shared" si="15"/>
        <v>-</v>
      </c>
      <c r="Z70" t="str">
        <f t="shared" si="15"/>
        <v>M</v>
      </c>
      <c r="AA70" t="str">
        <f t="shared" si="15"/>
        <v>X</v>
      </c>
      <c r="AB70" t="str">
        <f t="shared" si="15"/>
        <v>1</v>
      </c>
      <c r="AC70" t="str">
        <f t="shared" si="15"/>
        <v>1</v>
      </c>
      <c r="AD70" t="str">
        <f t="shared" si="15"/>
        <v>-</v>
      </c>
      <c r="AE70" t="str">
        <f t="shared" si="15"/>
        <v>R</v>
      </c>
      <c r="AF70" t="str">
        <f t="shared" si="15"/>
        <v>-</v>
      </c>
      <c r="AG70" t="str">
        <f t="shared" si="15"/>
        <v>0</v>
      </c>
      <c r="AH70" t="str">
        <f t="shared" si="15"/>
        <v>6</v>
      </c>
      <c r="AI70" t="str">
        <f t="shared" si="15"/>
        <v>-</v>
      </c>
      <c r="AJ70" t="str">
        <f t="shared" si="15"/>
        <v>B</v>
      </c>
      <c r="AK70" t="str">
        <f t="shared" si="15"/>
        <v>A</v>
      </c>
      <c r="AL70" t="str">
        <f t="shared" si="8"/>
        <v>-</v>
      </c>
      <c r="AM70" t="str">
        <f t="shared" si="8"/>
        <v>S</v>
      </c>
      <c r="AN70" t="str">
        <f t="shared" si="8"/>
        <v>-</v>
      </c>
      <c r="AO70" t="str">
        <f t="shared" si="8"/>
        <v>T</v>
      </c>
      <c r="AR70" t="str">
        <f t="shared" si="10"/>
        <v>L</v>
      </c>
      <c r="AS70" t="str">
        <f t="shared" si="10"/>
        <v>G</v>
      </c>
      <c r="AT70" t="str">
        <f t="shared" si="10"/>
        <v>E</v>
      </c>
      <c r="AU70" t="str">
        <f t="shared" si="11"/>
        <v>M</v>
      </c>
      <c r="AV70" t="str">
        <f t="shared" si="11"/>
        <v>X</v>
      </c>
      <c r="AW70" t="str">
        <f t="shared" si="11"/>
        <v>1</v>
      </c>
      <c r="AX70" t="str">
        <f t="shared" si="11"/>
        <v>1</v>
      </c>
      <c r="AY70" t="str">
        <f t="shared" si="3"/>
        <v>R</v>
      </c>
      <c r="AZ70" t="str">
        <f t="shared" si="12"/>
        <v>0</v>
      </c>
      <c r="BA70" t="str">
        <f t="shared" si="12"/>
        <v>6</v>
      </c>
      <c r="BB70" t="str">
        <f t="shared" si="13"/>
        <v>B</v>
      </c>
      <c r="BC70" t="str">
        <f t="shared" si="13"/>
        <v>A</v>
      </c>
      <c r="BD70" t="str">
        <f t="shared" si="6"/>
        <v>S</v>
      </c>
      <c r="BE70" t="str">
        <f t="shared" si="7"/>
        <v>T</v>
      </c>
    </row>
    <row r="71" spans="1:57" x14ac:dyDescent="0.25">
      <c r="A71" s="52">
        <v>35</v>
      </c>
      <c r="B71" s="54" t="s">
        <v>156</v>
      </c>
      <c r="C71" s="52">
        <v>1</v>
      </c>
      <c r="D71" s="57">
        <f>VLOOKUP(B71, Sheet1!B:U, 8, FALSE)</f>
        <v>890</v>
      </c>
      <c r="E71" s="57">
        <f>VLOOKUP(B71, Sheet1!B:U, 10, FALSE)</f>
        <v>890</v>
      </c>
      <c r="F71" s="57">
        <f>VLOOKUP(B71, Sheet1!B:U, 6, FALSE)</f>
        <v>10</v>
      </c>
      <c r="G71" s="56" t="s">
        <v>206</v>
      </c>
      <c r="H71" s="56" t="s">
        <v>206</v>
      </c>
      <c r="I71" s="56" t="s">
        <v>206</v>
      </c>
      <c r="J71" s="56" t="s">
        <v>206</v>
      </c>
      <c r="K71" s="56" t="s">
        <v>206</v>
      </c>
      <c r="L71" s="56" t="s">
        <v>206</v>
      </c>
      <c r="M71" s="56" t="s">
        <v>206</v>
      </c>
      <c r="N71" s="56" t="s">
        <v>206</v>
      </c>
      <c r="O71" s="56" t="s">
        <v>206</v>
      </c>
      <c r="P71" s="56" t="s">
        <v>206</v>
      </c>
      <c r="Q71" s="56" t="s">
        <v>206</v>
      </c>
      <c r="R71" s="56" t="s">
        <v>206</v>
      </c>
      <c r="S71" s="52" t="str">
        <f>VLOOKUP(B71, Sheet1!B:U, 17, FALSE)</f>
        <v>LGE-MX10-R-10-BA-S</v>
      </c>
      <c r="V71" t="str">
        <f t="shared" si="15"/>
        <v>L</v>
      </c>
      <c r="W71" t="str">
        <f t="shared" si="15"/>
        <v>G</v>
      </c>
      <c r="X71" t="str">
        <f t="shared" si="15"/>
        <v>E</v>
      </c>
      <c r="Y71" t="str">
        <f t="shared" si="15"/>
        <v>-</v>
      </c>
      <c r="Z71" t="str">
        <f t="shared" si="15"/>
        <v>M</v>
      </c>
      <c r="AA71" t="str">
        <f t="shared" si="15"/>
        <v>X</v>
      </c>
      <c r="AB71" t="str">
        <f t="shared" si="15"/>
        <v>1</v>
      </c>
      <c r="AC71" t="str">
        <f t="shared" si="15"/>
        <v>0</v>
      </c>
      <c r="AD71" t="str">
        <f t="shared" si="15"/>
        <v>-</v>
      </c>
      <c r="AE71" t="str">
        <f t="shared" si="15"/>
        <v>R</v>
      </c>
      <c r="AF71" t="str">
        <f t="shared" si="15"/>
        <v>-</v>
      </c>
      <c r="AG71" t="str">
        <f t="shared" si="15"/>
        <v>1</v>
      </c>
      <c r="AH71" t="str">
        <f t="shared" si="15"/>
        <v>0</v>
      </c>
      <c r="AI71" t="str">
        <f t="shared" si="15"/>
        <v>-</v>
      </c>
      <c r="AJ71" t="str">
        <f t="shared" si="15"/>
        <v>B</v>
      </c>
      <c r="AK71" t="str">
        <f t="shared" si="15"/>
        <v>A</v>
      </c>
      <c r="AL71" t="str">
        <f t="shared" si="8"/>
        <v>-</v>
      </c>
      <c r="AM71" t="str">
        <f t="shared" si="8"/>
        <v>S</v>
      </c>
      <c r="AR71" t="str">
        <f t="shared" si="10"/>
        <v>L</v>
      </c>
      <c r="AS71" t="str">
        <f t="shared" si="10"/>
        <v>G</v>
      </c>
      <c r="AT71" t="str">
        <f t="shared" si="10"/>
        <v>E</v>
      </c>
      <c r="AU71" t="str">
        <f t="shared" si="11"/>
        <v>M</v>
      </c>
      <c r="AV71" t="str">
        <f t="shared" si="11"/>
        <v>X</v>
      </c>
      <c r="AW71" t="str">
        <f t="shared" si="11"/>
        <v>1</v>
      </c>
      <c r="AX71" t="str">
        <f t="shared" si="11"/>
        <v>0</v>
      </c>
      <c r="AY71" t="str">
        <f t="shared" si="3"/>
        <v>R</v>
      </c>
      <c r="AZ71" t="str">
        <f t="shared" si="12"/>
        <v>1</v>
      </c>
      <c r="BA71" t="str">
        <f t="shared" si="12"/>
        <v>0</v>
      </c>
      <c r="BB71" t="str">
        <f t="shared" si="13"/>
        <v>B</v>
      </c>
      <c r="BC71" t="str">
        <f t="shared" si="13"/>
        <v>A</v>
      </c>
      <c r="BD71" t="str">
        <f t="shared" si="6"/>
        <v>S</v>
      </c>
      <c r="BE71">
        <f t="shared" si="7"/>
        <v>0</v>
      </c>
    </row>
    <row r="72" spans="1:57" x14ac:dyDescent="0.25">
      <c r="A72" s="52">
        <v>36</v>
      </c>
      <c r="B72" s="117" t="s">
        <v>253</v>
      </c>
      <c r="C72" s="52">
        <v>1</v>
      </c>
      <c r="D72" s="57">
        <v>125</v>
      </c>
      <c r="E72" s="57">
        <v>125</v>
      </c>
      <c r="F72" s="115" t="s">
        <v>111</v>
      </c>
      <c r="G72" s="56" t="s">
        <v>206</v>
      </c>
      <c r="H72" s="56" t="s">
        <v>206</v>
      </c>
      <c r="I72" s="56" t="s">
        <v>206</v>
      </c>
      <c r="J72" s="56" t="s">
        <v>206</v>
      </c>
      <c r="K72" s="56" t="s">
        <v>206</v>
      </c>
      <c r="L72" s="56" t="s">
        <v>206</v>
      </c>
      <c r="M72" s="56" t="s">
        <v>206</v>
      </c>
      <c r="N72" s="56" t="s">
        <v>206</v>
      </c>
      <c r="O72" s="56" t="s">
        <v>206</v>
      </c>
      <c r="P72" s="56" t="s">
        <v>206</v>
      </c>
      <c r="Q72" s="56" t="s">
        <v>206</v>
      </c>
      <c r="R72" s="56" t="s">
        <v>206</v>
      </c>
      <c r="S72" s="114" t="s">
        <v>222</v>
      </c>
    </row>
  </sheetData>
  <mergeCells count="3">
    <mergeCell ref="B1:C1"/>
    <mergeCell ref="B2:C2"/>
    <mergeCell ref="B3:C3"/>
  </mergeCells>
  <pageMargins left="0.7" right="0.7" top="1" bottom="0.75" header="0.3" footer="0.3"/>
  <pageSetup paperSize="3" fitToHeight="0" orientation="landscape" horizontalDpi="300" r:id="rId1"/>
  <headerFooter>
    <oddHeader>&amp;LSIEMENS - BUILDING TECHNOLOGIES
ACC Rio Grande Reno
44OP-239338&amp;CLab Airflow Schedule&amp;R&amp;D
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0598-EE43-49A7-9997-66A04A274CEB}">
  <sheetPr>
    <pageSetUpPr fitToPage="1"/>
  </sheetPr>
  <dimension ref="A1:AD113"/>
  <sheetViews>
    <sheetView topLeftCell="I17" zoomScale="85" zoomScaleNormal="85" workbookViewId="0">
      <selection activeCell="T44" sqref="T44"/>
    </sheetView>
  </sheetViews>
  <sheetFormatPr defaultColWidth="36" defaultRowHeight="15" x14ac:dyDescent="0.25"/>
  <cols>
    <col min="1" max="1" width="3.85546875" customWidth="1"/>
    <col min="2" max="2" width="31.7109375" bestFit="1" customWidth="1"/>
    <col min="3" max="3" width="15.42578125" style="24" bestFit="1" customWidth="1"/>
    <col min="4" max="4" width="27.7109375" customWidth="1"/>
    <col min="5" max="5" width="12.42578125" bestFit="1" customWidth="1"/>
    <col min="6" max="6" width="15" bestFit="1" customWidth="1"/>
    <col min="7" max="7" width="7.42578125" bestFit="1" customWidth="1"/>
    <col min="8" max="8" width="8.5703125" bestFit="1" customWidth="1"/>
    <col min="9" max="9" width="18.7109375" customWidth="1"/>
    <col min="10" max="10" width="12.140625" customWidth="1"/>
    <col min="11" max="11" width="17.85546875" customWidth="1"/>
    <col min="12" max="12" width="12.140625" customWidth="1"/>
    <col min="13" max="13" width="13.42578125" customWidth="1"/>
    <col min="14" max="14" width="12.140625" customWidth="1"/>
    <col min="15" max="15" width="17.85546875" customWidth="1"/>
    <col min="16" max="16" width="12.140625" bestFit="1" customWidth="1"/>
    <col min="17" max="17" width="18.5703125" bestFit="1" customWidth="1"/>
    <col min="18" max="18" width="34.85546875" customWidth="1"/>
    <col min="19" max="19" width="8.5703125" style="11" bestFit="1" customWidth="1"/>
    <col min="20" max="20" width="16.7109375" style="11" bestFit="1" customWidth="1"/>
    <col min="21" max="21" width="7.85546875" bestFit="1" customWidth="1"/>
    <col min="22" max="22" width="14.28515625" bestFit="1" customWidth="1"/>
    <col min="23" max="23" width="13" customWidth="1"/>
    <col min="24" max="25" width="5.7109375" bestFit="1" customWidth="1"/>
    <col min="26" max="27" width="8.5703125" bestFit="1" customWidth="1"/>
    <col min="28" max="28" width="8.7109375" bestFit="1" customWidth="1"/>
    <col min="29" max="29" width="12.140625" bestFit="1" customWidth="1"/>
  </cols>
  <sheetData>
    <row r="1" spans="1:30" ht="15.75" thickBot="1" x14ac:dyDescent="0.3">
      <c r="A1" s="9"/>
      <c r="C1" s="10"/>
    </row>
    <row r="2" spans="1:30" ht="15.75" thickTop="1" x14ac:dyDescent="0.25">
      <c r="B2" s="13" t="s">
        <v>54</v>
      </c>
      <c r="C2" s="13" t="s">
        <v>54</v>
      </c>
      <c r="D2" s="13" t="s">
        <v>55</v>
      </c>
      <c r="E2" s="13" t="s">
        <v>55</v>
      </c>
      <c r="F2" s="13" t="s">
        <v>56</v>
      </c>
      <c r="G2" s="13" t="s">
        <v>55</v>
      </c>
      <c r="H2" s="13" t="s">
        <v>55</v>
      </c>
      <c r="I2" s="14" t="s">
        <v>57</v>
      </c>
      <c r="J2" s="13" t="s">
        <v>58</v>
      </c>
      <c r="K2" s="14" t="s">
        <v>57</v>
      </c>
      <c r="L2" s="13" t="s">
        <v>58</v>
      </c>
      <c r="M2" s="14" t="s">
        <v>57</v>
      </c>
      <c r="N2" s="13" t="s">
        <v>58</v>
      </c>
      <c r="O2" s="14" t="s">
        <v>57</v>
      </c>
      <c r="P2" s="13" t="s">
        <v>58</v>
      </c>
      <c r="Q2" s="13"/>
      <c r="R2" s="13" t="s">
        <v>54</v>
      </c>
      <c r="S2" s="13" t="s">
        <v>59</v>
      </c>
      <c r="T2" s="13" t="s">
        <v>59</v>
      </c>
      <c r="U2" s="13" t="s">
        <v>60</v>
      </c>
      <c r="V2" s="15" t="s">
        <v>61</v>
      </c>
    </row>
    <row r="3" spans="1:30" x14ac:dyDescent="0.25">
      <c r="B3" s="16" t="s">
        <v>62</v>
      </c>
      <c r="C3" s="16" t="s">
        <v>63</v>
      </c>
      <c r="D3" s="16" t="s">
        <v>64</v>
      </c>
      <c r="E3" s="16" t="s">
        <v>65</v>
      </c>
      <c r="F3" s="16" t="s">
        <v>66</v>
      </c>
      <c r="G3" s="16" t="s">
        <v>67</v>
      </c>
      <c r="H3" s="16" t="s">
        <v>56</v>
      </c>
      <c r="I3" s="17" t="s">
        <v>68</v>
      </c>
      <c r="J3" s="18" t="s">
        <v>69</v>
      </c>
      <c r="K3" s="17" t="s">
        <v>68</v>
      </c>
      <c r="L3" s="18" t="s">
        <v>70</v>
      </c>
      <c r="M3" s="17" t="s">
        <v>71</v>
      </c>
      <c r="N3" s="16" t="s">
        <v>71</v>
      </c>
      <c r="O3" s="17" t="s">
        <v>71</v>
      </c>
      <c r="P3" s="16" t="s">
        <v>71</v>
      </c>
      <c r="Q3" s="119" t="s">
        <v>72</v>
      </c>
      <c r="R3" s="16" t="s">
        <v>73</v>
      </c>
      <c r="S3" s="16" t="s">
        <v>63</v>
      </c>
      <c r="T3" s="16" t="s">
        <v>74</v>
      </c>
      <c r="U3" s="16" t="s">
        <v>75</v>
      </c>
      <c r="V3" s="19" t="s">
        <v>76</v>
      </c>
      <c r="AB3" s="92" t="s">
        <v>232</v>
      </c>
      <c r="AC3" s="92" t="s">
        <v>248</v>
      </c>
    </row>
    <row r="4" spans="1:30" ht="15.75" thickBot="1" x14ac:dyDescent="0.3">
      <c r="B4" s="20"/>
      <c r="C4" s="21"/>
      <c r="D4" s="21"/>
      <c r="E4" s="21"/>
      <c r="F4" s="21"/>
      <c r="G4" s="21" t="s">
        <v>77</v>
      </c>
      <c r="H4" s="21" t="s">
        <v>78</v>
      </c>
      <c r="I4" s="22" t="s">
        <v>79</v>
      </c>
      <c r="J4" s="21" t="s">
        <v>80</v>
      </c>
      <c r="K4" s="22" t="s">
        <v>81</v>
      </c>
      <c r="L4" s="21" t="s">
        <v>80</v>
      </c>
      <c r="M4" s="22" t="s">
        <v>82</v>
      </c>
      <c r="N4" s="21" t="s">
        <v>80</v>
      </c>
      <c r="O4" s="22" t="s">
        <v>81</v>
      </c>
      <c r="P4" s="21" t="s">
        <v>80</v>
      </c>
      <c r="Q4" s="120"/>
      <c r="R4" s="21"/>
      <c r="S4" s="20"/>
      <c r="T4" s="21" t="s">
        <v>83</v>
      </c>
      <c r="U4" s="21"/>
      <c r="V4" s="23"/>
      <c r="X4" t="s">
        <v>207</v>
      </c>
      <c r="Y4" t="s">
        <v>208</v>
      </c>
      <c r="Z4" t="s">
        <v>209</v>
      </c>
      <c r="AA4" t="s">
        <v>210</v>
      </c>
      <c r="AB4" t="s">
        <v>211</v>
      </c>
      <c r="AC4" t="s">
        <v>212</v>
      </c>
      <c r="AD4" t="s">
        <v>214</v>
      </c>
    </row>
    <row r="5" spans="1:30" ht="15.75" thickTop="1" x14ac:dyDescent="0.25">
      <c r="C5" s="10"/>
      <c r="V5" s="12"/>
    </row>
    <row r="6" spans="1:30" x14ac:dyDescent="0.25">
      <c r="A6" s="10"/>
      <c r="B6" s="25" t="str">
        <f>CONCATENATE(E7," - ",F7)</f>
        <v>1233.00 - A&amp;P Bio Lab</v>
      </c>
      <c r="C6" s="26" t="s">
        <v>84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30" x14ac:dyDescent="0.25">
      <c r="A7" s="10"/>
      <c r="B7" s="58" t="s">
        <v>85</v>
      </c>
      <c r="C7" s="59" t="s">
        <v>86</v>
      </c>
      <c r="D7" s="59" t="s">
        <v>87</v>
      </c>
      <c r="E7" s="60" t="s">
        <v>88</v>
      </c>
      <c r="F7" s="60" t="s">
        <v>89</v>
      </c>
      <c r="G7" s="30">
        <f>VLOOKUP($B7,[1]Schedule!$A$1:$S$65536,9,FALSE)</f>
        <v>14</v>
      </c>
      <c r="H7" s="33">
        <f>(((G7/2)*G7/2)*3.144)/144</f>
        <v>1.0698333333333334</v>
      </c>
      <c r="I7" s="28">
        <f>VLOOKUP($B7,[1]Schedule!$A$1:$S$65536,5,FALSE)</f>
        <v>2000</v>
      </c>
      <c r="J7" s="29">
        <f>(I7/H7)</f>
        <v>1869.4500701043776</v>
      </c>
      <c r="K7" s="28">
        <f>VLOOKUP($B7,[1]Schedule!$A$1:$S$65536,6,FALSE)</f>
        <v>2000</v>
      </c>
      <c r="L7" s="30">
        <f>(K7/H7)</f>
        <v>1869.4500701043776</v>
      </c>
      <c r="M7" s="28">
        <f>VLOOKUP($B7,[1]Schedule!$A$1:$S$65536,7,FALSE)</f>
        <v>815</v>
      </c>
      <c r="N7" s="29">
        <f>(M7/H7)</f>
        <v>761.80090356753385</v>
      </c>
      <c r="O7" s="31">
        <f>M7</f>
        <v>815</v>
      </c>
      <c r="P7" s="29">
        <f>(O7/H7)</f>
        <v>761.80090356753385</v>
      </c>
      <c r="Q7" s="61" t="s">
        <v>223</v>
      </c>
      <c r="R7" s="62" t="str">
        <f>"LGS-" &amp; Q7 &amp; "-R-" &amp; G7 &amp; "-FB-B-T"</f>
        <v>LGS-MX11-R-14-FB-B-T</v>
      </c>
      <c r="S7" s="63" t="s">
        <v>90</v>
      </c>
      <c r="T7" s="63" t="s">
        <v>91</v>
      </c>
      <c r="U7" s="32"/>
      <c r="V7" s="64"/>
      <c r="X7">
        <v>1</v>
      </c>
      <c r="Y7">
        <v>1</v>
      </c>
      <c r="Z7">
        <v>1</v>
      </c>
      <c r="AA7">
        <v>0</v>
      </c>
      <c r="AB7">
        <v>0</v>
      </c>
      <c r="AC7">
        <f>BIN2DEC(_xlfn.CONCAT(X7:AB7))</f>
        <v>28</v>
      </c>
    </row>
    <row r="8" spans="1:30" x14ac:dyDescent="0.25">
      <c r="B8" s="58" t="s">
        <v>92</v>
      </c>
      <c r="C8" s="59" t="s">
        <v>93</v>
      </c>
      <c r="D8" s="65" t="s">
        <v>94</v>
      </c>
      <c r="E8" s="66"/>
      <c r="F8" s="66"/>
      <c r="G8" s="30">
        <f>VLOOKUP($B8,[1]Schedule!$A$1:$S$65536,9,FALSE)</f>
        <v>14</v>
      </c>
      <c r="H8" s="33">
        <f>(((G8/2)*G8/2)*3.144)/144</f>
        <v>1.0698333333333334</v>
      </c>
      <c r="I8" s="28">
        <f>VLOOKUP($B8,[1]Schedule!$A$1:$S$65536,5,FALSE)</f>
        <v>2150</v>
      </c>
      <c r="J8" s="29">
        <f>(I8/H8)</f>
        <v>2009.6588253622058</v>
      </c>
      <c r="K8" s="28">
        <f>VLOOKUP($B8,[1]Schedule!$A$1:$S$65536,6,FALSE)</f>
        <v>2150</v>
      </c>
      <c r="L8" s="30">
        <f>(K8/H8)</f>
        <v>2009.6588253622058</v>
      </c>
      <c r="M8" s="28">
        <f>VLOOKUP($B8,[1]Schedule!$A$1:$S$65536,7,FALSE)</f>
        <v>965</v>
      </c>
      <c r="N8" s="29">
        <f>(M8/H8)</f>
        <v>902.00965882536218</v>
      </c>
      <c r="O8" s="31">
        <f>M8</f>
        <v>965</v>
      </c>
      <c r="P8" s="29">
        <f>(O8/H8)</f>
        <v>902.00965882536218</v>
      </c>
      <c r="Q8" s="61" t="s">
        <v>224</v>
      </c>
      <c r="R8" s="62" t="s">
        <v>225</v>
      </c>
      <c r="S8" s="34"/>
      <c r="T8" s="34"/>
      <c r="U8" s="34"/>
      <c r="V8" s="63" t="s">
        <v>249</v>
      </c>
      <c r="X8">
        <v>0</v>
      </c>
      <c r="Y8">
        <v>0</v>
      </c>
      <c r="Z8">
        <v>1</v>
      </c>
      <c r="AA8">
        <v>0</v>
      </c>
      <c r="AB8">
        <v>0</v>
      </c>
      <c r="AC8">
        <f>BIN2DEC(_xlfn.CONCAT(X8:AB8))</f>
        <v>4</v>
      </c>
    </row>
    <row r="9" spans="1:30" x14ac:dyDescent="0.25">
      <c r="A9" s="10"/>
      <c r="B9" s="121"/>
      <c r="C9" s="122"/>
      <c r="D9" s="122"/>
      <c r="E9" s="122"/>
      <c r="F9" s="122"/>
      <c r="G9" s="122"/>
      <c r="H9" s="123"/>
      <c r="I9" s="37"/>
      <c r="J9" s="38"/>
      <c r="K9" s="39"/>
      <c r="L9" s="38"/>
      <c r="M9" s="37"/>
      <c r="N9" s="40"/>
      <c r="O9" s="39"/>
      <c r="P9" s="40"/>
      <c r="Q9" s="41"/>
      <c r="R9" s="41"/>
      <c r="S9" s="41"/>
      <c r="T9" s="41"/>
      <c r="U9" s="41"/>
      <c r="V9" s="41"/>
    </row>
    <row r="10" spans="1:30" x14ac:dyDescent="0.25">
      <c r="B10" s="42"/>
      <c r="C10" s="67"/>
      <c r="D10" s="42"/>
      <c r="E10" s="42"/>
      <c r="F10" s="42"/>
      <c r="G10" s="42"/>
      <c r="H10" s="42"/>
      <c r="V10" s="11"/>
    </row>
    <row r="11" spans="1:30" x14ac:dyDescent="0.25">
      <c r="B11" s="68" t="str">
        <f>CONCATENATE(E12," - ",F12)</f>
        <v>1233.01 - AP BIO PREP</v>
      </c>
      <c r="C11" s="69" t="s">
        <v>95</v>
      </c>
      <c r="D11" s="69"/>
      <c r="E11" s="69"/>
      <c r="F11" s="69"/>
      <c r="G11" s="69"/>
      <c r="H11" s="69"/>
      <c r="I11" s="26"/>
      <c r="J11" s="26"/>
      <c r="K11" s="26"/>
      <c r="L11" s="26"/>
      <c r="M11" s="26"/>
      <c r="N11" s="26"/>
      <c r="O11" s="26"/>
      <c r="P11" s="26"/>
      <c r="Q11" s="26"/>
      <c r="R11" s="26"/>
      <c r="V11" s="27"/>
    </row>
    <row r="12" spans="1:30" x14ac:dyDescent="0.25">
      <c r="A12" s="10"/>
      <c r="B12" s="58" t="s">
        <v>96</v>
      </c>
      <c r="C12" s="65" t="s">
        <v>86</v>
      </c>
      <c r="D12" s="65" t="s">
        <v>87</v>
      </c>
      <c r="E12" s="60" t="s">
        <v>97</v>
      </c>
      <c r="F12" s="70" t="s">
        <v>98</v>
      </c>
      <c r="G12" s="30">
        <f>VLOOKUP($B12,[1]Schedule!$A$1:$S$65536,9,FALSE)</f>
        <v>10</v>
      </c>
      <c r="H12" s="33">
        <f>(((G12/2)*G12/2)*3.144)/144</f>
        <v>0.54583333333333339</v>
      </c>
      <c r="I12" s="28">
        <f>VLOOKUP($B12,[1]Schedule!$A$1:$S$65536,5,FALSE)</f>
        <v>1020</v>
      </c>
      <c r="J12" s="29">
        <f>(I12/H12)</f>
        <v>1868.7022900763357</v>
      </c>
      <c r="K12" s="28">
        <f>VLOOKUP($B12,[1]Schedule!$A$1:$S$65536,6,FALSE)</f>
        <v>735</v>
      </c>
      <c r="L12" s="30">
        <f>(K12/H12)</f>
        <v>1346.564885496183</v>
      </c>
      <c r="M12" s="28">
        <f>VLOOKUP($B12,[1]Schedule!$A$1:$S$65536,7,FALSE)</f>
        <v>240</v>
      </c>
      <c r="N12" s="29">
        <f>(M12/H12)</f>
        <v>439.69465648854958</v>
      </c>
      <c r="O12" s="31">
        <f>M12</f>
        <v>240</v>
      </c>
      <c r="P12" s="29">
        <f>(O12/H12)</f>
        <v>439.69465648854958</v>
      </c>
      <c r="Q12" s="93" t="s">
        <v>233</v>
      </c>
      <c r="R12" s="62" t="str">
        <f>"LGS-" &amp; Q12 &amp; "-R-" &amp; G12 &amp; "-FB-B-T"</f>
        <v>LGS-XX25-R-10-FB-B-T</v>
      </c>
      <c r="S12" s="63" t="s">
        <v>90</v>
      </c>
      <c r="T12" s="63" t="s">
        <v>91</v>
      </c>
      <c r="U12" s="32"/>
      <c r="V12" s="64"/>
      <c r="X12">
        <v>1</v>
      </c>
      <c r="Y12">
        <v>1</v>
      </c>
      <c r="Z12">
        <v>0</v>
      </c>
      <c r="AA12">
        <v>0</v>
      </c>
      <c r="AB12">
        <v>1</v>
      </c>
      <c r="AC12">
        <f>BIN2DEC(_xlfn.CONCAT(X12:AB12))</f>
        <v>25</v>
      </c>
    </row>
    <row r="13" spans="1:30" x14ac:dyDescent="0.25">
      <c r="A13" s="10"/>
      <c r="B13" s="58" t="s">
        <v>99</v>
      </c>
      <c r="C13" s="59" t="s">
        <v>93</v>
      </c>
      <c r="D13" s="65" t="s">
        <v>94</v>
      </c>
      <c r="E13" s="66"/>
      <c r="F13" s="66"/>
      <c r="G13" s="30">
        <f>VLOOKUP($B13,[1]Schedule!$A$1:$S$65536,9,FALSE)</f>
        <v>12</v>
      </c>
      <c r="H13" s="33">
        <f>(((G13/2)*G13/2)*3.144)/144</f>
        <v>0.78600000000000003</v>
      </c>
      <c r="I13" s="28">
        <f>VLOOKUP($B13,[1]Schedule!$A$1:$S$65536,5,FALSE)</f>
        <v>1215</v>
      </c>
      <c r="J13" s="29">
        <f>(I13/H13)</f>
        <v>1545.8015267175572</v>
      </c>
      <c r="K13" s="28">
        <f>VLOOKUP($B13,[1]Schedule!$A$1:$S$65536,6,FALSE)</f>
        <v>600</v>
      </c>
      <c r="L13" s="30">
        <f>(K13/H13)</f>
        <v>763.35877862595419</v>
      </c>
      <c r="M13" s="28">
        <f>VLOOKUP($B13,[1]Schedule!$A$1:$S$65536,7,FALSE)</f>
        <v>435</v>
      </c>
      <c r="N13" s="29">
        <f>(M13/H13)</f>
        <v>553.43511450381675</v>
      </c>
      <c r="O13" s="31">
        <f>M13</f>
        <v>435</v>
      </c>
      <c r="P13" s="29">
        <f>(O13/H13)</f>
        <v>553.43511450381675</v>
      </c>
      <c r="Q13" s="61" t="s">
        <v>234</v>
      </c>
      <c r="R13" s="62" t="str">
        <f>"LGE" &amp; "-" &amp; Q13 &amp;  "-" &amp; "R" &amp;  "-" &amp; G13 &amp; "-" &amp; "AB-S"</f>
        <v>LGE-XXX1-R-12-AB-S</v>
      </c>
      <c r="S13" s="34"/>
      <c r="T13" s="34"/>
      <c r="U13" s="34"/>
      <c r="V13" s="63" t="s">
        <v>249</v>
      </c>
      <c r="X13">
        <v>0</v>
      </c>
      <c r="Y13">
        <v>0</v>
      </c>
      <c r="Z13">
        <v>0</v>
      </c>
      <c r="AA13">
        <v>0</v>
      </c>
      <c r="AB13">
        <v>1</v>
      </c>
      <c r="AC13">
        <f>BIN2DEC(_xlfn.CONCAT(X13:AB13))</f>
        <v>1</v>
      </c>
    </row>
    <row r="14" spans="1:30" x14ac:dyDescent="0.25">
      <c r="A14" s="10"/>
      <c r="B14" s="58" t="s">
        <v>100</v>
      </c>
      <c r="C14" s="59" t="s">
        <v>101</v>
      </c>
      <c r="D14" s="59" t="s">
        <v>102</v>
      </c>
      <c r="E14" s="66"/>
      <c r="F14" s="66"/>
      <c r="G14" s="71" t="s">
        <v>103</v>
      </c>
      <c r="H14" s="33">
        <f>(((G14/2)*G14/2)*3.144)/144</f>
        <v>0.34933333333333333</v>
      </c>
      <c r="I14" s="28">
        <f>VLOOKUP($B14,[1]Schedule!$A$1:$S$65536,5,FALSE)</f>
        <v>485</v>
      </c>
      <c r="J14" s="29">
        <f>(I14/H14)</f>
        <v>1388.3587786259543</v>
      </c>
      <c r="K14" s="28">
        <f>VLOOKUP($B14,[1]Schedule!$A$1:$S$65536,6,FALSE)</f>
        <v>155</v>
      </c>
      <c r="L14" s="30">
        <f>(K14/H14)</f>
        <v>443.70229007633588</v>
      </c>
      <c r="M14" s="28">
        <f>VLOOKUP($B14,[1]Schedule!$A$1:$S$65536,7,FALSE)</f>
        <v>155</v>
      </c>
      <c r="N14" s="29">
        <f>(M14/H14)</f>
        <v>443.70229007633588</v>
      </c>
      <c r="O14" s="31">
        <f>M14</f>
        <v>155</v>
      </c>
      <c r="P14" s="29">
        <f>(O14/H14)</f>
        <v>443.70229007633588</v>
      </c>
      <c r="Q14" s="61" t="s">
        <v>233</v>
      </c>
      <c r="R14" s="62" t="str">
        <f>"LGE" &amp; "-" &amp; Q14 &amp;  "-" &amp; "R" &amp;  "-" &amp; G14 &amp; "-" &amp; "BA-S-T"</f>
        <v>LGE-XX25-R-08-BA-S-T</v>
      </c>
      <c r="S14" s="63" t="s">
        <v>104</v>
      </c>
      <c r="T14" s="63" t="s">
        <v>91</v>
      </c>
      <c r="U14" s="34"/>
      <c r="V14" s="63"/>
      <c r="X14">
        <v>1</v>
      </c>
      <c r="Y14">
        <v>1</v>
      </c>
      <c r="Z14">
        <v>0</v>
      </c>
      <c r="AA14">
        <v>0</v>
      </c>
      <c r="AB14">
        <v>1</v>
      </c>
      <c r="AC14">
        <f>BIN2DEC(_xlfn.CONCAT(X14:AB14))</f>
        <v>25</v>
      </c>
      <c r="AD14" t="s">
        <v>215</v>
      </c>
    </row>
    <row r="15" spans="1:30" x14ac:dyDescent="0.25">
      <c r="A15" s="10"/>
      <c r="B15" s="124"/>
      <c r="C15" s="125"/>
      <c r="D15" s="125"/>
      <c r="E15" s="125"/>
      <c r="F15" s="125"/>
      <c r="G15" s="125"/>
      <c r="H15" s="126"/>
      <c r="I15" s="37"/>
      <c r="J15" s="38"/>
      <c r="K15" s="39"/>
      <c r="L15" s="38"/>
      <c r="M15" s="37"/>
      <c r="N15" s="40"/>
      <c r="O15" s="39"/>
      <c r="P15" s="40"/>
      <c r="Q15" s="41"/>
      <c r="R15" s="41"/>
      <c r="S15" s="41"/>
      <c r="T15" s="41"/>
      <c r="U15" s="41"/>
      <c r="V15" s="41"/>
    </row>
    <row r="16" spans="1:30" x14ac:dyDescent="0.25">
      <c r="A16" s="10"/>
      <c r="B16" s="42"/>
      <c r="C16" s="67"/>
      <c r="D16" s="42"/>
      <c r="E16" s="42"/>
      <c r="F16" s="42"/>
      <c r="G16" s="42"/>
      <c r="H16" s="42"/>
    </row>
    <row r="17" spans="1:29" x14ac:dyDescent="0.25">
      <c r="A17" s="10"/>
      <c r="B17" s="68" t="str">
        <f>CONCATENATE(E18," - ",F18)</f>
        <v>1007.07 - CHEM. STOR LVL 1</v>
      </c>
      <c r="C17" s="69" t="s">
        <v>105</v>
      </c>
      <c r="D17" s="69"/>
      <c r="E17" s="69"/>
      <c r="F17" s="69"/>
      <c r="G17" s="69"/>
      <c r="H17" s="69"/>
      <c r="I17" s="26"/>
      <c r="J17" s="26"/>
      <c r="K17" s="26"/>
      <c r="L17" s="26"/>
      <c r="M17" s="26"/>
      <c r="N17" s="26"/>
      <c r="O17" s="26"/>
      <c r="P17" s="26"/>
      <c r="Q17" s="26"/>
      <c r="R17" s="26"/>
      <c r="V17" s="27"/>
    </row>
    <row r="18" spans="1:29" x14ac:dyDescent="0.25">
      <c r="A18" s="10"/>
      <c r="B18" s="72" t="s">
        <v>106</v>
      </c>
      <c r="C18" s="65" t="s">
        <v>107</v>
      </c>
      <c r="D18" s="65" t="s">
        <v>108</v>
      </c>
      <c r="E18" s="60" t="s">
        <v>109</v>
      </c>
      <c r="F18" s="70" t="s">
        <v>110</v>
      </c>
      <c r="G18" s="71" t="s">
        <v>111</v>
      </c>
      <c r="H18" s="33">
        <f>(((G18/2)*G18/2)*3.144)/144</f>
        <v>0.19650000000000001</v>
      </c>
      <c r="I18" s="28">
        <f>VLOOKUP($B18,[1]Schedule!$A$1:$S$65536,5,FALSE)</f>
        <v>260</v>
      </c>
      <c r="J18" s="29">
        <f>(I18/H18)</f>
        <v>1323.1552162849873</v>
      </c>
      <c r="K18" s="28">
        <f>VLOOKUP($B18,[1]Schedule!$A$1:$S$65536,6,FALSE)</f>
        <v>260</v>
      </c>
      <c r="L18" s="30">
        <f>(K18/H18)</f>
        <v>1323.1552162849873</v>
      </c>
      <c r="M18" s="28">
        <f>VLOOKUP($B18,[1]Schedule!$A$1:$S$65536,7,FALSE)</f>
        <v>260</v>
      </c>
      <c r="N18" s="29">
        <f>(M18/H18)</f>
        <v>1323.1552162849873</v>
      </c>
      <c r="O18" s="31">
        <f>M18</f>
        <v>260</v>
      </c>
      <c r="P18" s="29">
        <f>(O18/H18)</f>
        <v>1323.1552162849873</v>
      </c>
      <c r="Q18" s="61" t="s">
        <v>223</v>
      </c>
      <c r="R18" s="62" t="s">
        <v>222</v>
      </c>
      <c r="S18" s="63" t="s">
        <v>207</v>
      </c>
      <c r="T18" s="63" t="s">
        <v>91</v>
      </c>
      <c r="U18" s="32"/>
      <c r="V18" s="36"/>
      <c r="X18">
        <v>1</v>
      </c>
      <c r="Y18">
        <v>1</v>
      </c>
      <c r="Z18">
        <v>1</v>
      </c>
      <c r="AA18">
        <v>0</v>
      </c>
      <c r="AB18">
        <v>0</v>
      </c>
      <c r="AC18">
        <f>BIN2DEC(_xlfn.CONCAT(X18:AB18))</f>
        <v>28</v>
      </c>
    </row>
    <row r="19" spans="1:29" x14ac:dyDescent="0.25">
      <c r="A19" s="10"/>
      <c r="B19" s="138" t="s">
        <v>112</v>
      </c>
      <c r="C19" s="139"/>
      <c r="D19" s="139"/>
      <c r="E19" s="139"/>
      <c r="F19" s="139"/>
      <c r="G19" s="139"/>
      <c r="H19" s="140"/>
      <c r="I19" s="37"/>
      <c r="J19" s="38"/>
      <c r="K19" s="39"/>
      <c r="L19" s="38"/>
      <c r="M19" s="37"/>
      <c r="N19" s="40"/>
      <c r="O19" s="39"/>
      <c r="P19" s="40"/>
      <c r="Q19" s="41"/>
      <c r="R19" s="41"/>
      <c r="S19" s="41"/>
      <c r="T19" s="41"/>
      <c r="U19" s="41"/>
      <c r="V19" s="41"/>
    </row>
    <row r="20" spans="1:29" x14ac:dyDescent="0.25">
      <c r="A20" s="10"/>
      <c r="B20" s="42"/>
      <c r="C20" s="67"/>
      <c r="D20" s="42"/>
      <c r="E20" s="42"/>
      <c r="F20" s="42"/>
      <c r="G20" s="42"/>
      <c r="H20" s="42"/>
    </row>
    <row r="21" spans="1:29" x14ac:dyDescent="0.25">
      <c r="A21" s="10"/>
      <c r="B21" s="68" t="str">
        <f>CONCATENATE(E22," - ",F22)</f>
        <v>1219.04 - CHEM. STOR LVL 2</v>
      </c>
      <c r="C21" s="69" t="s">
        <v>213</v>
      </c>
      <c r="D21" s="69"/>
      <c r="E21" s="69"/>
      <c r="F21" s="69"/>
      <c r="G21" s="69"/>
      <c r="H21" s="69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29" x14ac:dyDescent="0.25">
      <c r="A22" s="10"/>
      <c r="B22" s="72" t="s">
        <v>114</v>
      </c>
      <c r="C22" s="65" t="s">
        <v>86</v>
      </c>
      <c r="D22" s="65" t="s">
        <v>87</v>
      </c>
      <c r="E22" s="60" t="s">
        <v>115</v>
      </c>
      <c r="F22" s="70" t="s">
        <v>116</v>
      </c>
      <c r="G22" s="71" t="s">
        <v>111</v>
      </c>
      <c r="H22" s="33">
        <f>(((G22/2)*G22/2)*3.144)/144</f>
        <v>0.19650000000000001</v>
      </c>
      <c r="I22" s="28">
        <f>VLOOKUP($B22,[1]Schedule!$A$1:$S$65536,5,FALSE)</f>
        <v>200</v>
      </c>
      <c r="J22" s="29">
        <f>(I22/H22)</f>
        <v>1017.8117048346055</v>
      </c>
      <c r="K22" s="28">
        <f>VLOOKUP($B22,[1]Schedule!$A$1:$S$65536,6,FALSE)</f>
        <v>200</v>
      </c>
      <c r="L22" s="30">
        <f>(K22/H22)</f>
        <v>1017.8117048346055</v>
      </c>
      <c r="M22" s="28">
        <f>VLOOKUP($B22,[1]Schedule!$A$1:$S$65536,7,FALSE)</f>
        <v>200</v>
      </c>
      <c r="N22" s="29">
        <f>(M22/H22)</f>
        <v>1017.8117048346055</v>
      </c>
      <c r="O22" s="31">
        <f>M22</f>
        <v>200</v>
      </c>
      <c r="P22" s="29">
        <f>(O22/H22)</f>
        <v>1017.8117048346055</v>
      </c>
      <c r="Q22" s="61" t="s">
        <v>223</v>
      </c>
      <c r="R22" s="62" t="str">
        <f>"LGS-" &amp; Q22 &amp; "-R-" &amp; G22 &amp; "-BB-B-T"</f>
        <v>LGS-MX11-R-06-BB-B-T</v>
      </c>
      <c r="S22" s="63" t="s">
        <v>90</v>
      </c>
      <c r="T22" s="63" t="s">
        <v>91</v>
      </c>
      <c r="U22" s="32"/>
      <c r="V22" s="36"/>
      <c r="X22">
        <v>1</v>
      </c>
      <c r="Y22">
        <v>1</v>
      </c>
      <c r="Z22">
        <v>1</v>
      </c>
      <c r="AA22">
        <v>0</v>
      </c>
      <c r="AB22">
        <v>0</v>
      </c>
      <c r="AC22">
        <f>BIN2DEC(_xlfn.CONCAT(X22:AB22))</f>
        <v>28</v>
      </c>
    </row>
    <row r="23" spans="1:29" x14ac:dyDescent="0.25">
      <c r="B23" s="72" t="s">
        <v>117</v>
      </c>
      <c r="C23" s="65" t="s">
        <v>118</v>
      </c>
      <c r="D23" s="65" t="s">
        <v>119</v>
      </c>
      <c r="E23" s="66"/>
      <c r="F23" s="66"/>
      <c r="G23" s="71" t="s">
        <v>103</v>
      </c>
      <c r="H23" s="33">
        <f>(((G23/2)*G23/2)*3.144)/144</f>
        <v>0.34933333333333333</v>
      </c>
      <c r="I23" s="28">
        <f>VLOOKUP($B23,[1]Schedule!$A$1:$S$65536,5,FALSE)</f>
        <v>350</v>
      </c>
      <c r="J23" s="29">
        <f>(I23/H23)</f>
        <v>1001.9083969465649</v>
      </c>
      <c r="K23" s="28">
        <f>VLOOKUP($B23,[1]Schedule!$A$1:$S$65536,6,FALSE)</f>
        <v>350</v>
      </c>
      <c r="L23" s="30">
        <f>(K23/H23)</f>
        <v>1001.9083969465649</v>
      </c>
      <c r="M23" s="28">
        <f>VLOOKUP($B23,[1]Schedule!$A$1:$S$65536,7,FALSE)</f>
        <v>350</v>
      </c>
      <c r="N23" s="29">
        <f>(M23/H23)</f>
        <v>1001.9083969465649</v>
      </c>
      <c r="O23" s="31">
        <f>M23</f>
        <v>350</v>
      </c>
      <c r="P23" s="29">
        <f>(O23/H23)</f>
        <v>1001.9083969465649</v>
      </c>
      <c r="Q23" s="61" t="s">
        <v>228</v>
      </c>
      <c r="R23" s="62" t="s">
        <v>230</v>
      </c>
      <c r="S23" s="44"/>
      <c r="T23" s="44"/>
      <c r="U23" s="35"/>
      <c r="V23" s="34"/>
      <c r="X23">
        <v>0</v>
      </c>
      <c r="Y23">
        <v>1</v>
      </c>
      <c r="Z23">
        <v>1</v>
      </c>
      <c r="AA23">
        <v>0</v>
      </c>
      <c r="AB23">
        <v>0</v>
      </c>
      <c r="AC23">
        <f>BIN2DEC(_xlfn.CONCAT(X23:AB23))</f>
        <v>12</v>
      </c>
    </row>
    <row r="24" spans="1:29" x14ac:dyDescent="0.25">
      <c r="A24" s="10"/>
      <c r="B24" s="141" t="s">
        <v>120</v>
      </c>
      <c r="C24" s="136"/>
      <c r="D24" s="136"/>
      <c r="E24" s="136"/>
      <c r="F24" s="136"/>
      <c r="G24" s="136"/>
      <c r="H24" s="137"/>
      <c r="I24" s="37"/>
      <c r="J24" s="38"/>
      <c r="K24" s="39"/>
      <c r="L24" s="38"/>
      <c r="M24" s="37"/>
      <c r="N24" s="40"/>
      <c r="O24" s="39"/>
      <c r="P24" s="40"/>
      <c r="Q24" s="41"/>
      <c r="R24" s="41"/>
      <c r="S24" s="41"/>
      <c r="T24" s="41"/>
      <c r="U24" s="41"/>
      <c r="V24" s="41"/>
    </row>
    <row r="25" spans="1:29" x14ac:dyDescent="0.25">
      <c r="B25" s="42"/>
      <c r="C25" s="67"/>
      <c r="D25" s="42"/>
      <c r="E25" s="42"/>
      <c r="F25" s="42"/>
      <c r="G25" s="42"/>
      <c r="H25" s="42"/>
    </row>
    <row r="26" spans="1:29" x14ac:dyDescent="0.25">
      <c r="B26" s="68" t="str">
        <f>CONCATENATE(E27," - ",F27)</f>
        <v>1219.02 - CORR LVL 2</v>
      </c>
      <c r="C26" s="69" t="s">
        <v>121</v>
      </c>
      <c r="D26" s="69"/>
      <c r="E26" s="69"/>
      <c r="F26" s="69"/>
      <c r="G26" s="69"/>
      <c r="H26" s="69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29" x14ac:dyDescent="0.25">
      <c r="B27" s="72" t="s">
        <v>122</v>
      </c>
      <c r="C27" s="65" t="s">
        <v>86</v>
      </c>
      <c r="D27" s="65" t="s">
        <v>87</v>
      </c>
      <c r="E27" s="60" t="s">
        <v>123</v>
      </c>
      <c r="F27" s="70" t="s">
        <v>124</v>
      </c>
      <c r="G27" s="71" t="s">
        <v>111</v>
      </c>
      <c r="H27" s="33">
        <f>(((G27/2)*G27/2)*3.144)/144</f>
        <v>0.19650000000000001</v>
      </c>
      <c r="I27" s="28">
        <f>VLOOKUP($B27,[1]Schedule!$A$1:$S$65536,5,FALSE)</f>
        <v>300</v>
      </c>
      <c r="J27" s="29">
        <f>(I27/H27)</f>
        <v>1526.7175572519084</v>
      </c>
      <c r="K27" s="28">
        <f>VLOOKUP($B27,[1]Schedule!$A$1:$S$65536,6,FALSE)</f>
        <v>300</v>
      </c>
      <c r="L27" s="30">
        <f>(K27/H27)</f>
        <v>1526.7175572519084</v>
      </c>
      <c r="M27" s="28">
        <f>VLOOKUP($B27,[1]Schedule!$A$1:$S$65536,7,FALSE)</f>
        <v>300</v>
      </c>
      <c r="N27" s="29">
        <f>(M27/H27)</f>
        <v>1526.7175572519084</v>
      </c>
      <c r="O27" s="31">
        <f>M27</f>
        <v>300</v>
      </c>
      <c r="P27" s="29">
        <f>(O27/H27)</f>
        <v>1526.7175572519084</v>
      </c>
      <c r="Q27" s="61" t="s">
        <v>223</v>
      </c>
      <c r="R27" s="62" t="str">
        <f>"LGS-" &amp; Q27 &amp; "-R-" &amp; G27 &amp; "-FB-B-T"</f>
        <v>LGS-MX11-R-06-FB-B-T</v>
      </c>
      <c r="S27" s="63" t="s">
        <v>90</v>
      </c>
      <c r="T27" s="63" t="s">
        <v>91</v>
      </c>
      <c r="U27" s="32"/>
      <c r="V27" s="36"/>
      <c r="X27">
        <v>1</v>
      </c>
      <c r="Y27">
        <v>1</v>
      </c>
      <c r="Z27">
        <v>1</v>
      </c>
      <c r="AA27">
        <v>0</v>
      </c>
      <c r="AB27">
        <v>0</v>
      </c>
      <c r="AC27">
        <f>BIN2DEC(_xlfn.CONCAT(X27:AB27))</f>
        <v>28</v>
      </c>
    </row>
    <row r="28" spans="1:29" x14ac:dyDescent="0.25">
      <c r="A28" s="45"/>
      <c r="B28" s="141"/>
      <c r="C28" s="136"/>
      <c r="D28" s="136"/>
      <c r="E28" s="136"/>
      <c r="F28" s="136"/>
      <c r="G28" s="136"/>
      <c r="H28" s="137"/>
      <c r="I28" s="37"/>
      <c r="J28" s="38"/>
      <c r="K28" s="39"/>
      <c r="L28" s="38"/>
      <c r="M28" s="37"/>
      <c r="N28" s="40"/>
      <c r="O28" s="39"/>
      <c r="P28" s="40"/>
      <c r="Q28" s="41"/>
      <c r="R28" s="41"/>
      <c r="S28" s="41"/>
      <c r="T28" s="41"/>
      <c r="U28" s="41"/>
      <c r="V28" s="41"/>
    </row>
    <row r="29" spans="1:29" x14ac:dyDescent="0.25">
      <c r="A29" s="45"/>
      <c r="B29" s="42"/>
      <c r="C29" s="67"/>
      <c r="D29" s="42"/>
      <c r="E29" s="42"/>
      <c r="F29" s="42"/>
      <c r="G29" s="42"/>
      <c r="H29" s="42"/>
    </row>
    <row r="30" spans="1:29" x14ac:dyDescent="0.25">
      <c r="B30" s="68" t="str">
        <f>CONCATENATE(E31," - ",F31)</f>
        <v>1217.00 - GEN. BIO LAB</v>
      </c>
      <c r="C30" s="73" t="s">
        <v>95</v>
      </c>
      <c r="D30" s="69"/>
      <c r="E30" s="69"/>
      <c r="F30" s="69"/>
      <c r="G30" s="69"/>
      <c r="H30" s="69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29" x14ac:dyDescent="0.25">
      <c r="B31" s="72" t="s">
        <v>125</v>
      </c>
      <c r="C31" s="65" t="s">
        <v>86</v>
      </c>
      <c r="D31" s="65" t="s">
        <v>87</v>
      </c>
      <c r="E31" s="60" t="s">
        <v>126</v>
      </c>
      <c r="F31" s="70" t="s">
        <v>127</v>
      </c>
      <c r="G31" s="30">
        <f>VLOOKUP($B31,[1]Schedule!$A$1:$S$65536,9,FALSE)</f>
        <v>14</v>
      </c>
      <c r="H31" s="33">
        <f>(((G31/2)*G31/2)*3.144)/144</f>
        <v>1.0698333333333334</v>
      </c>
      <c r="I31" s="28">
        <f>VLOOKUP($B31,[1]Schedule!$A$1:$S$65536,5,FALSE)</f>
        <v>2000</v>
      </c>
      <c r="J31" s="29">
        <f>(I31/H31)</f>
        <v>1869.4500701043776</v>
      </c>
      <c r="K31" s="28">
        <f>VLOOKUP($B31,[1]Schedule!$A$1:$S$65536,6,FALSE)</f>
        <v>2000</v>
      </c>
      <c r="L31" s="30">
        <f>(K31/H31)</f>
        <v>1869.4500701043776</v>
      </c>
      <c r="M31" s="28">
        <f>VLOOKUP($B31,[1]Schedule!$A$1:$S$65536,7,FALSE)</f>
        <v>815</v>
      </c>
      <c r="N31" s="29">
        <f>(M31/H31)</f>
        <v>761.80090356753385</v>
      </c>
      <c r="O31" s="31">
        <f>M31</f>
        <v>815</v>
      </c>
      <c r="P31" s="29">
        <f>(O31/H31)</f>
        <v>761.80090356753385</v>
      </c>
      <c r="Q31" s="93" t="s">
        <v>233</v>
      </c>
      <c r="R31" s="62" t="str">
        <f>"LGS-" &amp; Q31 &amp; "-R-" &amp; G31 &amp; "-BB-B-T"</f>
        <v>LGS-XX25-R-14-BB-B-T</v>
      </c>
      <c r="S31" s="63" t="s">
        <v>90</v>
      </c>
      <c r="T31" s="63" t="s">
        <v>91</v>
      </c>
      <c r="U31" s="32"/>
      <c r="V31" s="36"/>
      <c r="X31">
        <v>1</v>
      </c>
      <c r="Y31">
        <v>1</v>
      </c>
      <c r="Z31">
        <v>0</v>
      </c>
      <c r="AA31">
        <v>0</v>
      </c>
      <c r="AB31">
        <v>1</v>
      </c>
      <c r="AC31">
        <f>BIN2DEC(_xlfn.CONCAT(X31:AB31))</f>
        <v>25</v>
      </c>
    </row>
    <row r="32" spans="1:29" x14ac:dyDescent="0.25">
      <c r="B32" s="72" t="s">
        <v>128</v>
      </c>
      <c r="C32" s="65" t="str">
        <f>IF(LEFT(B32,2)="FE","FE-SIEMENS","GE-SIEMENS")</f>
        <v>GE-SIEMENS</v>
      </c>
      <c r="D32" s="65" t="s">
        <v>94</v>
      </c>
      <c r="E32" s="66"/>
      <c r="F32" s="66"/>
      <c r="G32" s="30">
        <f>VLOOKUP($B32,[1]Schedule!$A$1:$S$65536,9,FALSE)</f>
        <v>14</v>
      </c>
      <c r="H32" s="33">
        <f>(((G32/2)*G32/2)*3.144)/144</f>
        <v>1.0698333333333334</v>
      </c>
      <c r="I32" s="28">
        <f>VLOOKUP($B32,[1]Schedule!$A$1:$S$65536,5,FALSE)</f>
        <v>1995</v>
      </c>
      <c r="J32" s="29">
        <f>(I32/H32)</f>
        <v>1864.7764449291165</v>
      </c>
      <c r="K32" s="28">
        <f>VLOOKUP($B32,[1]Schedule!$A$1:$S$65536,6,FALSE)</f>
        <v>1665</v>
      </c>
      <c r="L32" s="30">
        <f>(K32/H32)</f>
        <v>1556.3171833618942</v>
      </c>
      <c r="M32" s="28">
        <f>VLOOKUP($B32,[1]Schedule!$A$1:$S$65536,7,FALSE)</f>
        <v>810</v>
      </c>
      <c r="N32" s="29">
        <f>(M32/H32)</f>
        <v>757.12727839227284</v>
      </c>
      <c r="O32" s="31">
        <f>M32</f>
        <v>810</v>
      </c>
      <c r="P32" s="29">
        <f>(O32/H32)</f>
        <v>757.12727839227284</v>
      </c>
      <c r="Q32" s="61" t="s">
        <v>234</v>
      </c>
      <c r="R32" s="62" t="s">
        <v>235</v>
      </c>
      <c r="S32" s="44"/>
      <c r="T32" s="44"/>
      <c r="U32" s="35"/>
      <c r="V32" s="63" t="s">
        <v>249</v>
      </c>
      <c r="X32">
        <v>0</v>
      </c>
      <c r="Y32">
        <v>0</v>
      </c>
      <c r="Z32">
        <v>0</v>
      </c>
      <c r="AA32">
        <v>0</v>
      </c>
      <c r="AB32">
        <v>1</v>
      </c>
      <c r="AC32">
        <f>BIN2DEC(_xlfn.CONCAT(X32:AB32))</f>
        <v>1</v>
      </c>
    </row>
    <row r="33" spans="1:29" x14ac:dyDescent="0.25">
      <c r="A33" s="45"/>
      <c r="B33" s="72" t="s">
        <v>129</v>
      </c>
      <c r="C33" s="65" t="s">
        <v>101</v>
      </c>
      <c r="D33" s="65" t="s">
        <v>102</v>
      </c>
      <c r="E33" s="66"/>
      <c r="F33" s="66"/>
      <c r="G33" s="71" t="s">
        <v>103</v>
      </c>
      <c r="H33" s="33">
        <f>(((G33/2)*G33/2)*3.144)/144</f>
        <v>0.34933333333333333</v>
      </c>
      <c r="I33" s="28">
        <f>VLOOKUP($B33,[1]Schedule!$A$1:$S$65536,5,FALSE)</f>
        <v>485</v>
      </c>
      <c r="J33" s="29">
        <f>(I33/H33)</f>
        <v>1388.3587786259543</v>
      </c>
      <c r="K33" s="28">
        <f>VLOOKUP($B33,[1]Schedule!$A$1:$S$65536,6,FALSE)</f>
        <v>155</v>
      </c>
      <c r="L33" s="30">
        <f>(K33/H33)</f>
        <v>443.70229007633588</v>
      </c>
      <c r="M33" s="28">
        <f>VLOOKUP($B33,[1]Schedule!$A$1:$S$65536,7,FALSE)</f>
        <v>155</v>
      </c>
      <c r="N33" s="29">
        <f>(M33/H33)</f>
        <v>443.70229007633588</v>
      </c>
      <c r="O33" s="31">
        <f>M33</f>
        <v>155</v>
      </c>
      <c r="P33" s="29">
        <f>(O33/H33)</f>
        <v>443.70229007633588</v>
      </c>
      <c r="Q33" s="61" t="s">
        <v>233</v>
      </c>
      <c r="R33" s="62" t="s">
        <v>238</v>
      </c>
      <c r="S33" s="63" t="s">
        <v>104</v>
      </c>
      <c r="T33" s="63" t="s">
        <v>91</v>
      </c>
      <c r="U33" s="35"/>
      <c r="V33" s="63"/>
      <c r="X33">
        <v>1</v>
      </c>
      <c r="Y33">
        <v>1</v>
      </c>
      <c r="Z33">
        <v>0</v>
      </c>
      <c r="AA33">
        <v>0</v>
      </c>
      <c r="AB33">
        <v>1</v>
      </c>
      <c r="AC33">
        <f>BIN2DEC(_xlfn.CONCAT(X33:AB33))</f>
        <v>25</v>
      </c>
    </row>
    <row r="34" spans="1:29" x14ac:dyDescent="0.25">
      <c r="A34" s="45"/>
      <c r="B34" s="141"/>
      <c r="C34" s="136"/>
      <c r="D34" s="136"/>
      <c r="E34" s="136"/>
      <c r="F34" s="136"/>
      <c r="G34" s="136"/>
      <c r="H34" s="137"/>
      <c r="I34" s="37"/>
      <c r="J34" s="38"/>
      <c r="K34" s="39"/>
      <c r="L34" s="38"/>
      <c r="M34" s="37"/>
      <c r="N34" s="40"/>
      <c r="O34" s="39"/>
      <c r="P34" s="40"/>
      <c r="Q34" s="41"/>
      <c r="R34" s="41"/>
      <c r="S34" s="41"/>
      <c r="T34" s="41"/>
      <c r="U34" s="41"/>
      <c r="V34" s="41"/>
    </row>
    <row r="35" spans="1:29" x14ac:dyDescent="0.25">
      <c r="A35" s="45"/>
      <c r="B35" s="42"/>
      <c r="C35" s="67"/>
      <c r="D35" s="42"/>
      <c r="E35" s="42"/>
      <c r="F35" s="42"/>
      <c r="G35" s="42"/>
      <c r="H35" s="42"/>
    </row>
    <row r="36" spans="1:29" x14ac:dyDescent="0.25">
      <c r="A36" s="45"/>
      <c r="B36" s="68" t="str">
        <f>CONCATENATE(E37," - ",F37)</f>
        <v>1219.01 - GEN. BIO PREP</v>
      </c>
      <c r="C36" s="69" t="s">
        <v>95</v>
      </c>
      <c r="D36" s="69"/>
      <c r="E36" s="69"/>
      <c r="F36" s="69"/>
      <c r="G36" s="69"/>
      <c r="H36" s="69"/>
      <c r="I36" s="26"/>
      <c r="J36" s="26"/>
      <c r="K36" s="26"/>
      <c r="L36" s="26"/>
      <c r="M36" s="26"/>
      <c r="N36" s="26"/>
      <c r="O36" s="26"/>
      <c r="P36" s="26"/>
      <c r="Q36" s="26"/>
      <c r="R36" s="26"/>
      <c r="U36" s="46"/>
    </row>
    <row r="37" spans="1:29" x14ac:dyDescent="0.25">
      <c r="A37" s="10"/>
      <c r="B37" s="72" t="s">
        <v>130</v>
      </c>
      <c r="C37" s="65" t="s">
        <v>86</v>
      </c>
      <c r="D37" s="65" t="s">
        <v>87</v>
      </c>
      <c r="E37" s="60" t="s">
        <v>131</v>
      </c>
      <c r="F37" s="70" t="s">
        <v>132</v>
      </c>
      <c r="G37" s="30">
        <f>VLOOKUP($B37,[1]Schedule!$A$1:$S$65536,9,FALSE)</f>
        <v>10</v>
      </c>
      <c r="H37" s="33">
        <f>(((G37/2)*G37/2)*3.144)/144</f>
        <v>0.54583333333333339</v>
      </c>
      <c r="I37" s="28">
        <f>VLOOKUP($B37,[1]Schedule!$A$1:$S$65536,5,FALSE)</f>
        <v>1035</v>
      </c>
      <c r="J37" s="29">
        <f>(I37/H37)</f>
        <v>1896.1832061068701</v>
      </c>
      <c r="K37" s="28">
        <f>VLOOKUP($B37,[1]Schedule!$A$1:$S$65536,6,FALSE)</f>
        <v>765</v>
      </c>
      <c r="L37" s="30">
        <f>(K37/H37)</f>
        <v>1401.5267175572517</v>
      </c>
      <c r="M37" s="28">
        <f>VLOOKUP($B37,[1]Schedule!$A$1:$S$65536,7,FALSE)</f>
        <v>240</v>
      </c>
      <c r="N37" s="29">
        <f>(M37/H37)</f>
        <v>439.69465648854958</v>
      </c>
      <c r="O37" s="31">
        <f>M37</f>
        <v>240</v>
      </c>
      <c r="P37" s="29">
        <f>(O37/H37)</f>
        <v>439.69465648854958</v>
      </c>
      <c r="Q37" s="93" t="s">
        <v>233</v>
      </c>
      <c r="R37" s="62" t="str">
        <f>"LGS-" &amp; Q37 &amp; "-R-" &amp; G37 &amp; "-FB-B-T"</f>
        <v>LGS-XX25-R-10-FB-B-T</v>
      </c>
      <c r="S37" s="63" t="s">
        <v>90</v>
      </c>
      <c r="T37" s="63" t="s">
        <v>91</v>
      </c>
      <c r="U37" s="32"/>
      <c r="V37" s="36"/>
      <c r="X37">
        <v>1</v>
      </c>
      <c r="Y37">
        <v>1</v>
      </c>
      <c r="Z37">
        <v>0</v>
      </c>
      <c r="AA37">
        <v>0</v>
      </c>
      <c r="AB37">
        <v>1</v>
      </c>
      <c r="AC37">
        <f>BIN2DEC(_xlfn.CONCAT(X37:AB37))</f>
        <v>25</v>
      </c>
    </row>
    <row r="38" spans="1:29" x14ac:dyDescent="0.25">
      <c r="B38" s="72" t="s">
        <v>133</v>
      </c>
      <c r="C38" s="65" t="s">
        <v>93</v>
      </c>
      <c r="D38" s="65" t="s">
        <v>94</v>
      </c>
      <c r="E38" s="66"/>
      <c r="F38" s="66"/>
      <c r="G38" s="30">
        <f>VLOOKUP($B38,[1]Schedule!$A$1:$S$65536,9,FALSE)</f>
        <v>12</v>
      </c>
      <c r="H38" s="33">
        <f>(((G38/2)*G38/2)*3.144)/144</f>
        <v>0.78600000000000003</v>
      </c>
      <c r="I38" s="28">
        <f>VLOOKUP($B38,[1]Schedule!$A$1:$S$65536,5,FALSE)</f>
        <v>1230</v>
      </c>
      <c r="J38" s="29">
        <f>(I38/H38)</f>
        <v>1564.885496183206</v>
      </c>
      <c r="K38" s="28">
        <f>VLOOKUP($B38,[1]Schedule!$A$1:$S$65536,6,FALSE)</f>
        <v>630</v>
      </c>
      <c r="L38" s="30">
        <f>(K38/H38)</f>
        <v>801.52671755725191</v>
      </c>
      <c r="M38" s="28">
        <f>VLOOKUP($B38,[1]Schedule!$A$1:$S$65536,7,FALSE)</f>
        <v>435</v>
      </c>
      <c r="N38" s="29">
        <f>(M38/H38)</f>
        <v>553.43511450381675</v>
      </c>
      <c r="O38" s="31">
        <f>M38</f>
        <v>435</v>
      </c>
      <c r="P38" s="29">
        <f>(O38/H38)</f>
        <v>553.43511450381675</v>
      </c>
      <c r="Q38" s="61" t="s">
        <v>234</v>
      </c>
      <c r="R38" s="62" t="s">
        <v>236</v>
      </c>
      <c r="S38" s="44"/>
      <c r="T38" s="44"/>
      <c r="U38" s="35"/>
      <c r="V38" s="63" t="s">
        <v>249</v>
      </c>
      <c r="X38">
        <v>0</v>
      </c>
      <c r="Y38">
        <v>0</v>
      </c>
      <c r="Z38">
        <v>0</v>
      </c>
      <c r="AA38">
        <v>0</v>
      </c>
      <c r="AB38">
        <v>1</v>
      </c>
      <c r="AC38">
        <f>BIN2DEC(_xlfn.CONCAT(X38:AB38))</f>
        <v>1</v>
      </c>
    </row>
    <row r="39" spans="1:29" x14ac:dyDescent="0.25">
      <c r="B39" s="72" t="s">
        <v>134</v>
      </c>
      <c r="C39" s="65" t="s">
        <v>101</v>
      </c>
      <c r="D39" s="65" t="s">
        <v>102</v>
      </c>
      <c r="E39" s="66"/>
      <c r="F39" s="66"/>
      <c r="G39" s="71" t="s">
        <v>103</v>
      </c>
      <c r="H39" s="33">
        <f>(((G39/2)*G39/2)*3.144)/144</f>
        <v>0.34933333333333333</v>
      </c>
      <c r="I39" s="28">
        <f>VLOOKUP($B39,[1]Schedule!$A$1:$S$65536,5,FALSE)</f>
        <v>485</v>
      </c>
      <c r="J39" s="29">
        <f>(I39/H39)</f>
        <v>1388.3587786259543</v>
      </c>
      <c r="K39" s="28">
        <f>VLOOKUP($B39,[1]Schedule!$A$1:$S$65536,6,FALSE)</f>
        <v>155</v>
      </c>
      <c r="L39" s="30">
        <f>(K39/H39)</f>
        <v>443.70229007633588</v>
      </c>
      <c r="M39" s="28">
        <f>VLOOKUP($B39,[1]Schedule!$A$1:$S$65536,7,FALSE)</f>
        <v>155</v>
      </c>
      <c r="N39" s="29">
        <f>(M39/H39)</f>
        <v>443.70229007633588</v>
      </c>
      <c r="O39" s="31">
        <f>M39</f>
        <v>155</v>
      </c>
      <c r="P39" s="29">
        <f>(O39/H39)</f>
        <v>443.70229007633588</v>
      </c>
      <c r="Q39" s="61" t="s">
        <v>233</v>
      </c>
      <c r="R39" s="62" t="s">
        <v>238</v>
      </c>
      <c r="S39" s="63" t="s">
        <v>104</v>
      </c>
      <c r="T39" s="63" t="s">
        <v>91</v>
      </c>
      <c r="U39" s="35"/>
      <c r="V39" s="63"/>
      <c r="X39">
        <v>1</v>
      </c>
      <c r="Y39">
        <v>1</v>
      </c>
      <c r="Z39">
        <v>0</v>
      </c>
      <c r="AA39">
        <v>0</v>
      </c>
      <c r="AB39">
        <v>1</v>
      </c>
      <c r="AC39">
        <f>BIN2DEC(_xlfn.CONCAT(X39:AB39))</f>
        <v>25</v>
      </c>
    </row>
    <row r="40" spans="1:29" x14ac:dyDescent="0.25">
      <c r="A40" s="10"/>
      <c r="B40" s="121"/>
      <c r="C40" s="136"/>
      <c r="D40" s="136"/>
      <c r="E40" s="136"/>
      <c r="F40" s="136"/>
      <c r="G40" s="136"/>
      <c r="H40" s="137"/>
      <c r="I40" s="37"/>
      <c r="J40" s="38"/>
      <c r="K40" s="39"/>
      <c r="L40" s="29"/>
      <c r="M40" s="37"/>
      <c r="N40" s="40"/>
      <c r="O40" s="39"/>
      <c r="P40" s="40"/>
      <c r="Q40" s="41"/>
      <c r="R40" s="41"/>
      <c r="S40" s="41"/>
      <c r="T40" s="41"/>
      <c r="U40" s="41"/>
      <c r="V40" s="41"/>
    </row>
    <row r="41" spans="1:29" x14ac:dyDescent="0.25">
      <c r="B41" s="42"/>
      <c r="C41" s="67"/>
      <c r="D41" s="42"/>
      <c r="E41" s="42"/>
      <c r="F41" s="42"/>
      <c r="G41" s="42"/>
      <c r="H41" s="42"/>
    </row>
    <row r="42" spans="1:29" x14ac:dyDescent="0.25">
      <c r="B42" s="68" t="str">
        <f>CONCATENATE(E43," - ",F43)</f>
        <v>1225.00 - STOR  DRY GOODS</v>
      </c>
      <c r="C42" s="69" t="s">
        <v>113</v>
      </c>
      <c r="D42" s="69"/>
      <c r="E42" s="69"/>
      <c r="F42" s="69"/>
      <c r="G42" s="69"/>
      <c r="H42" s="69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29" ht="22.5" x14ac:dyDescent="0.25">
      <c r="A43" s="10"/>
      <c r="B43" s="72" t="s">
        <v>135</v>
      </c>
      <c r="C43" s="65" t="s">
        <v>86</v>
      </c>
      <c r="D43" s="65" t="s">
        <v>87</v>
      </c>
      <c r="E43" s="60" t="s">
        <v>136</v>
      </c>
      <c r="F43" s="70" t="s">
        <v>137</v>
      </c>
      <c r="G43" s="30">
        <f>VLOOKUP($B43,[1]Schedule!$A$1:$S$65536,9,FALSE)</f>
        <v>10</v>
      </c>
      <c r="H43" s="33">
        <f>(((G43/2)*G43/2)*3.144)/144</f>
        <v>0.54583333333333339</v>
      </c>
      <c r="I43" s="28">
        <f>VLOOKUP($B43,[1]Schedule!$A$1:$S$65536,5,FALSE)</f>
        <v>825</v>
      </c>
      <c r="J43" s="29">
        <f>(I43/H43)</f>
        <v>1511.4503816793892</v>
      </c>
      <c r="K43" s="28">
        <f>VLOOKUP($B43,[1]Schedule!$A$1:$S$65536,6,FALSE)</f>
        <v>825</v>
      </c>
      <c r="L43" s="30">
        <f>(K43/H43)</f>
        <v>1511.4503816793892</v>
      </c>
      <c r="M43" s="28">
        <f>VLOOKUP($B43,[1]Schedule!$A$1:$S$65536,7,FALSE)</f>
        <v>240</v>
      </c>
      <c r="N43" s="29">
        <f>(M43/H43)</f>
        <v>439.69465648854958</v>
      </c>
      <c r="O43" s="31">
        <f>M43</f>
        <v>240</v>
      </c>
      <c r="P43" s="29">
        <f>(O43/H43)</f>
        <v>439.69465648854958</v>
      </c>
      <c r="Q43" s="61" t="s">
        <v>223</v>
      </c>
      <c r="R43" s="62" t="str">
        <f>"LGS-" &amp; Q43 &amp; "-R-" &amp; G43 &amp; "-BB-B-T"</f>
        <v>LGS-MX11-R-10-BB-B-T</v>
      </c>
      <c r="S43" s="63" t="s">
        <v>90</v>
      </c>
      <c r="T43" s="63" t="s">
        <v>91</v>
      </c>
      <c r="U43" s="32"/>
      <c r="V43" s="36"/>
      <c r="X43">
        <v>1</v>
      </c>
      <c r="Y43">
        <v>1</v>
      </c>
      <c r="Z43">
        <v>1</v>
      </c>
      <c r="AA43">
        <v>0</v>
      </c>
      <c r="AB43">
        <v>0</v>
      </c>
      <c r="AC43">
        <f>BIN2DEC(_xlfn.CONCAT(X43:AB43))</f>
        <v>28</v>
      </c>
    </row>
    <row r="44" spans="1:29" x14ac:dyDescent="0.25">
      <c r="B44" s="72" t="s">
        <v>138</v>
      </c>
      <c r="C44" s="65" t="s">
        <v>101</v>
      </c>
      <c r="D44" s="65" t="s">
        <v>139</v>
      </c>
      <c r="E44" s="66"/>
      <c r="F44" s="66"/>
      <c r="G44" s="30">
        <f>VLOOKUP($B44,[1]Schedule!$A$1:$S$65536,9,FALSE)</f>
        <v>12</v>
      </c>
      <c r="H44" s="33">
        <f>(((G44/2)*G44/2)*3.144)/144</f>
        <v>0.78600000000000003</v>
      </c>
      <c r="I44" s="28">
        <f>VLOOKUP($B44,[1]Schedule!$A$1:$S$65536,5,FALSE)</f>
        <v>1320</v>
      </c>
      <c r="J44" s="29">
        <f>(I44/H44)</f>
        <v>1679.3893129770993</v>
      </c>
      <c r="K44" s="28">
        <f>VLOOKUP($B44,[1]Schedule!$A$1:$S$65536,6,FALSE)</f>
        <v>1320</v>
      </c>
      <c r="L44" s="30">
        <f>(K44/H44)</f>
        <v>1679.3893129770993</v>
      </c>
      <c r="M44" s="28">
        <f>VLOOKUP($B44,[1]Schedule!$A$1:$S$65536,7,FALSE)</f>
        <v>390</v>
      </c>
      <c r="N44" s="29">
        <f>(M44/H44)</f>
        <v>496.18320610687022</v>
      </c>
      <c r="O44" s="31">
        <f>M44</f>
        <v>390</v>
      </c>
      <c r="P44" s="29">
        <f>(O44/H44)</f>
        <v>496.18320610687022</v>
      </c>
      <c r="Q44" s="74" t="s">
        <v>228</v>
      </c>
      <c r="R44" s="62" t="s">
        <v>231</v>
      </c>
      <c r="S44" s="34"/>
      <c r="T44" s="63"/>
      <c r="U44" s="32"/>
      <c r="V44" s="34"/>
      <c r="X44">
        <v>0</v>
      </c>
      <c r="Y44">
        <v>1</v>
      </c>
      <c r="Z44">
        <v>1</v>
      </c>
      <c r="AA44">
        <v>0</v>
      </c>
      <c r="AB44">
        <v>0</v>
      </c>
      <c r="AC44">
        <f>BIN2DEC(_xlfn.CONCAT(X44:AB44))</f>
        <v>12</v>
      </c>
    </row>
    <row r="45" spans="1:29" x14ac:dyDescent="0.25">
      <c r="A45" s="10"/>
      <c r="B45" s="121" t="s">
        <v>140</v>
      </c>
      <c r="C45" s="136"/>
      <c r="D45" s="136"/>
      <c r="E45" s="136"/>
      <c r="F45" s="136"/>
      <c r="G45" s="136"/>
      <c r="H45" s="137"/>
      <c r="I45" s="37"/>
      <c r="J45" s="38"/>
      <c r="K45" s="39"/>
      <c r="L45" s="38"/>
      <c r="M45" s="37"/>
      <c r="N45" s="40"/>
      <c r="O45" s="39"/>
      <c r="P45" s="40"/>
      <c r="Q45" s="41"/>
      <c r="R45" s="41"/>
      <c r="S45" s="41"/>
      <c r="T45" s="41"/>
      <c r="U45" s="41"/>
      <c r="V45" s="41"/>
    </row>
    <row r="46" spans="1:29" x14ac:dyDescent="0.25">
      <c r="A46" s="45"/>
      <c r="C46" s="10"/>
      <c r="K46" s="10"/>
    </row>
    <row r="48" spans="1:29" ht="15.75" thickBot="1" x14ac:dyDescent="0.3">
      <c r="A48" s="9"/>
      <c r="C48" s="10"/>
    </row>
    <row r="49" spans="1:29" ht="15.75" thickTop="1" x14ac:dyDescent="0.25">
      <c r="B49" s="13" t="s">
        <v>54</v>
      </c>
      <c r="C49" s="13" t="s">
        <v>54</v>
      </c>
      <c r="D49" s="13" t="s">
        <v>55</v>
      </c>
      <c r="E49" s="13" t="s">
        <v>55</v>
      </c>
      <c r="F49" s="13" t="s">
        <v>56</v>
      </c>
      <c r="G49" s="13" t="s">
        <v>55</v>
      </c>
      <c r="H49" s="13" t="s">
        <v>55</v>
      </c>
      <c r="I49" s="14" t="s">
        <v>57</v>
      </c>
      <c r="J49" s="13" t="s">
        <v>58</v>
      </c>
      <c r="K49" s="14" t="s">
        <v>57</v>
      </c>
      <c r="L49" s="13" t="s">
        <v>58</v>
      </c>
      <c r="M49" s="14" t="s">
        <v>57</v>
      </c>
      <c r="N49" s="13" t="s">
        <v>58</v>
      </c>
      <c r="O49" s="14" t="s">
        <v>57</v>
      </c>
      <c r="P49" s="13" t="s">
        <v>58</v>
      </c>
      <c r="Q49" s="13"/>
      <c r="R49" s="13" t="s">
        <v>54</v>
      </c>
      <c r="S49" s="13" t="s">
        <v>59</v>
      </c>
      <c r="T49" s="13" t="s">
        <v>59</v>
      </c>
      <c r="U49" s="13" t="s">
        <v>60</v>
      </c>
      <c r="V49" s="15" t="s">
        <v>61</v>
      </c>
    </row>
    <row r="50" spans="1:29" x14ac:dyDescent="0.25">
      <c r="B50" s="16" t="s">
        <v>62</v>
      </c>
      <c r="C50" s="16" t="s">
        <v>63</v>
      </c>
      <c r="D50" s="16" t="s">
        <v>64</v>
      </c>
      <c r="E50" s="16" t="s">
        <v>65</v>
      </c>
      <c r="F50" s="16" t="s">
        <v>66</v>
      </c>
      <c r="G50" s="16" t="s">
        <v>67</v>
      </c>
      <c r="H50" s="16" t="s">
        <v>56</v>
      </c>
      <c r="I50" s="17" t="s">
        <v>68</v>
      </c>
      <c r="J50" s="18" t="s">
        <v>69</v>
      </c>
      <c r="K50" s="17" t="s">
        <v>68</v>
      </c>
      <c r="L50" s="18" t="s">
        <v>70</v>
      </c>
      <c r="M50" s="17" t="s">
        <v>71</v>
      </c>
      <c r="N50" s="16" t="s">
        <v>71</v>
      </c>
      <c r="O50" s="17" t="s">
        <v>71</v>
      </c>
      <c r="P50" s="16" t="s">
        <v>71</v>
      </c>
      <c r="Q50" s="119" t="s">
        <v>72</v>
      </c>
      <c r="R50" s="16" t="s">
        <v>73</v>
      </c>
      <c r="S50" s="16" t="s">
        <v>63</v>
      </c>
      <c r="T50" s="16" t="s">
        <v>74</v>
      </c>
      <c r="U50" s="16" t="s">
        <v>75</v>
      </c>
      <c r="V50" s="19" t="s">
        <v>76</v>
      </c>
    </row>
    <row r="51" spans="1:29" ht="15.75" thickBot="1" x14ac:dyDescent="0.3">
      <c r="B51" s="20"/>
      <c r="C51" s="21"/>
      <c r="D51" s="21"/>
      <c r="E51" s="21"/>
      <c r="F51" s="21"/>
      <c r="G51" s="21" t="s">
        <v>77</v>
      </c>
      <c r="H51" s="21" t="s">
        <v>78</v>
      </c>
      <c r="I51" s="22" t="s">
        <v>79</v>
      </c>
      <c r="J51" s="21" t="s">
        <v>80</v>
      </c>
      <c r="K51" s="22" t="s">
        <v>81</v>
      </c>
      <c r="L51" s="21" t="s">
        <v>80</v>
      </c>
      <c r="M51" s="22" t="s">
        <v>82</v>
      </c>
      <c r="N51" s="21" t="s">
        <v>80</v>
      </c>
      <c r="O51" s="22" t="s">
        <v>81</v>
      </c>
      <c r="P51" s="21" t="s">
        <v>80</v>
      </c>
      <c r="Q51" s="120"/>
      <c r="R51" s="21"/>
      <c r="S51" s="20"/>
      <c r="T51" s="21" t="s">
        <v>83</v>
      </c>
      <c r="U51" s="21"/>
      <c r="V51" s="23"/>
    </row>
    <row r="52" spans="1:29" ht="15.75" thickTop="1" x14ac:dyDescent="0.25">
      <c r="C52" s="10"/>
    </row>
    <row r="53" spans="1:29" x14ac:dyDescent="0.25">
      <c r="A53" s="10"/>
      <c r="B53" s="25" t="str">
        <f>CONCATENATE(E54," - ",F54)</f>
        <v>1325.03 - CHEM. PREP</v>
      </c>
      <c r="C53" s="26" t="s">
        <v>141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X53" t="s">
        <v>207</v>
      </c>
      <c r="Y53" t="s">
        <v>208</v>
      </c>
      <c r="Z53" t="s">
        <v>209</v>
      </c>
      <c r="AA53" t="s">
        <v>210</v>
      </c>
      <c r="AB53" t="s">
        <v>211</v>
      </c>
      <c r="AC53" t="s">
        <v>212</v>
      </c>
    </row>
    <row r="54" spans="1:29" x14ac:dyDescent="0.25">
      <c r="A54" s="10"/>
      <c r="B54" s="75" t="s">
        <v>142</v>
      </c>
      <c r="C54" s="76" t="s">
        <v>86</v>
      </c>
      <c r="D54" s="76" t="s">
        <v>87</v>
      </c>
      <c r="E54" s="77" t="s">
        <v>143</v>
      </c>
      <c r="F54" s="78" t="s">
        <v>144</v>
      </c>
      <c r="G54" s="79">
        <v>12</v>
      </c>
      <c r="H54" s="33">
        <f>(((G54/2)*G54/2)*3.144)/144</f>
        <v>0.78600000000000003</v>
      </c>
      <c r="I54" s="28">
        <f>VLOOKUP($B54,[1]Schedule!$A$1:$S$65536,5,FALSE)</f>
        <v>1500</v>
      </c>
      <c r="J54" s="29">
        <f>(I54/H54)</f>
        <v>1908.3969465648854</v>
      </c>
      <c r="K54" s="28">
        <f>VLOOKUP($B54,[1]Schedule!$A$1:$S$65536,6,FALSE)</f>
        <v>1090</v>
      </c>
      <c r="L54" s="30">
        <f>(K54/H54)</f>
        <v>1386.76844783715</v>
      </c>
      <c r="M54" s="28">
        <f>VLOOKUP($B54,[1]Schedule!$A$1:$S$65536,7,FALSE)</f>
        <v>320</v>
      </c>
      <c r="N54" s="29">
        <f>(M54/H54)</f>
        <v>407.12468193384223</v>
      </c>
      <c r="O54" s="31">
        <f>M54</f>
        <v>320</v>
      </c>
      <c r="P54" s="29">
        <f>(O54/H54)</f>
        <v>407.12468193384223</v>
      </c>
      <c r="Q54" s="93" t="s">
        <v>233</v>
      </c>
      <c r="R54" s="62" t="str">
        <f>"LGS-" &amp; Q54 &amp; "-R-" &amp; G54 &amp; "-BB-B-T"</f>
        <v>LGS-XX25-R-12-BB-B-T</v>
      </c>
      <c r="S54" s="63" t="s">
        <v>90</v>
      </c>
      <c r="T54" s="63" t="s">
        <v>91</v>
      </c>
      <c r="U54" s="32"/>
      <c r="V54" s="36"/>
      <c r="X54">
        <v>1</v>
      </c>
      <c r="Y54">
        <v>1</v>
      </c>
      <c r="Z54">
        <v>0</v>
      </c>
      <c r="AA54">
        <v>0</v>
      </c>
      <c r="AB54">
        <v>1</v>
      </c>
      <c r="AC54">
        <f>BIN2DEC(_xlfn.CONCAT(X54:AB54))</f>
        <v>25</v>
      </c>
    </row>
    <row r="55" spans="1:29" x14ac:dyDescent="0.25">
      <c r="A55" s="10"/>
      <c r="B55" s="75" t="s">
        <v>145</v>
      </c>
      <c r="C55" s="76" t="s">
        <v>146</v>
      </c>
      <c r="D55" s="76" t="s">
        <v>94</v>
      </c>
      <c r="E55" s="80"/>
      <c r="F55" s="80"/>
      <c r="G55" s="79">
        <f>VLOOKUP($B55,[1]Schedule!$A$1:$S$65536,9,FALSE)</f>
        <v>14</v>
      </c>
      <c r="H55" s="33">
        <f>(((G55/2)*G55/2)*3.144)/144</f>
        <v>1.0698333333333334</v>
      </c>
      <c r="I55" s="28">
        <f>VLOOKUP($B55,[1]Schedule!$A$1:$S$65536,5,FALSE)</f>
        <v>1740</v>
      </c>
      <c r="J55" s="29">
        <f>(I55/H55)</f>
        <v>1626.4215609908083</v>
      </c>
      <c r="K55" s="28">
        <f>VLOOKUP($B55,[1]Schedule!$A$1:$S$65536,6,FALSE)</f>
        <v>670</v>
      </c>
      <c r="L55" s="30">
        <f>(K55/H55)</f>
        <v>626.26577348496642</v>
      </c>
      <c r="M55" s="28">
        <f>VLOOKUP($B55,[1]Schedule!$A$1:$S$65536,7,FALSE)</f>
        <v>560</v>
      </c>
      <c r="N55" s="29">
        <f>(M55/H55)</f>
        <v>523.4460196292257</v>
      </c>
      <c r="O55" s="31">
        <f>M55</f>
        <v>560</v>
      </c>
      <c r="P55" s="29">
        <f>(O55/H55)</f>
        <v>523.4460196292257</v>
      </c>
      <c r="Q55" s="61" t="s">
        <v>234</v>
      </c>
      <c r="R55" s="62" t="s">
        <v>235</v>
      </c>
      <c r="S55" s="34"/>
      <c r="T55" s="34"/>
      <c r="U55" s="34"/>
      <c r="V55" s="63" t="s">
        <v>249</v>
      </c>
      <c r="X55">
        <v>0</v>
      </c>
      <c r="Y55">
        <v>0</v>
      </c>
      <c r="Z55">
        <v>0</v>
      </c>
      <c r="AA55">
        <v>0</v>
      </c>
      <c r="AB55">
        <v>1</v>
      </c>
      <c r="AC55">
        <f>BIN2DEC(_xlfn.CONCAT(X55:AB55))</f>
        <v>1</v>
      </c>
    </row>
    <row r="56" spans="1:29" x14ac:dyDescent="0.25">
      <c r="A56" s="10"/>
      <c r="B56" s="75" t="s">
        <v>147</v>
      </c>
      <c r="C56" s="76" t="s">
        <v>148</v>
      </c>
      <c r="D56" s="76" t="s">
        <v>149</v>
      </c>
      <c r="E56" s="80"/>
      <c r="F56" s="80"/>
      <c r="G56" s="81" t="s">
        <v>103</v>
      </c>
      <c r="H56" s="33">
        <f>(((G56/2)*G56/2)*3.144)/144</f>
        <v>0.34933333333333333</v>
      </c>
      <c r="I56" s="28">
        <f>VLOOKUP($B56,[1]Schedule!$A$1:$S$65536,5,FALSE)</f>
        <v>485</v>
      </c>
      <c r="J56" s="29">
        <f>(I56/H56)</f>
        <v>1388.3587786259543</v>
      </c>
      <c r="K56" s="28">
        <f>VLOOKUP($B56,[1]Schedule!$A$1:$S$65536,6,FALSE)</f>
        <v>155</v>
      </c>
      <c r="L56" s="30">
        <f>(K56/H56)</f>
        <v>443.70229007633588</v>
      </c>
      <c r="M56" s="28">
        <f>VLOOKUP($B56,[1]Schedule!$A$1:$S$65536,7,FALSE)</f>
        <v>155</v>
      </c>
      <c r="N56" s="29">
        <f>(M56/H56)</f>
        <v>443.70229007633588</v>
      </c>
      <c r="O56" s="31">
        <f>M56</f>
        <v>155</v>
      </c>
      <c r="P56" s="29">
        <f>(O56/H56)</f>
        <v>443.70229007633588</v>
      </c>
      <c r="Q56" s="61" t="s">
        <v>233</v>
      </c>
      <c r="R56" s="62" t="s">
        <v>238</v>
      </c>
      <c r="S56" s="63" t="s">
        <v>104</v>
      </c>
      <c r="T56" s="63" t="s">
        <v>91</v>
      </c>
      <c r="U56" s="32"/>
      <c r="V56" s="63"/>
      <c r="X56">
        <v>1</v>
      </c>
      <c r="Y56">
        <v>1</v>
      </c>
      <c r="Z56">
        <v>0</v>
      </c>
      <c r="AA56">
        <v>0</v>
      </c>
      <c r="AB56">
        <v>1</v>
      </c>
      <c r="AC56">
        <f>BIN2DEC(_xlfn.CONCAT(X56:AB56))</f>
        <v>25</v>
      </c>
    </row>
    <row r="57" spans="1:29" x14ac:dyDescent="0.25">
      <c r="A57" s="10"/>
      <c r="B57" s="75" t="s">
        <v>150</v>
      </c>
      <c r="C57" s="76" t="s">
        <v>148</v>
      </c>
      <c r="D57" s="76" t="s">
        <v>149</v>
      </c>
      <c r="E57" s="80"/>
      <c r="F57" s="80"/>
      <c r="G57" s="81" t="s">
        <v>103</v>
      </c>
      <c r="H57" s="33">
        <f>(((G57/2)*G57/2)*3.144)/144</f>
        <v>0.34933333333333333</v>
      </c>
      <c r="I57" s="28">
        <f>VLOOKUP($B57,[1]Schedule!$A$1:$S$65536,5,FALSE)</f>
        <v>485</v>
      </c>
      <c r="J57" s="29">
        <f>(I57/H57)</f>
        <v>1388.3587786259543</v>
      </c>
      <c r="K57" s="28">
        <f>VLOOKUP($B57,[1]Schedule!$A$1:$S$65536,6,FALSE)</f>
        <v>155</v>
      </c>
      <c r="L57" s="30">
        <f>(K57/H57)</f>
        <v>443.70229007633588</v>
      </c>
      <c r="M57" s="28">
        <f>VLOOKUP($B57,[1]Schedule!$A$1:$S$65536,7,FALSE)</f>
        <v>155</v>
      </c>
      <c r="N57" s="29">
        <f>(M57/H57)</f>
        <v>443.70229007633588</v>
      </c>
      <c r="O57" s="31">
        <f>M57</f>
        <v>155</v>
      </c>
      <c r="P57" s="29">
        <f>(O57/H57)</f>
        <v>443.70229007633588</v>
      </c>
      <c r="Q57" s="61" t="s">
        <v>233</v>
      </c>
      <c r="R57" s="62" t="s">
        <v>238</v>
      </c>
      <c r="S57" s="63" t="s">
        <v>104</v>
      </c>
      <c r="T57" s="63" t="s">
        <v>91</v>
      </c>
      <c r="U57" s="33"/>
      <c r="V57" s="63"/>
      <c r="X57">
        <v>1</v>
      </c>
      <c r="Y57">
        <v>1</v>
      </c>
      <c r="Z57">
        <v>0</v>
      </c>
      <c r="AA57">
        <v>0</v>
      </c>
      <c r="AB57">
        <v>1</v>
      </c>
      <c r="AC57">
        <f>BIN2DEC(_xlfn.CONCAT(X57:AB57))</f>
        <v>25</v>
      </c>
    </row>
    <row r="58" spans="1:29" x14ac:dyDescent="0.25">
      <c r="A58" s="10"/>
      <c r="B58" s="127"/>
      <c r="C58" s="128"/>
      <c r="D58" s="128"/>
      <c r="E58" s="128"/>
      <c r="F58" s="128"/>
      <c r="G58" s="128"/>
      <c r="H58" s="129"/>
      <c r="I58" s="37"/>
      <c r="J58" s="38"/>
      <c r="K58" s="39"/>
      <c r="L58" s="38"/>
      <c r="M58" s="37"/>
      <c r="N58" s="40"/>
      <c r="O58" s="39"/>
      <c r="P58" s="40"/>
      <c r="Q58" s="41"/>
      <c r="R58" s="41"/>
      <c r="S58" s="47"/>
      <c r="T58" s="41"/>
      <c r="U58" s="41"/>
      <c r="V58" s="41"/>
    </row>
    <row r="59" spans="1:29" x14ac:dyDescent="0.25">
      <c r="B59" s="43"/>
      <c r="C59" s="82"/>
      <c r="D59" s="43"/>
      <c r="E59" s="43"/>
      <c r="F59" s="43"/>
      <c r="G59" s="43"/>
      <c r="H59" s="43"/>
    </row>
    <row r="60" spans="1:29" x14ac:dyDescent="0.25">
      <c r="A60" s="10"/>
      <c r="B60" s="83" t="str">
        <f>CONCATENATE(E61," - ",F61)</f>
        <v>1325.04 - CHEM. STOR LVL 3</v>
      </c>
      <c r="C60" s="84" t="s">
        <v>151</v>
      </c>
      <c r="D60" s="84"/>
      <c r="E60" s="84"/>
      <c r="F60" s="84"/>
      <c r="G60" s="84"/>
      <c r="H60" s="84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29" x14ac:dyDescent="0.25">
      <c r="A61" s="10"/>
      <c r="B61" s="75" t="s">
        <v>152</v>
      </c>
      <c r="C61" s="76" t="s">
        <v>86</v>
      </c>
      <c r="D61" s="76" t="s">
        <v>87</v>
      </c>
      <c r="E61" s="77" t="s">
        <v>153</v>
      </c>
      <c r="F61" s="78" t="s">
        <v>154</v>
      </c>
      <c r="G61" s="79">
        <f>VLOOKUP($B61,[1]Schedule!$A$1:$S$65536,9,FALSE)</f>
        <v>10</v>
      </c>
      <c r="H61" s="33">
        <f>(((G61/2)*G61/2)*3.144)/144</f>
        <v>0.54583333333333339</v>
      </c>
      <c r="I61" s="28">
        <f>VLOOKUP($B61,[1]Schedule!$A$1:$S$65536,5,FALSE)</f>
        <v>740</v>
      </c>
      <c r="J61" s="29">
        <f>(I61/H61)</f>
        <v>1355.7251908396945</v>
      </c>
      <c r="K61" s="28">
        <f>VLOOKUP($B61,[1]Schedule!$A$1:$S$65536,6,FALSE)</f>
        <v>740</v>
      </c>
      <c r="L61" s="30">
        <f>(K61/H61)</f>
        <v>1355.7251908396945</v>
      </c>
      <c r="M61" s="28">
        <f>VLOOKUP($B61,[1]Schedule!$A$1:$S$65536,7,FALSE)</f>
        <v>740</v>
      </c>
      <c r="N61" s="29">
        <f>(M61/H61)</f>
        <v>1355.7251908396945</v>
      </c>
      <c r="O61" s="31">
        <f>M61</f>
        <v>740</v>
      </c>
      <c r="P61" s="29">
        <f>(O61/H61)</f>
        <v>1355.7251908396945</v>
      </c>
      <c r="Q61" s="61" t="s">
        <v>223</v>
      </c>
      <c r="R61" s="62" t="str">
        <f>"LGS-" &amp; Q61 &amp; "-R-" &amp; G61 &amp; "-BB-B-T"</f>
        <v>LGS-MX11-R-10-BB-B-T</v>
      </c>
      <c r="S61" s="63" t="s">
        <v>90</v>
      </c>
      <c r="T61" s="63" t="s">
        <v>155</v>
      </c>
      <c r="U61" s="32"/>
      <c r="V61" s="36"/>
      <c r="X61">
        <v>1</v>
      </c>
      <c r="Y61">
        <v>1</v>
      </c>
      <c r="Z61">
        <v>1</v>
      </c>
      <c r="AA61">
        <v>0</v>
      </c>
      <c r="AB61">
        <v>0</v>
      </c>
      <c r="AC61">
        <f>BIN2DEC(_xlfn.CONCAT(X61:AB61))</f>
        <v>28</v>
      </c>
    </row>
    <row r="62" spans="1:29" x14ac:dyDescent="0.25">
      <c r="A62" s="85"/>
      <c r="B62" s="75" t="s">
        <v>156</v>
      </c>
      <c r="C62" s="76" t="s">
        <v>157</v>
      </c>
      <c r="D62" s="76" t="s">
        <v>158</v>
      </c>
      <c r="E62" s="80"/>
      <c r="F62" s="80"/>
      <c r="G62" s="79">
        <f>VLOOKUP($B62,[1]Schedule!$A$1:$S$65536,9,FALSE)</f>
        <v>10</v>
      </c>
      <c r="H62" s="33">
        <f>(((G62/2)*G62/2)*3.144)/144</f>
        <v>0.54583333333333339</v>
      </c>
      <c r="I62" s="28">
        <f>VLOOKUP($B62,[1]Schedule!$A$1:$S$65536,5,FALSE)</f>
        <v>890</v>
      </c>
      <c r="J62" s="29">
        <f>(I62/H62)</f>
        <v>1630.534351145038</v>
      </c>
      <c r="K62" s="28">
        <f>VLOOKUP($B62,[1]Schedule!$A$1:$S$65536,6,FALSE)</f>
        <v>890</v>
      </c>
      <c r="L62" s="30">
        <f>(K62/H62)</f>
        <v>1630.534351145038</v>
      </c>
      <c r="M62" s="28">
        <f>VLOOKUP($B62,[1]Schedule!$A$1:$S$65536,7,FALSE)</f>
        <v>890</v>
      </c>
      <c r="N62" s="29">
        <f>(M62/H62)</f>
        <v>1630.534351145038</v>
      </c>
      <c r="O62" s="31">
        <f>M62</f>
        <v>890</v>
      </c>
      <c r="P62" s="29">
        <f>(O62/H62)</f>
        <v>1630.534351145038</v>
      </c>
      <c r="Q62" s="61" t="s">
        <v>228</v>
      </c>
      <c r="R62" s="62" t="s">
        <v>229</v>
      </c>
      <c r="S62" s="34"/>
      <c r="T62" s="34"/>
      <c r="U62" s="34"/>
      <c r="V62" s="63"/>
      <c r="X62">
        <v>0</v>
      </c>
      <c r="Y62">
        <v>1</v>
      </c>
      <c r="Z62">
        <v>1</v>
      </c>
      <c r="AA62">
        <v>0</v>
      </c>
      <c r="AB62">
        <v>0</v>
      </c>
      <c r="AC62">
        <f>BIN2DEC(_xlfn.CONCAT(X62:AB62))</f>
        <v>12</v>
      </c>
    </row>
    <row r="63" spans="1:29" x14ac:dyDescent="0.25">
      <c r="A63" s="10"/>
      <c r="B63" s="130" t="s">
        <v>159</v>
      </c>
      <c r="C63" s="128"/>
      <c r="D63" s="128"/>
      <c r="E63" s="128"/>
      <c r="F63" s="128"/>
      <c r="G63" s="128"/>
      <c r="H63" s="129"/>
      <c r="I63" s="37"/>
      <c r="J63" s="38"/>
      <c r="K63" s="39"/>
      <c r="L63" s="38"/>
      <c r="M63" s="37"/>
      <c r="N63" s="40"/>
      <c r="O63" s="39"/>
      <c r="P63" s="40"/>
      <c r="Q63" s="41"/>
      <c r="R63" s="41"/>
      <c r="S63" s="41"/>
      <c r="T63" s="41"/>
      <c r="U63" s="41"/>
      <c r="V63" s="41"/>
    </row>
    <row r="64" spans="1:29" x14ac:dyDescent="0.25">
      <c r="B64" s="43"/>
      <c r="C64" s="82"/>
      <c r="D64" s="43"/>
      <c r="E64" s="43"/>
      <c r="F64" s="43"/>
      <c r="G64" s="43"/>
      <c r="H64" s="43"/>
    </row>
    <row r="65" spans="2:29" x14ac:dyDescent="0.25">
      <c r="B65" s="83" t="str">
        <f>CONCATENATE(E66," - ",F66)</f>
        <v>1329.00 - GEN. CHEM CLRM</v>
      </c>
      <c r="C65" s="84" t="s">
        <v>84</v>
      </c>
      <c r="D65" s="84"/>
      <c r="E65" s="84"/>
      <c r="F65" s="84"/>
      <c r="G65" s="84"/>
      <c r="H65" s="84"/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2:29" x14ac:dyDescent="0.25">
      <c r="B66" s="75" t="s">
        <v>160</v>
      </c>
      <c r="C66" s="76" t="s">
        <v>86</v>
      </c>
      <c r="D66" s="76" t="s">
        <v>87</v>
      </c>
      <c r="E66" s="77" t="s">
        <v>161</v>
      </c>
      <c r="F66" s="78" t="s">
        <v>162</v>
      </c>
      <c r="G66" s="79">
        <f>VLOOKUP($B66,[1]Schedule!$A$1:$S$65536,9,FALSE)</f>
        <v>12</v>
      </c>
      <c r="H66" s="33">
        <f>(((G66/2)*G66/2)*3.144)/144</f>
        <v>0.78600000000000003</v>
      </c>
      <c r="I66" s="28">
        <f>VLOOKUP($B66,[1]Schedule!$A$1:$S$65536,5,FALSE)</f>
        <v>1220</v>
      </c>
      <c r="J66" s="29">
        <f>(I66/H66)</f>
        <v>1552.1628498727734</v>
      </c>
      <c r="K66" s="28">
        <f>VLOOKUP($B66,[1]Schedule!$A$1:$S$65536,6,FALSE)</f>
        <v>1220</v>
      </c>
      <c r="L66" s="30">
        <f>(K66/H66)</f>
        <v>1552.1628498727734</v>
      </c>
      <c r="M66" s="28">
        <f>VLOOKUP($B66,[1]Schedule!$A$1:$S$65536,7,FALSE)</f>
        <v>550</v>
      </c>
      <c r="N66" s="29">
        <f>(M66/H66)</f>
        <v>699.74554707379127</v>
      </c>
      <c r="O66" s="31">
        <f>M66</f>
        <v>550</v>
      </c>
      <c r="P66" s="29">
        <f>(O66/H66)</f>
        <v>699.74554707379127</v>
      </c>
      <c r="Q66" s="61" t="s">
        <v>223</v>
      </c>
      <c r="R66" s="62" t="str">
        <f>"LGS-" &amp; Q66 &amp; "-R-" &amp; G66 &amp; "-FB-B-T"</f>
        <v>LGS-MX11-R-12-FB-B-T</v>
      </c>
      <c r="S66" s="63" t="s">
        <v>90</v>
      </c>
      <c r="T66" s="63" t="s">
        <v>155</v>
      </c>
      <c r="U66" s="32"/>
      <c r="V66" s="36"/>
      <c r="X66">
        <v>1</v>
      </c>
      <c r="Y66">
        <v>1</v>
      </c>
      <c r="Z66">
        <v>1</v>
      </c>
      <c r="AA66">
        <v>0</v>
      </c>
      <c r="AB66">
        <v>0</v>
      </c>
      <c r="AC66">
        <f>BIN2DEC(_xlfn.CONCAT(X66:AB66))</f>
        <v>28</v>
      </c>
    </row>
    <row r="67" spans="2:29" x14ac:dyDescent="0.25">
      <c r="B67" s="75" t="s">
        <v>163</v>
      </c>
      <c r="C67" s="76" t="s">
        <v>146</v>
      </c>
      <c r="D67" s="76" t="s">
        <v>94</v>
      </c>
      <c r="E67" s="80"/>
      <c r="F67" s="80"/>
      <c r="G67" s="79">
        <f>VLOOKUP($B67,[1]Schedule!$A$1:$S$65536,9,FALSE)</f>
        <v>12</v>
      </c>
      <c r="H67" s="33">
        <f>(((G67/2)*G67/2)*3.144)/144</f>
        <v>0.78600000000000003</v>
      </c>
      <c r="I67" s="28">
        <f>VLOOKUP($B67,[1]Schedule!$A$1:$S$65536,5,FALSE)</f>
        <v>1220</v>
      </c>
      <c r="J67" s="29">
        <f>(I67/H67)</f>
        <v>1552.1628498727734</v>
      </c>
      <c r="K67" s="28">
        <f>VLOOKUP($B67,[1]Schedule!$A$1:$S$65536,6,FALSE)</f>
        <v>1220</v>
      </c>
      <c r="L67" s="30">
        <f>(K67/H67)</f>
        <v>1552.1628498727734</v>
      </c>
      <c r="M67" s="28">
        <f>VLOOKUP($B67,[1]Schedule!$A$1:$S$65536,7,FALSE)</f>
        <v>550</v>
      </c>
      <c r="N67" s="29">
        <f>(M67/H67)</f>
        <v>699.74554707379127</v>
      </c>
      <c r="O67" s="31">
        <f>M67</f>
        <v>550</v>
      </c>
      <c r="P67" s="29">
        <f>(O67/H67)</f>
        <v>699.74554707379127</v>
      </c>
      <c r="Q67" s="61" t="s">
        <v>224</v>
      </c>
      <c r="R67" s="62" t="s">
        <v>226</v>
      </c>
      <c r="S67" s="34"/>
      <c r="T67" s="34"/>
      <c r="U67" s="34"/>
      <c r="V67" s="63" t="s">
        <v>249</v>
      </c>
      <c r="X67">
        <v>0</v>
      </c>
      <c r="Y67">
        <v>0</v>
      </c>
      <c r="Z67">
        <v>1</v>
      </c>
      <c r="AA67">
        <v>0</v>
      </c>
      <c r="AB67">
        <v>0</v>
      </c>
      <c r="AC67">
        <f>BIN2DEC(_xlfn.CONCAT(X67:AB67))</f>
        <v>4</v>
      </c>
    </row>
    <row r="68" spans="2:29" x14ac:dyDescent="0.25">
      <c r="B68" s="131"/>
      <c r="C68" s="132"/>
      <c r="D68" s="132"/>
      <c r="E68" s="132"/>
      <c r="F68" s="132"/>
      <c r="G68" s="132"/>
      <c r="H68" s="133"/>
      <c r="I68" s="37"/>
      <c r="J68" s="38"/>
      <c r="K68" s="39"/>
      <c r="L68" s="38"/>
      <c r="M68" s="37"/>
      <c r="N68" s="40"/>
      <c r="O68" s="39"/>
      <c r="P68" s="40"/>
      <c r="Q68" s="41"/>
      <c r="R68" s="41"/>
      <c r="S68" s="41"/>
      <c r="T68" s="41"/>
      <c r="U68" s="41"/>
      <c r="V68" s="41"/>
    </row>
    <row r="69" spans="2:29" x14ac:dyDescent="0.25">
      <c r="B69" s="43"/>
      <c r="C69" s="82"/>
      <c r="D69" s="43"/>
      <c r="E69" s="43"/>
      <c r="F69" s="43"/>
      <c r="G69" s="43"/>
      <c r="H69" s="43"/>
    </row>
    <row r="70" spans="2:29" x14ac:dyDescent="0.25">
      <c r="B70" s="83" t="str">
        <f>CONCATENATE(E71," - ",F71)</f>
        <v>1327.00 - GEN. CHEM LAB</v>
      </c>
      <c r="C70" s="84" t="s">
        <v>164</v>
      </c>
      <c r="D70" s="84"/>
      <c r="E70" s="84"/>
      <c r="F70" s="84"/>
      <c r="G70" s="84"/>
      <c r="H70" s="84"/>
      <c r="I70" s="26"/>
      <c r="J70" s="26"/>
      <c r="K70" s="26"/>
      <c r="L70" s="26"/>
      <c r="M70" s="26"/>
      <c r="N70" s="26"/>
      <c r="O70" s="26"/>
      <c r="P70" s="26"/>
      <c r="Q70" s="26"/>
      <c r="R70" s="26"/>
      <c r="V70" s="27"/>
    </row>
    <row r="71" spans="2:29" x14ac:dyDescent="0.25">
      <c r="B71" s="75" t="s">
        <v>165</v>
      </c>
      <c r="C71" s="76" t="s">
        <v>86</v>
      </c>
      <c r="D71" s="76" t="s">
        <v>87</v>
      </c>
      <c r="E71" s="77" t="s">
        <v>166</v>
      </c>
      <c r="F71" s="78" t="s">
        <v>167</v>
      </c>
      <c r="G71" s="79">
        <f>VLOOKUP($B71,[1]Schedule!$A$1:$S$65536,9,FALSE)</f>
        <v>14</v>
      </c>
      <c r="H71" s="33">
        <f t="shared" ref="H71:H78" si="0">(((G71/2)*G71/2)*3.144)/144</f>
        <v>1.0698333333333334</v>
      </c>
      <c r="I71" s="28">
        <f>VLOOKUP($B71,[1]Schedule!$A$1:$S$65536,5,FALSE)</f>
        <v>2000</v>
      </c>
      <c r="J71" s="29">
        <f t="shared" ref="J71:J78" si="1">(I71/H71)</f>
        <v>1869.4500701043776</v>
      </c>
      <c r="K71" s="28">
        <f>VLOOKUP($B71,[1]Schedule!$A$1:$S$65536,6,FALSE)</f>
        <v>930</v>
      </c>
      <c r="L71" s="30">
        <f t="shared" ref="L71:L78" si="2">(K71/H71)</f>
        <v>869.29428259853557</v>
      </c>
      <c r="M71" s="28">
        <f>VLOOKUP($B71,[1]Schedule!$A$1:$S$65536,7,FALSE)</f>
        <v>560</v>
      </c>
      <c r="N71" s="29">
        <f t="shared" ref="N71:N78" si="3">(M71/H71)</f>
        <v>523.4460196292257</v>
      </c>
      <c r="O71" s="31">
        <f t="shared" ref="O71:O78" si="4">M71</f>
        <v>560</v>
      </c>
      <c r="P71" s="29">
        <f t="shared" ref="P71:P78" si="5">(O71/H71)</f>
        <v>523.4460196292257</v>
      </c>
      <c r="Q71" s="61" t="s">
        <v>233</v>
      </c>
      <c r="R71" s="62" t="str">
        <f>"LGS-" &amp; Q71 &amp; "-R-" &amp; G71 &amp; "-BB-B-T"</f>
        <v>LGS-XX25-R-14-BB-B-T</v>
      </c>
      <c r="S71" s="63" t="s">
        <v>90</v>
      </c>
      <c r="T71" s="63" t="s">
        <v>91</v>
      </c>
      <c r="U71" s="32"/>
      <c r="V71" s="36"/>
      <c r="X71">
        <v>1</v>
      </c>
      <c r="Y71">
        <v>1</v>
      </c>
      <c r="Z71">
        <v>0</v>
      </c>
      <c r="AA71">
        <v>0</v>
      </c>
      <c r="AB71">
        <v>1</v>
      </c>
      <c r="AC71">
        <f t="shared" ref="AC71:AC78" si="6">BIN2DEC(_xlfn.CONCAT(X71:AB71))</f>
        <v>25</v>
      </c>
    </row>
    <row r="72" spans="2:29" x14ac:dyDescent="0.25">
      <c r="B72" s="75" t="s">
        <v>168</v>
      </c>
      <c r="C72" s="86" t="s">
        <v>169</v>
      </c>
      <c r="D72" s="76" t="s">
        <v>149</v>
      </c>
      <c r="E72" s="80"/>
      <c r="F72" s="80"/>
      <c r="G72" s="81" t="s">
        <v>103</v>
      </c>
      <c r="H72" s="33">
        <f t="shared" si="0"/>
        <v>0.34933333333333333</v>
      </c>
      <c r="I72" s="28">
        <f>VLOOKUP($B72,[1]Schedule!$A$1:$S$65536,5,FALSE)</f>
        <v>485</v>
      </c>
      <c r="J72" s="29">
        <f t="shared" si="1"/>
        <v>1388.3587786259543</v>
      </c>
      <c r="K72" s="28">
        <f>VLOOKUP($B72,[1]Schedule!$A$1:$S$65536,6,FALSE)</f>
        <v>155</v>
      </c>
      <c r="L72" s="30">
        <f t="shared" si="2"/>
        <v>443.70229007633588</v>
      </c>
      <c r="M72" s="28">
        <f>VLOOKUP($B72,[1]Schedule!$A$1:$S$65536,7,FALSE)</f>
        <v>155</v>
      </c>
      <c r="N72" s="29">
        <f t="shared" si="3"/>
        <v>443.70229007633588</v>
      </c>
      <c r="O72" s="31">
        <f t="shared" si="4"/>
        <v>155</v>
      </c>
      <c r="P72" s="29">
        <f t="shared" si="5"/>
        <v>443.70229007633588</v>
      </c>
      <c r="Q72" s="61" t="s">
        <v>233</v>
      </c>
      <c r="R72" s="62" t="s">
        <v>238</v>
      </c>
      <c r="S72" s="63" t="s">
        <v>183</v>
      </c>
      <c r="T72" s="63" t="s">
        <v>91</v>
      </c>
      <c r="U72" s="44"/>
      <c r="V72" s="63"/>
      <c r="X72">
        <v>1</v>
      </c>
      <c r="Y72">
        <v>1</v>
      </c>
      <c r="Z72">
        <v>0</v>
      </c>
      <c r="AA72">
        <v>0</v>
      </c>
      <c r="AB72">
        <v>1</v>
      </c>
      <c r="AC72">
        <f t="shared" si="6"/>
        <v>25</v>
      </c>
    </row>
    <row r="73" spans="2:29" x14ac:dyDescent="0.25">
      <c r="B73" s="75" t="s">
        <v>170</v>
      </c>
      <c r="C73" s="86" t="s">
        <v>169</v>
      </c>
      <c r="D73" s="76" t="s">
        <v>149</v>
      </c>
      <c r="E73" s="80"/>
      <c r="F73" s="80"/>
      <c r="G73" s="79">
        <f>VLOOKUP($B73,[1]Schedule!$A$1:$S$65536,9,FALSE)</f>
        <v>10</v>
      </c>
      <c r="H73" s="33">
        <f t="shared" si="0"/>
        <v>0.54583333333333339</v>
      </c>
      <c r="I73" s="28">
        <f>VLOOKUP($B73,[1]Schedule!$A$1:$S$65536,5,FALSE)</f>
        <v>915</v>
      </c>
      <c r="J73" s="29">
        <f t="shared" si="1"/>
        <v>1676.3358778625952</v>
      </c>
      <c r="K73" s="28">
        <f>VLOOKUP($B73,[1]Schedule!$A$1:$S$65536,6,FALSE)</f>
        <v>280</v>
      </c>
      <c r="L73" s="30">
        <f t="shared" si="2"/>
        <v>512.97709923664115</v>
      </c>
      <c r="M73" s="28">
        <f>VLOOKUP($B73,[1]Schedule!$A$1:$S$65536,7,FALSE)</f>
        <v>280</v>
      </c>
      <c r="N73" s="29">
        <f t="shared" si="3"/>
        <v>512.97709923664115</v>
      </c>
      <c r="O73" s="31">
        <f t="shared" si="4"/>
        <v>280</v>
      </c>
      <c r="P73" s="29">
        <f t="shared" si="5"/>
        <v>512.97709923664115</v>
      </c>
      <c r="Q73" s="61" t="s">
        <v>233</v>
      </c>
      <c r="R73" s="62" t="s">
        <v>240</v>
      </c>
      <c r="S73" s="63" t="s">
        <v>183</v>
      </c>
      <c r="T73" s="63" t="s">
        <v>91</v>
      </c>
      <c r="U73" s="44"/>
      <c r="V73" s="63"/>
      <c r="X73">
        <v>1</v>
      </c>
      <c r="Y73">
        <v>1</v>
      </c>
      <c r="Z73">
        <v>0</v>
      </c>
      <c r="AA73">
        <v>0</v>
      </c>
      <c r="AB73">
        <v>1</v>
      </c>
      <c r="AC73">
        <f t="shared" si="6"/>
        <v>25</v>
      </c>
    </row>
    <row r="74" spans="2:29" x14ac:dyDescent="0.25">
      <c r="B74" s="75" t="s">
        <v>171</v>
      </c>
      <c r="C74" s="86" t="s">
        <v>169</v>
      </c>
      <c r="D74" s="76" t="s">
        <v>149</v>
      </c>
      <c r="E74" s="80"/>
      <c r="F74" s="80"/>
      <c r="G74" s="79">
        <f>VLOOKUP($B74,[1]Schedule!$A$1:$S$65536,9,FALSE)</f>
        <v>10</v>
      </c>
      <c r="H74" s="33">
        <f t="shared" si="0"/>
        <v>0.54583333333333339</v>
      </c>
      <c r="I74" s="28">
        <f>VLOOKUP($B74,[1]Schedule!$A$1:$S$65536,5,FALSE)</f>
        <v>915</v>
      </c>
      <c r="J74" s="29">
        <f t="shared" si="1"/>
        <v>1676.3358778625952</v>
      </c>
      <c r="K74" s="28">
        <f>VLOOKUP($B74,[1]Schedule!$A$1:$S$65536,6,FALSE)</f>
        <v>280</v>
      </c>
      <c r="L74" s="30">
        <f t="shared" si="2"/>
        <v>512.97709923664115</v>
      </c>
      <c r="M74" s="28">
        <f>VLOOKUP($B74,[1]Schedule!$A$1:$S$65536,7,FALSE)</f>
        <v>280</v>
      </c>
      <c r="N74" s="29">
        <f t="shared" si="3"/>
        <v>512.97709923664115</v>
      </c>
      <c r="O74" s="31">
        <f t="shared" si="4"/>
        <v>280</v>
      </c>
      <c r="P74" s="29">
        <f t="shared" si="5"/>
        <v>512.97709923664115</v>
      </c>
      <c r="Q74" s="61" t="s">
        <v>233</v>
      </c>
      <c r="R74" s="62" t="s">
        <v>240</v>
      </c>
      <c r="S74" s="63" t="s">
        <v>183</v>
      </c>
      <c r="T74" s="63" t="s">
        <v>91</v>
      </c>
      <c r="U74" s="34"/>
      <c r="V74" s="63"/>
      <c r="X74">
        <v>1</v>
      </c>
      <c r="Y74">
        <v>1</v>
      </c>
      <c r="Z74">
        <v>0</v>
      </c>
      <c r="AA74">
        <v>0</v>
      </c>
      <c r="AB74">
        <v>1</v>
      </c>
      <c r="AC74">
        <f t="shared" si="6"/>
        <v>25</v>
      </c>
    </row>
    <row r="75" spans="2:29" x14ac:dyDescent="0.25">
      <c r="B75" s="75" t="s">
        <v>172</v>
      </c>
      <c r="C75" s="76" t="s">
        <v>86</v>
      </c>
      <c r="D75" s="76" t="s">
        <v>87</v>
      </c>
      <c r="E75" s="77"/>
      <c r="F75" s="78"/>
      <c r="G75" s="79">
        <f>VLOOKUP($B75,[1]Schedule!$A$1:$S$65536,9,FALSE)</f>
        <v>14</v>
      </c>
      <c r="H75" s="33">
        <f t="shared" si="0"/>
        <v>1.0698333333333334</v>
      </c>
      <c r="I75" s="28">
        <f>VLOOKUP($B75,[1]Schedule!$A$1:$S$65536,5,FALSE)</f>
        <v>2000</v>
      </c>
      <c r="J75" s="29">
        <f t="shared" si="1"/>
        <v>1869.4500701043776</v>
      </c>
      <c r="K75" s="28">
        <f>VLOOKUP($B75,[1]Schedule!$A$1:$S$65536,6,FALSE)</f>
        <v>935</v>
      </c>
      <c r="L75" s="30">
        <f t="shared" si="2"/>
        <v>873.96790777379647</v>
      </c>
      <c r="M75" s="28">
        <f>VLOOKUP($B75,[1]Schedule!$A$1:$S$65536,7,FALSE)</f>
        <v>565</v>
      </c>
      <c r="N75" s="29">
        <f t="shared" si="3"/>
        <v>528.1196448044866</v>
      </c>
      <c r="O75" s="31">
        <f t="shared" si="4"/>
        <v>565</v>
      </c>
      <c r="P75" s="29">
        <f t="shared" si="5"/>
        <v>528.1196448044866</v>
      </c>
      <c r="Q75" s="61" t="s">
        <v>233</v>
      </c>
      <c r="R75" s="62" t="str">
        <f>"LGS-" &amp; Q75 &amp; "-R-" &amp; G75 &amp; "-FB-B-T"</f>
        <v>LGS-XX25-R-14-FB-B-T</v>
      </c>
      <c r="S75" s="63" t="s">
        <v>90</v>
      </c>
      <c r="T75" s="63" t="s">
        <v>91</v>
      </c>
      <c r="U75" s="32"/>
      <c r="V75" s="36"/>
      <c r="X75">
        <v>1</v>
      </c>
      <c r="Y75">
        <v>1</v>
      </c>
      <c r="Z75">
        <v>0</v>
      </c>
      <c r="AA75">
        <v>0</v>
      </c>
      <c r="AB75">
        <v>1</v>
      </c>
      <c r="AC75">
        <f t="shared" si="6"/>
        <v>25</v>
      </c>
    </row>
    <row r="76" spans="2:29" x14ac:dyDescent="0.25">
      <c r="B76" s="75" t="s">
        <v>173</v>
      </c>
      <c r="C76" s="86" t="s">
        <v>169</v>
      </c>
      <c r="D76" s="76" t="s">
        <v>149</v>
      </c>
      <c r="E76" s="80"/>
      <c r="F76" s="80"/>
      <c r="G76" s="79">
        <f>VLOOKUP($B76,[1]Schedule!$A$1:$S$65536,9,FALSE)</f>
        <v>10</v>
      </c>
      <c r="H76" s="33">
        <f t="shared" si="0"/>
        <v>0.54583333333333339</v>
      </c>
      <c r="I76" s="28">
        <f>VLOOKUP($B76,[1]Schedule!$A$1:$S$65536,5,FALSE)</f>
        <v>915</v>
      </c>
      <c r="J76" s="29">
        <f t="shared" si="1"/>
        <v>1676.3358778625952</v>
      </c>
      <c r="K76" s="28">
        <f>VLOOKUP($B76,[1]Schedule!$A$1:$S$65536,6,FALSE)</f>
        <v>280</v>
      </c>
      <c r="L76" s="30">
        <f t="shared" si="2"/>
        <v>512.97709923664115</v>
      </c>
      <c r="M76" s="28">
        <f>VLOOKUP($B76,[1]Schedule!$A$1:$S$65536,7,FALSE)</f>
        <v>280</v>
      </c>
      <c r="N76" s="29">
        <f t="shared" si="3"/>
        <v>512.97709923664115</v>
      </c>
      <c r="O76" s="31">
        <f t="shared" si="4"/>
        <v>280</v>
      </c>
      <c r="P76" s="29">
        <f t="shared" si="5"/>
        <v>512.97709923664115</v>
      </c>
      <c r="Q76" s="61" t="s">
        <v>233</v>
      </c>
      <c r="R76" s="62" t="s">
        <v>239</v>
      </c>
      <c r="S76" s="63" t="s">
        <v>183</v>
      </c>
      <c r="T76" s="63" t="s">
        <v>91</v>
      </c>
      <c r="U76" s="44"/>
      <c r="V76" s="63"/>
      <c r="X76">
        <v>1</v>
      </c>
      <c r="Y76">
        <v>1</v>
      </c>
      <c r="Z76">
        <v>0</v>
      </c>
      <c r="AA76">
        <v>0</v>
      </c>
      <c r="AB76">
        <v>1</v>
      </c>
      <c r="AC76">
        <f t="shared" si="6"/>
        <v>25</v>
      </c>
    </row>
    <row r="77" spans="2:29" x14ac:dyDescent="0.25">
      <c r="B77" s="75" t="s">
        <v>174</v>
      </c>
      <c r="C77" s="86" t="s">
        <v>169</v>
      </c>
      <c r="D77" s="76" t="s">
        <v>149</v>
      </c>
      <c r="E77" s="80"/>
      <c r="F77" s="80"/>
      <c r="G77" s="79">
        <f>VLOOKUP($B77,[1]Schedule!$A$1:$S$65536,9,FALSE)</f>
        <v>10</v>
      </c>
      <c r="H77" s="33">
        <f t="shared" si="0"/>
        <v>0.54583333333333339</v>
      </c>
      <c r="I77" s="28">
        <f>VLOOKUP($B77,[1]Schedule!$A$1:$S$65536,5,FALSE)</f>
        <v>915</v>
      </c>
      <c r="J77" s="29">
        <f t="shared" si="1"/>
        <v>1676.3358778625952</v>
      </c>
      <c r="K77" s="28">
        <f>VLOOKUP($B77,[1]Schedule!$A$1:$S$65536,6,FALSE)</f>
        <v>280</v>
      </c>
      <c r="L77" s="30">
        <f t="shared" si="2"/>
        <v>512.97709923664115</v>
      </c>
      <c r="M77" s="28">
        <f>VLOOKUP($B77,[1]Schedule!$A$1:$S$65536,7,FALSE)</f>
        <v>280</v>
      </c>
      <c r="N77" s="29">
        <f t="shared" si="3"/>
        <v>512.97709923664115</v>
      </c>
      <c r="O77" s="31">
        <f t="shared" si="4"/>
        <v>280</v>
      </c>
      <c r="P77" s="29">
        <f t="shared" si="5"/>
        <v>512.97709923664115</v>
      </c>
      <c r="Q77" s="61" t="s">
        <v>233</v>
      </c>
      <c r="R77" s="62" t="s">
        <v>239</v>
      </c>
      <c r="S77" s="63" t="s">
        <v>183</v>
      </c>
      <c r="T77" s="63" t="s">
        <v>91</v>
      </c>
      <c r="U77" s="44"/>
      <c r="V77" s="63"/>
      <c r="X77">
        <v>1</v>
      </c>
      <c r="Y77">
        <v>1</v>
      </c>
      <c r="Z77">
        <v>0</v>
      </c>
      <c r="AA77">
        <v>0</v>
      </c>
      <c r="AB77">
        <v>1</v>
      </c>
      <c r="AC77">
        <f t="shared" si="6"/>
        <v>25</v>
      </c>
    </row>
    <row r="78" spans="2:29" x14ac:dyDescent="0.25">
      <c r="B78" s="75" t="s">
        <v>175</v>
      </c>
      <c r="C78" s="76" t="s">
        <v>146</v>
      </c>
      <c r="D78" s="76" t="s">
        <v>94</v>
      </c>
      <c r="E78" s="80"/>
      <c r="F78" s="80"/>
      <c r="G78" s="79">
        <f>VLOOKUP($B78,[1]Schedule!$A$1:$S$65536,9,FALSE)</f>
        <v>10</v>
      </c>
      <c r="H78" s="33">
        <f t="shared" si="0"/>
        <v>0.54583333333333339</v>
      </c>
      <c r="I78" s="28">
        <f>VLOOKUP($B78,[1]Schedule!$A$1:$S$65536,5,FALSE)</f>
        <v>740</v>
      </c>
      <c r="J78" s="29">
        <f t="shared" si="1"/>
        <v>1355.7251908396945</v>
      </c>
      <c r="K78" s="28">
        <f>VLOOKUP($B78,[1]Schedule!$A$1:$S$65536,6,FALSE)</f>
        <v>0</v>
      </c>
      <c r="L78" s="30">
        <f t="shared" si="2"/>
        <v>0</v>
      </c>
      <c r="M78" s="28">
        <f>VLOOKUP($B78,[1]Schedule!$A$1:$S$65536,7,FALSE)</f>
        <v>0</v>
      </c>
      <c r="N78" s="29">
        <f t="shared" si="3"/>
        <v>0</v>
      </c>
      <c r="O78" s="31">
        <f t="shared" si="4"/>
        <v>0</v>
      </c>
      <c r="P78" s="29">
        <f t="shared" si="5"/>
        <v>0</v>
      </c>
      <c r="Q78" s="74" t="s">
        <v>234</v>
      </c>
      <c r="R78" s="62" t="s">
        <v>237</v>
      </c>
      <c r="S78" s="34"/>
      <c r="T78" s="34"/>
      <c r="U78" s="34"/>
      <c r="V78" s="63" t="s">
        <v>249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6"/>
        <v>1</v>
      </c>
    </row>
    <row r="79" spans="2:29" x14ac:dyDescent="0.25">
      <c r="B79" s="127" t="s">
        <v>176</v>
      </c>
      <c r="C79" s="128"/>
      <c r="D79" s="128"/>
      <c r="E79" s="128"/>
      <c r="F79" s="128"/>
      <c r="G79" s="128"/>
      <c r="H79" s="129"/>
      <c r="I79" s="37"/>
      <c r="J79" s="38"/>
      <c r="K79" s="39"/>
      <c r="L79" s="38"/>
      <c r="M79" s="37"/>
      <c r="N79" s="40"/>
      <c r="O79" s="39"/>
      <c r="P79" s="40"/>
      <c r="Q79" s="41"/>
      <c r="R79" s="41"/>
      <c r="S79" s="41"/>
      <c r="T79" s="41"/>
      <c r="U79" s="41"/>
      <c r="V79" s="41"/>
    </row>
    <row r="80" spans="2:29" x14ac:dyDescent="0.25">
      <c r="B80" s="43"/>
      <c r="C80" s="82"/>
      <c r="D80" s="43"/>
      <c r="E80" s="43"/>
      <c r="F80" s="43"/>
      <c r="G80" s="43"/>
      <c r="H80" s="43"/>
    </row>
    <row r="81" spans="1:29" x14ac:dyDescent="0.25">
      <c r="B81" s="43"/>
      <c r="C81" s="82"/>
      <c r="D81" s="43"/>
      <c r="E81" s="43"/>
      <c r="F81" s="43"/>
      <c r="G81" s="43"/>
      <c r="H81" s="43"/>
    </row>
    <row r="82" spans="1:29" x14ac:dyDescent="0.25">
      <c r="A82" s="10"/>
      <c r="B82" s="83" t="str">
        <f>CONCATENATE(E83," - ",F83)</f>
        <v>1321.00 - ORG. CHEM CLRM</v>
      </c>
      <c r="C82" s="84" t="s">
        <v>177</v>
      </c>
      <c r="D82" s="84"/>
      <c r="E82" s="84"/>
      <c r="F82" s="84"/>
      <c r="G82" s="84"/>
      <c r="H82" s="84"/>
      <c r="I82" s="26"/>
      <c r="J82" s="26"/>
      <c r="K82" s="26"/>
      <c r="L82" s="26"/>
      <c r="M82" s="26"/>
      <c r="N82" s="26"/>
      <c r="O82" s="26"/>
      <c r="P82" s="26"/>
      <c r="Q82" s="48"/>
    </row>
    <row r="83" spans="1:29" x14ac:dyDescent="0.25">
      <c r="A83" s="10"/>
      <c r="B83" s="75" t="s">
        <v>178</v>
      </c>
      <c r="C83" s="76" t="s">
        <v>86</v>
      </c>
      <c r="D83" s="76" t="s">
        <v>87</v>
      </c>
      <c r="E83" s="77" t="s">
        <v>179</v>
      </c>
      <c r="F83" s="78" t="s">
        <v>180</v>
      </c>
      <c r="G83" s="79">
        <f>VLOOKUP($B83,[1]Schedule!$A$1:$S$65536,9,FALSE)</f>
        <v>12</v>
      </c>
      <c r="H83" s="33">
        <f>(((G83/2)*G83/2)*3.144)/144</f>
        <v>0.78600000000000003</v>
      </c>
      <c r="I83" s="28">
        <f>VLOOKUP($B83,[1]Schedule!$A$1:$S$65536,5,FALSE)</f>
        <v>1120</v>
      </c>
      <c r="J83" s="29">
        <f>(I83/H83)</f>
        <v>1424.9363867684478</v>
      </c>
      <c r="K83" s="28">
        <f>VLOOKUP($B83,[1]Schedule!$A$1:$S$65536,6,FALSE)</f>
        <v>1120</v>
      </c>
      <c r="L83" s="30">
        <f>(K83/H83)</f>
        <v>1424.9363867684478</v>
      </c>
      <c r="M83" s="28">
        <f>VLOOKUP($B83,[1]Schedule!$A$1:$S$65536,7,FALSE)</f>
        <v>525</v>
      </c>
      <c r="N83" s="29">
        <f>(M83/H83)</f>
        <v>667.93893129770993</v>
      </c>
      <c r="O83" s="31">
        <f>M83</f>
        <v>525</v>
      </c>
      <c r="P83" s="29">
        <f>(O83/H83)</f>
        <v>667.93893129770993</v>
      </c>
      <c r="Q83" s="61" t="s">
        <v>223</v>
      </c>
      <c r="R83" s="62" t="str">
        <f>"LGS-" &amp; Q83 &amp; "-R-" &amp; G83 &amp; "-BB-B-T"</f>
        <v>LGS-MX11-R-12-BB-B-T</v>
      </c>
      <c r="S83" s="63" t="s">
        <v>90</v>
      </c>
      <c r="T83" s="63" t="s">
        <v>91</v>
      </c>
      <c r="U83" s="32"/>
      <c r="V83" s="36"/>
      <c r="X83">
        <v>1</v>
      </c>
      <c r="Y83">
        <v>1</v>
      </c>
      <c r="Z83">
        <v>1</v>
      </c>
      <c r="AA83">
        <v>0</v>
      </c>
      <c r="AB83">
        <v>0</v>
      </c>
      <c r="AC83">
        <f>BIN2DEC(_xlfn.CONCAT(X83:AB83))</f>
        <v>28</v>
      </c>
    </row>
    <row r="84" spans="1:29" x14ac:dyDescent="0.25">
      <c r="A84" s="10"/>
      <c r="B84" s="75" t="s">
        <v>181</v>
      </c>
      <c r="C84" s="86" t="s">
        <v>169</v>
      </c>
      <c r="D84" s="76" t="s">
        <v>182</v>
      </c>
      <c r="E84" s="80"/>
      <c r="F84" s="80"/>
      <c r="G84" s="81" t="s">
        <v>111</v>
      </c>
      <c r="H84" s="33">
        <f>(((G84/2)*G84/2)*3.144)/144</f>
        <v>0.19650000000000001</v>
      </c>
      <c r="I84" s="28">
        <f>VLOOKUP($B84,[1]Schedule!$A$1:$S$65536,5,FALSE)</f>
        <v>125</v>
      </c>
      <c r="J84" s="29">
        <f>(I84/H84)</f>
        <v>636.13231552162847</v>
      </c>
      <c r="K84" s="28">
        <f>VLOOKUP($B84,[1]Schedule!$A$1:$S$65536,6,FALSE)</f>
        <v>125</v>
      </c>
      <c r="L84" s="30">
        <f>(K84/H84)</f>
        <v>636.13231552162847</v>
      </c>
      <c r="M84" s="28">
        <f>VLOOKUP($B84,[1]Schedule!$A$1:$S$65536,7,FALSE)</f>
        <v>125</v>
      </c>
      <c r="N84" s="29">
        <f>(M84/H84)</f>
        <v>636.13231552162847</v>
      </c>
      <c r="O84" s="31">
        <f>M84</f>
        <v>125</v>
      </c>
      <c r="P84" s="29">
        <f>(O84/H84)</f>
        <v>636.13231552162847</v>
      </c>
      <c r="Q84" s="61" t="s">
        <v>223</v>
      </c>
      <c r="R84" s="62" t="s">
        <v>222</v>
      </c>
      <c r="S84" s="63" t="s">
        <v>183</v>
      </c>
      <c r="T84" s="63" t="s">
        <v>91</v>
      </c>
      <c r="U84" s="32"/>
      <c r="V84" s="63"/>
      <c r="X84">
        <v>1</v>
      </c>
      <c r="Y84">
        <v>1</v>
      </c>
      <c r="Z84">
        <v>1</v>
      </c>
      <c r="AA84">
        <v>0</v>
      </c>
      <c r="AB84">
        <v>0</v>
      </c>
      <c r="AC84">
        <f>BIN2DEC(_xlfn.CONCAT(X84:AB84))</f>
        <v>28</v>
      </c>
    </row>
    <row r="85" spans="1:29" x14ac:dyDescent="0.25">
      <c r="B85" s="75" t="s">
        <v>184</v>
      </c>
      <c r="C85" s="76" t="s">
        <v>146</v>
      </c>
      <c r="D85" s="76" t="s">
        <v>94</v>
      </c>
      <c r="E85" s="80"/>
      <c r="F85" s="80"/>
      <c r="G85" s="79">
        <f>VLOOKUP($B85,[1]Schedule!$A$1:$S$65536,9,FALSE)</f>
        <v>10</v>
      </c>
      <c r="H85" s="33">
        <f>(((G85/2)*G85/2)*3.144)/144</f>
        <v>0.54583333333333339</v>
      </c>
      <c r="I85" s="28">
        <f>VLOOKUP($B85,[1]Schedule!$A$1:$S$65536,5,FALSE)</f>
        <v>995</v>
      </c>
      <c r="J85" s="29">
        <f>(I85/H85)</f>
        <v>1822.9007633587785</v>
      </c>
      <c r="K85" s="28">
        <f>VLOOKUP($B85,[1]Schedule!$A$1:$S$65536,6,FALSE)</f>
        <v>995</v>
      </c>
      <c r="L85" s="30">
        <f>(K85/H85)</f>
        <v>1822.9007633587785</v>
      </c>
      <c r="M85" s="28">
        <f>VLOOKUP($B85,[1]Schedule!$A$1:$S$65536,7,FALSE)</f>
        <v>400</v>
      </c>
      <c r="N85" s="29">
        <f>(M85/H85)</f>
        <v>732.82442748091592</v>
      </c>
      <c r="O85" s="31">
        <f>M85</f>
        <v>400</v>
      </c>
      <c r="P85" s="29">
        <f>(O85/H85)</f>
        <v>732.82442748091592</v>
      </c>
      <c r="Q85" s="61" t="s">
        <v>224</v>
      </c>
      <c r="R85" s="62" t="s">
        <v>227</v>
      </c>
      <c r="S85" s="34"/>
      <c r="T85" s="34"/>
      <c r="U85" s="34"/>
      <c r="V85" s="63" t="s">
        <v>249</v>
      </c>
      <c r="X85">
        <v>0</v>
      </c>
      <c r="Y85">
        <v>0</v>
      </c>
      <c r="Z85">
        <v>1</v>
      </c>
      <c r="AA85">
        <v>0</v>
      </c>
      <c r="AB85">
        <v>0</v>
      </c>
      <c r="AC85">
        <f>BIN2DEC(_xlfn.CONCAT(X85:AB85))</f>
        <v>4</v>
      </c>
    </row>
    <row r="86" spans="1:29" x14ac:dyDescent="0.25">
      <c r="A86" s="10"/>
      <c r="B86" s="127" t="s">
        <v>182</v>
      </c>
      <c r="C86" s="128"/>
      <c r="D86" s="128"/>
      <c r="E86" s="128"/>
      <c r="F86" s="128"/>
      <c r="G86" s="128"/>
      <c r="H86" s="129"/>
      <c r="I86" s="37"/>
      <c r="J86" s="38"/>
      <c r="K86" s="39"/>
      <c r="L86" s="38"/>
      <c r="M86" s="37"/>
      <c r="N86" s="40"/>
      <c r="O86" s="39"/>
      <c r="P86" s="40"/>
      <c r="Q86" s="49"/>
      <c r="R86" s="26"/>
      <c r="S86" s="41"/>
      <c r="T86" s="41"/>
      <c r="U86" s="41"/>
      <c r="V86" s="41"/>
    </row>
    <row r="87" spans="1:29" x14ac:dyDescent="0.25">
      <c r="B87" s="43"/>
      <c r="C87" s="82"/>
      <c r="D87" s="43"/>
      <c r="E87" s="43"/>
      <c r="F87" s="43"/>
      <c r="G87" s="43"/>
      <c r="H87" s="43"/>
    </row>
    <row r="88" spans="1:29" x14ac:dyDescent="0.25">
      <c r="B88" s="43"/>
      <c r="C88" s="82"/>
      <c r="D88" s="43"/>
      <c r="E88" s="43"/>
      <c r="F88" s="43"/>
      <c r="G88" s="43"/>
      <c r="H88" s="43"/>
    </row>
    <row r="89" spans="1:29" x14ac:dyDescent="0.25">
      <c r="A89" s="10"/>
      <c r="B89" s="83" t="str">
        <f>CONCATENATE(E90," - ",F90)</f>
        <v>1323.00 - ORG. CHEM LAB</v>
      </c>
      <c r="C89" s="84" t="s">
        <v>185</v>
      </c>
      <c r="D89" s="84"/>
      <c r="E89" s="84"/>
      <c r="F89" s="84"/>
      <c r="G89" s="84"/>
      <c r="H89" s="84"/>
      <c r="I89" s="26"/>
      <c r="J89" s="26"/>
      <c r="K89" s="26"/>
      <c r="L89" s="26"/>
      <c r="M89" s="26"/>
      <c r="N89" s="26"/>
      <c r="O89" s="26"/>
      <c r="P89" s="26"/>
      <c r="Q89" s="48"/>
    </row>
    <row r="90" spans="1:29" x14ac:dyDescent="0.25">
      <c r="A90" s="10"/>
      <c r="B90" s="75" t="s">
        <v>186</v>
      </c>
      <c r="C90" s="76" t="s">
        <v>86</v>
      </c>
      <c r="D90" s="76" t="s">
        <v>87</v>
      </c>
      <c r="E90" s="77" t="s">
        <v>187</v>
      </c>
      <c r="F90" s="78" t="s">
        <v>188</v>
      </c>
      <c r="G90" s="79">
        <f>VLOOKUP($B90,[1]Schedule!$A$1:$S$65536,9,FALSE)</f>
        <v>14</v>
      </c>
      <c r="H90" s="33">
        <f>(((G90/2)*G90/2)*3.144)/144</f>
        <v>1.0698333333333334</v>
      </c>
      <c r="I90" s="28">
        <f>VLOOKUP($B90,[1]Schedule!$A$1:$S$65536,5,FALSE)</f>
        <v>2200</v>
      </c>
      <c r="J90" s="29">
        <f>(I90/H90)</f>
        <v>2056.3950771148152</v>
      </c>
      <c r="K90" s="28">
        <f>VLOOKUP($B90,[1]Schedule!$A$1:$S$65536,6,FALSE)</f>
        <v>650</v>
      </c>
      <c r="L90" s="30">
        <f>(K90/H90)</f>
        <v>607.57127278392272</v>
      </c>
      <c r="M90" s="28">
        <f>VLOOKUP($B90,[1]Schedule!$A$1:$S$65536,7,FALSE)</f>
        <v>650</v>
      </c>
      <c r="N90" s="29">
        <f>(M90/H90)</f>
        <v>607.57127278392272</v>
      </c>
      <c r="O90" s="31">
        <f>M90</f>
        <v>650</v>
      </c>
      <c r="P90" s="29">
        <f>(O90/H90)</f>
        <v>607.57127278392272</v>
      </c>
      <c r="Q90" s="93" t="s">
        <v>233</v>
      </c>
      <c r="R90" s="62" t="str">
        <f>"LGS-" &amp; Q90 &amp; "-R-" &amp; G90 &amp; "-BB-B-T"</f>
        <v>LGS-XX25-R-14-BB-B-T</v>
      </c>
      <c r="S90" s="63" t="s">
        <v>90</v>
      </c>
      <c r="T90" s="63" t="s">
        <v>91</v>
      </c>
      <c r="U90" s="32"/>
      <c r="V90" s="36"/>
      <c r="X90">
        <v>1</v>
      </c>
      <c r="Y90">
        <v>1</v>
      </c>
      <c r="Z90">
        <v>0</v>
      </c>
      <c r="AA90">
        <v>0</v>
      </c>
      <c r="AB90">
        <v>1</v>
      </c>
      <c r="AC90">
        <f t="shared" ref="AC90:AC105" si="7">BIN2DEC(_xlfn.CONCAT(X90:AB90))</f>
        <v>25</v>
      </c>
    </row>
    <row r="91" spans="1:29" x14ac:dyDescent="0.25">
      <c r="A91" s="10"/>
      <c r="B91" s="75" t="s">
        <v>189</v>
      </c>
      <c r="C91" s="76" t="s">
        <v>86</v>
      </c>
      <c r="D91" s="76" t="s">
        <v>87</v>
      </c>
      <c r="E91" s="80"/>
      <c r="F91" s="80"/>
      <c r="G91" s="79">
        <f>VLOOKUP($B91,[1]Schedule!$A$1:$S$65536,9,FALSE)</f>
        <v>14</v>
      </c>
      <c r="H91" s="33">
        <f>(((G91/2)*G91/2)*3.144)/144</f>
        <v>1.0698333333333334</v>
      </c>
      <c r="I91" s="28">
        <f>VLOOKUP($B91,[1]Schedule!$A$1:$S$65536,5,FALSE)</f>
        <v>2200</v>
      </c>
      <c r="J91" s="29">
        <f>(I91/H91)</f>
        <v>2056.3950771148152</v>
      </c>
      <c r="K91" s="28">
        <f>VLOOKUP($B91,[1]Schedule!$A$1:$S$65536,6,FALSE)</f>
        <v>650</v>
      </c>
      <c r="L91" s="30">
        <f>(K91/H91)</f>
        <v>607.57127278392272</v>
      </c>
      <c r="M91" s="28">
        <f>VLOOKUP($B91,[1]Schedule!$A$1:$S$65536,7,FALSE)</f>
        <v>650</v>
      </c>
      <c r="N91" s="29">
        <f>(M91/H91)</f>
        <v>607.57127278392272</v>
      </c>
      <c r="O91" s="31">
        <f>M91</f>
        <v>650</v>
      </c>
      <c r="P91" s="29">
        <f>(O91/H91)</f>
        <v>607.57127278392272</v>
      </c>
      <c r="Q91" s="93" t="s">
        <v>233</v>
      </c>
      <c r="R91" s="62" t="str">
        <f>"LGS-" &amp; Q91 &amp; "-R-" &amp; G91 &amp; "-FB-B-T"</f>
        <v>LGS-XX25-R-14-FB-B-T</v>
      </c>
      <c r="S91" s="63" t="s">
        <v>90</v>
      </c>
      <c r="T91" s="63" t="s">
        <v>91</v>
      </c>
      <c r="U91" s="32"/>
      <c r="V91" s="63"/>
      <c r="X91">
        <v>1</v>
      </c>
      <c r="Y91">
        <v>1</v>
      </c>
      <c r="Z91">
        <v>0</v>
      </c>
      <c r="AA91">
        <v>0</v>
      </c>
      <c r="AB91">
        <v>1</v>
      </c>
      <c r="AC91">
        <f t="shared" si="7"/>
        <v>25</v>
      </c>
    </row>
    <row r="92" spans="1:29" x14ac:dyDescent="0.25">
      <c r="A92" s="10"/>
      <c r="B92" s="75" t="s">
        <v>190</v>
      </c>
      <c r="C92" s="76" t="s">
        <v>86</v>
      </c>
      <c r="D92" s="76" t="s">
        <v>87</v>
      </c>
      <c r="E92" s="80"/>
      <c r="F92" s="80"/>
      <c r="G92" s="79">
        <f>VLOOKUP($B92,[1]Schedule!$A$1:$S$65536,9,FALSE)</f>
        <v>14</v>
      </c>
      <c r="H92" s="33">
        <f t="shared" ref="H92:H105" si="8">(((G92/2)*G92/2)*3.144)/144</f>
        <v>1.0698333333333334</v>
      </c>
      <c r="I92" s="28">
        <f>VLOOKUP($B92,[1]Schedule!$A$1:$S$65536,5,FALSE)</f>
        <v>2200</v>
      </c>
      <c r="J92" s="29">
        <f>(I92/H92)</f>
        <v>2056.3950771148152</v>
      </c>
      <c r="K92" s="28">
        <f>VLOOKUP($B92,[1]Schedule!$A$1:$S$65536,6,FALSE)</f>
        <v>650</v>
      </c>
      <c r="L92" s="30">
        <f>(K92/H92)</f>
        <v>607.57127278392272</v>
      </c>
      <c r="M92" s="28">
        <f>VLOOKUP($B92,[1]Schedule!$A$1:$S$65536,7,FALSE)</f>
        <v>650</v>
      </c>
      <c r="N92" s="29">
        <f>(M92/H92)</f>
        <v>607.57127278392272</v>
      </c>
      <c r="O92" s="31">
        <f>M92</f>
        <v>650</v>
      </c>
      <c r="P92" s="29">
        <f>(O92/H92)</f>
        <v>607.57127278392272</v>
      </c>
      <c r="Q92" s="93" t="s">
        <v>233</v>
      </c>
      <c r="R92" s="62" t="str">
        <f>"LGS-" &amp; Q92 &amp; "-R-" &amp; G92 &amp; "-BB-B-T"</f>
        <v>LGS-XX25-R-14-BB-B-T</v>
      </c>
      <c r="S92" s="63" t="s">
        <v>90</v>
      </c>
      <c r="T92" s="63" t="s">
        <v>91</v>
      </c>
      <c r="U92" s="32"/>
      <c r="V92" s="63"/>
      <c r="X92">
        <v>1</v>
      </c>
      <c r="Y92">
        <v>1</v>
      </c>
      <c r="Z92">
        <v>0</v>
      </c>
      <c r="AA92">
        <v>0</v>
      </c>
      <c r="AB92">
        <v>1</v>
      </c>
      <c r="AC92">
        <f t="shared" si="7"/>
        <v>25</v>
      </c>
    </row>
    <row r="93" spans="1:29" x14ac:dyDescent="0.25">
      <c r="A93" s="10"/>
      <c r="B93" s="75" t="s">
        <v>191</v>
      </c>
      <c r="C93" s="76" t="s">
        <v>86</v>
      </c>
      <c r="D93" s="76" t="s">
        <v>87</v>
      </c>
      <c r="E93" s="80"/>
      <c r="F93" s="80"/>
      <c r="G93" s="79">
        <f>VLOOKUP($B93,[1]Schedule!$A$1:$S$65536,9,FALSE)</f>
        <v>14</v>
      </c>
      <c r="H93" s="33">
        <f t="shared" si="8"/>
        <v>1.0698333333333334</v>
      </c>
      <c r="I93" s="28">
        <f>VLOOKUP($B93,[1]Schedule!$A$1:$S$65536,5,FALSE)</f>
        <v>2200</v>
      </c>
      <c r="J93" s="29">
        <f>(I93/H93)</f>
        <v>2056.3950771148152</v>
      </c>
      <c r="K93" s="28">
        <f>VLOOKUP($B93,[1]Schedule!$A$1:$S$65536,6,FALSE)</f>
        <v>650</v>
      </c>
      <c r="L93" s="30">
        <f>(K93/H93)</f>
        <v>607.57127278392272</v>
      </c>
      <c r="M93" s="28">
        <f>VLOOKUP($B93,[1]Schedule!$A$1:$S$65536,7,FALSE)</f>
        <v>650</v>
      </c>
      <c r="N93" s="29">
        <f>(M93/H93)</f>
        <v>607.57127278392272</v>
      </c>
      <c r="O93" s="31">
        <f>M93</f>
        <v>650</v>
      </c>
      <c r="P93" s="29">
        <f>(O93/H93)</f>
        <v>607.57127278392272</v>
      </c>
      <c r="Q93" s="93" t="s">
        <v>233</v>
      </c>
      <c r="R93" s="62" t="str">
        <f>"LGS-" &amp; Q93 &amp; "-R-" &amp; G93 &amp; "-FB-B-T"</f>
        <v>LGS-XX25-R-14-FB-B-T</v>
      </c>
      <c r="S93" s="63" t="s">
        <v>90</v>
      </c>
      <c r="T93" s="63" t="s">
        <v>91</v>
      </c>
      <c r="U93" s="32"/>
      <c r="V93" s="63"/>
      <c r="X93">
        <v>1</v>
      </c>
      <c r="Y93">
        <v>1</v>
      </c>
      <c r="Z93">
        <v>0</v>
      </c>
      <c r="AA93">
        <v>0</v>
      </c>
      <c r="AB93">
        <v>1</v>
      </c>
      <c r="AC93">
        <f t="shared" si="7"/>
        <v>25</v>
      </c>
    </row>
    <row r="94" spans="1:29" x14ac:dyDescent="0.25">
      <c r="A94" s="10"/>
      <c r="B94" s="75" t="s">
        <v>192</v>
      </c>
      <c r="C94" s="76" t="s">
        <v>86</v>
      </c>
      <c r="D94" s="76" t="s">
        <v>87</v>
      </c>
      <c r="E94" s="80"/>
      <c r="F94" s="80"/>
      <c r="G94" s="79">
        <f>VLOOKUP($B94,[1]Schedule!$A$1:$S$65536,9,FALSE)</f>
        <v>14</v>
      </c>
      <c r="H94" s="33">
        <f t="shared" si="8"/>
        <v>1.0698333333333334</v>
      </c>
      <c r="I94" s="28">
        <f>VLOOKUP($B94,[1]Schedule!$A$1:$S$65536,5,FALSE)</f>
        <v>2200</v>
      </c>
      <c r="J94" s="29">
        <f>(I94/H94)</f>
        <v>2056.3950771148152</v>
      </c>
      <c r="K94" s="28">
        <f>VLOOKUP($B94,[1]Schedule!$A$1:$S$65536,6,FALSE)</f>
        <v>650</v>
      </c>
      <c r="L94" s="30">
        <f>(K94/H94)</f>
        <v>607.57127278392272</v>
      </c>
      <c r="M94" s="28">
        <f>VLOOKUP($B94,[1]Schedule!$A$1:$S$65536,7,FALSE)</f>
        <v>650</v>
      </c>
      <c r="N94" s="29">
        <f>(M94/H94)</f>
        <v>607.57127278392272</v>
      </c>
      <c r="O94" s="31">
        <f>M94</f>
        <v>650</v>
      </c>
      <c r="P94" s="29">
        <f>(O94/H94)</f>
        <v>607.57127278392272</v>
      </c>
      <c r="Q94" s="93" t="s">
        <v>233</v>
      </c>
      <c r="R94" s="62" t="str">
        <f>"LGS-" &amp; Q94 &amp; "-R-" &amp; G94 &amp; "-BB-B-T"</f>
        <v>LGS-XX25-R-14-BB-B-T</v>
      </c>
      <c r="S94" s="63" t="s">
        <v>90</v>
      </c>
      <c r="T94" s="63" t="s">
        <v>91</v>
      </c>
      <c r="U94" s="32"/>
      <c r="V94" s="63"/>
      <c r="X94">
        <v>1</v>
      </c>
      <c r="Y94">
        <v>1</v>
      </c>
      <c r="Z94">
        <v>0</v>
      </c>
      <c r="AA94">
        <v>0</v>
      </c>
      <c r="AB94">
        <v>1</v>
      </c>
      <c r="AC94">
        <f t="shared" si="7"/>
        <v>25</v>
      </c>
    </row>
    <row r="95" spans="1:29" x14ac:dyDescent="0.25">
      <c r="A95" s="10"/>
      <c r="B95" s="75" t="s">
        <v>193</v>
      </c>
      <c r="C95" s="86" t="s">
        <v>169</v>
      </c>
      <c r="D95" s="76" t="s">
        <v>149</v>
      </c>
      <c r="E95" s="80"/>
      <c r="F95" s="80"/>
      <c r="G95" s="79">
        <f>VLOOKUP($B95,[1]Schedule!$A$1:$S$65536,9,FALSE)</f>
        <v>12</v>
      </c>
      <c r="H95" s="33">
        <f t="shared" si="8"/>
        <v>0.78600000000000003</v>
      </c>
      <c r="I95" s="28">
        <f>VLOOKUP($B95,[1]Schedule!$A$1:$S$65536,5,FALSE)</f>
        <v>1050</v>
      </c>
      <c r="J95" s="29">
        <f t="shared" ref="J95:J105" si="9">(I95/H95)</f>
        <v>1335.8778625954199</v>
      </c>
      <c r="K95" s="28">
        <f>VLOOKUP($B95,[1]Schedule!$A$1:$S$65536,6,FALSE)</f>
        <v>320</v>
      </c>
      <c r="L95" s="30">
        <f t="shared" ref="L95:L105" si="10">(K95/H95)</f>
        <v>407.12468193384223</v>
      </c>
      <c r="M95" s="28">
        <f>VLOOKUP($B95,[1]Schedule!$A$1:$S$65536,7,FALSE)</f>
        <v>320</v>
      </c>
      <c r="N95" s="29">
        <f t="shared" ref="N95:N105" si="11">(M95/H95)</f>
        <v>407.12468193384223</v>
      </c>
      <c r="O95" s="31">
        <f t="shared" ref="O95:O105" si="12">M95</f>
        <v>320</v>
      </c>
      <c r="P95" s="29">
        <f t="shared" ref="P95:P105" si="13">(O95/H95)</f>
        <v>407.12468193384223</v>
      </c>
      <c r="Q95" s="93" t="s">
        <v>233</v>
      </c>
      <c r="R95" s="62" t="s">
        <v>239</v>
      </c>
      <c r="S95" s="63" t="s">
        <v>183</v>
      </c>
      <c r="T95" s="63" t="s">
        <v>91</v>
      </c>
      <c r="U95" s="32"/>
      <c r="V95" s="63"/>
      <c r="X95">
        <v>1</v>
      </c>
      <c r="Y95">
        <v>1</v>
      </c>
      <c r="Z95">
        <v>0</v>
      </c>
      <c r="AA95">
        <v>0</v>
      </c>
      <c r="AB95">
        <v>1</v>
      </c>
      <c r="AC95">
        <f t="shared" si="7"/>
        <v>25</v>
      </c>
    </row>
    <row r="96" spans="1:29" x14ac:dyDescent="0.25">
      <c r="A96" s="10"/>
      <c r="B96" s="75" t="s">
        <v>194</v>
      </c>
      <c r="C96" s="86" t="s">
        <v>169</v>
      </c>
      <c r="D96" s="76" t="s">
        <v>149</v>
      </c>
      <c r="E96" s="80"/>
      <c r="F96" s="80"/>
      <c r="G96" s="79">
        <f>VLOOKUP($B96,[1]Schedule!$A$1:$S$65536,9,FALSE)</f>
        <v>12</v>
      </c>
      <c r="H96" s="33">
        <f t="shared" si="8"/>
        <v>0.78600000000000003</v>
      </c>
      <c r="I96" s="28">
        <f>VLOOKUP($B96,[1]Schedule!$A$1:$S$65536,5,FALSE)</f>
        <v>1050</v>
      </c>
      <c r="J96" s="29">
        <f t="shared" si="9"/>
        <v>1335.8778625954199</v>
      </c>
      <c r="K96" s="28">
        <f>VLOOKUP($B96,[1]Schedule!$A$1:$S$65536,6,FALSE)</f>
        <v>320</v>
      </c>
      <c r="L96" s="30">
        <f t="shared" si="10"/>
        <v>407.12468193384223</v>
      </c>
      <c r="M96" s="28">
        <f>VLOOKUP($B96,[1]Schedule!$A$1:$S$65536,7,FALSE)</f>
        <v>320</v>
      </c>
      <c r="N96" s="29">
        <f t="shared" si="11"/>
        <v>407.12468193384223</v>
      </c>
      <c r="O96" s="31">
        <f t="shared" si="12"/>
        <v>320</v>
      </c>
      <c r="P96" s="29">
        <f t="shared" si="13"/>
        <v>407.12468193384223</v>
      </c>
      <c r="Q96" s="93" t="s">
        <v>233</v>
      </c>
      <c r="R96" s="62" t="s">
        <v>239</v>
      </c>
      <c r="S96" s="63" t="s">
        <v>183</v>
      </c>
      <c r="T96" s="63" t="s">
        <v>91</v>
      </c>
      <c r="U96" s="32"/>
      <c r="V96" s="63"/>
      <c r="X96">
        <v>1</v>
      </c>
      <c r="Y96">
        <v>1</v>
      </c>
      <c r="Z96">
        <v>0</v>
      </c>
      <c r="AA96">
        <v>0</v>
      </c>
      <c r="AB96">
        <v>1</v>
      </c>
      <c r="AC96">
        <f t="shared" si="7"/>
        <v>25</v>
      </c>
    </row>
    <row r="97" spans="1:30" x14ac:dyDescent="0.25">
      <c r="A97" s="10"/>
      <c r="B97" s="75" t="s">
        <v>195</v>
      </c>
      <c r="C97" s="86" t="s">
        <v>169</v>
      </c>
      <c r="D97" s="76" t="s">
        <v>149</v>
      </c>
      <c r="E97" s="80"/>
      <c r="F97" s="80"/>
      <c r="G97" s="79">
        <f>VLOOKUP($B97,[1]Schedule!$A$1:$S$65536,9,FALSE)</f>
        <v>12</v>
      </c>
      <c r="H97" s="33">
        <f t="shared" si="8"/>
        <v>0.78600000000000003</v>
      </c>
      <c r="I97" s="28">
        <f>VLOOKUP($B97,[1]Schedule!$A$1:$S$65536,5,FALSE)</f>
        <v>1050</v>
      </c>
      <c r="J97" s="29">
        <f t="shared" si="9"/>
        <v>1335.8778625954199</v>
      </c>
      <c r="K97" s="28">
        <f>VLOOKUP($B97,[1]Schedule!$A$1:$S$65536,6,FALSE)</f>
        <v>320</v>
      </c>
      <c r="L97" s="30">
        <f t="shared" si="10"/>
        <v>407.12468193384223</v>
      </c>
      <c r="M97" s="28">
        <f>VLOOKUP($B97,[1]Schedule!$A$1:$S$65536,7,FALSE)</f>
        <v>320</v>
      </c>
      <c r="N97" s="29">
        <f t="shared" si="11"/>
        <v>407.12468193384223</v>
      </c>
      <c r="O97" s="31">
        <f t="shared" si="12"/>
        <v>320</v>
      </c>
      <c r="P97" s="29">
        <f t="shared" si="13"/>
        <v>407.12468193384223</v>
      </c>
      <c r="Q97" s="93" t="s">
        <v>233</v>
      </c>
      <c r="R97" s="62" t="s">
        <v>239</v>
      </c>
      <c r="S97" s="63" t="s">
        <v>183</v>
      </c>
      <c r="T97" s="63" t="s">
        <v>91</v>
      </c>
      <c r="U97" s="32"/>
      <c r="V97" s="63"/>
      <c r="X97">
        <v>1</v>
      </c>
      <c r="Y97">
        <v>1</v>
      </c>
      <c r="Z97">
        <v>0</v>
      </c>
      <c r="AA97">
        <v>0</v>
      </c>
      <c r="AB97">
        <v>1</v>
      </c>
      <c r="AC97">
        <f t="shared" si="7"/>
        <v>25</v>
      </c>
    </row>
    <row r="98" spans="1:30" x14ac:dyDescent="0.25">
      <c r="A98" s="10"/>
      <c r="B98" s="75" t="s">
        <v>196</v>
      </c>
      <c r="C98" s="86" t="s">
        <v>169</v>
      </c>
      <c r="D98" s="76" t="s">
        <v>149</v>
      </c>
      <c r="E98" s="80"/>
      <c r="F98" s="80"/>
      <c r="G98" s="79">
        <f>VLOOKUP($B98,[1]Schedule!$A$1:$S$65536,9,FALSE)</f>
        <v>12</v>
      </c>
      <c r="H98" s="33">
        <f t="shared" si="8"/>
        <v>0.78600000000000003</v>
      </c>
      <c r="I98" s="28">
        <f>VLOOKUP($B98,[1]Schedule!$A$1:$S$65536,5,FALSE)</f>
        <v>1050</v>
      </c>
      <c r="J98" s="29">
        <f t="shared" si="9"/>
        <v>1335.8778625954199</v>
      </c>
      <c r="K98" s="28">
        <f>VLOOKUP($B98,[1]Schedule!$A$1:$S$65536,6,FALSE)</f>
        <v>320</v>
      </c>
      <c r="L98" s="30">
        <f t="shared" si="10"/>
        <v>407.12468193384223</v>
      </c>
      <c r="M98" s="28">
        <f>VLOOKUP($B98,[1]Schedule!$A$1:$S$65536,7,FALSE)</f>
        <v>320</v>
      </c>
      <c r="N98" s="29">
        <f t="shared" si="11"/>
        <v>407.12468193384223</v>
      </c>
      <c r="O98" s="31">
        <f t="shared" si="12"/>
        <v>320</v>
      </c>
      <c r="P98" s="29">
        <f t="shared" si="13"/>
        <v>407.12468193384223</v>
      </c>
      <c r="Q98" s="93" t="s">
        <v>233</v>
      </c>
      <c r="R98" s="62" t="s">
        <v>239</v>
      </c>
      <c r="S98" s="63" t="s">
        <v>183</v>
      </c>
      <c r="T98" s="63" t="s">
        <v>91</v>
      </c>
      <c r="U98" s="32"/>
      <c r="V98" s="63"/>
      <c r="X98">
        <v>1</v>
      </c>
      <c r="Y98">
        <v>1</v>
      </c>
      <c r="Z98">
        <v>0</v>
      </c>
      <c r="AA98">
        <v>0</v>
      </c>
      <c r="AB98">
        <v>1</v>
      </c>
      <c r="AC98">
        <f t="shared" si="7"/>
        <v>25</v>
      </c>
    </row>
    <row r="99" spans="1:30" x14ac:dyDescent="0.25">
      <c r="A99" s="10"/>
      <c r="B99" s="75" t="s">
        <v>197</v>
      </c>
      <c r="C99" s="86" t="s">
        <v>169</v>
      </c>
      <c r="D99" s="76" t="s">
        <v>149</v>
      </c>
      <c r="E99" s="80"/>
      <c r="F99" s="80"/>
      <c r="G99" s="79">
        <f>VLOOKUP($B99,[1]Schedule!$A$1:$S$65536,9,FALSE)</f>
        <v>12</v>
      </c>
      <c r="H99" s="33">
        <f t="shared" si="8"/>
        <v>0.78600000000000003</v>
      </c>
      <c r="I99" s="28">
        <f>VLOOKUP($B99,[1]Schedule!$A$1:$S$65536,5,FALSE)</f>
        <v>1050</v>
      </c>
      <c r="J99" s="29">
        <f t="shared" si="9"/>
        <v>1335.8778625954199</v>
      </c>
      <c r="K99" s="28">
        <f>VLOOKUP($B99,[1]Schedule!$A$1:$S$65536,6,FALSE)</f>
        <v>320</v>
      </c>
      <c r="L99" s="30">
        <f t="shared" si="10"/>
        <v>407.12468193384223</v>
      </c>
      <c r="M99" s="28">
        <f>VLOOKUP($B99,[1]Schedule!$A$1:$S$65536,7,FALSE)</f>
        <v>320</v>
      </c>
      <c r="N99" s="29">
        <f t="shared" si="11"/>
        <v>407.12468193384223</v>
      </c>
      <c r="O99" s="31">
        <f t="shared" si="12"/>
        <v>320</v>
      </c>
      <c r="P99" s="29">
        <f t="shared" si="13"/>
        <v>407.12468193384223</v>
      </c>
      <c r="Q99" s="93" t="s">
        <v>233</v>
      </c>
      <c r="R99" s="62" t="s">
        <v>239</v>
      </c>
      <c r="S99" s="63" t="s">
        <v>183</v>
      </c>
      <c r="T99" s="63" t="s">
        <v>91</v>
      </c>
      <c r="U99" s="32"/>
      <c r="V99" s="63"/>
      <c r="X99">
        <v>1</v>
      </c>
      <c r="Y99">
        <v>1</v>
      </c>
      <c r="Z99">
        <v>0</v>
      </c>
      <c r="AA99">
        <v>0</v>
      </c>
      <c r="AB99">
        <v>1</v>
      </c>
      <c r="AC99">
        <f t="shared" si="7"/>
        <v>25</v>
      </c>
    </row>
    <row r="100" spans="1:30" x14ac:dyDescent="0.25">
      <c r="A100" s="10"/>
      <c r="B100" s="75" t="s">
        <v>198</v>
      </c>
      <c r="C100" s="86" t="s">
        <v>169</v>
      </c>
      <c r="D100" s="76" t="s">
        <v>149</v>
      </c>
      <c r="E100" s="80"/>
      <c r="F100" s="80"/>
      <c r="G100" s="79">
        <f>VLOOKUP($B100,[1]Schedule!$A$1:$S$65536,9,FALSE)</f>
        <v>10</v>
      </c>
      <c r="H100" s="33">
        <f t="shared" si="8"/>
        <v>0.54583333333333339</v>
      </c>
      <c r="I100" s="28">
        <f>VLOOKUP($B100,[1]Schedule!$A$1:$S$65536,5,FALSE)</f>
        <v>660</v>
      </c>
      <c r="J100" s="29">
        <f t="shared" si="9"/>
        <v>1209.1603053435113</v>
      </c>
      <c r="K100" s="28">
        <f>VLOOKUP($B100,[1]Schedule!$A$1:$S$65536,6,FALSE)</f>
        <v>195</v>
      </c>
      <c r="L100" s="30">
        <f t="shared" si="10"/>
        <v>357.25190839694653</v>
      </c>
      <c r="M100" s="28">
        <f>VLOOKUP($B100,[1]Schedule!$A$1:$S$65536,7,FALSE)</f>
        <v>195</v>
      </c>
      <c r="N100" s="29">
        <f t="shared" si="11"/>
        <v>357.25190839694653</v>
      </c>
      <c r="O100" s="31">
        <f t="shared" si="12"/>
        <v>195</v>
      </c>
      <c r="P100" s="29">
        <f t="shared" si="13"/>
        <v>357.25190839694653</v>
      </c>
      <c r="Q100" s="93" t="s">
        <v>233</v>
      </c>
      <c r="R100" s="62" t="s">
        <v>240</v>
      </c>
      <c r="S100" s="63" t="s">
        <v>183</v>
      </c>
      <c r="T100" s="63" t="s">
        <v>91</v>
      </c>
      <c r="U100" s="32"/>
      <c r="V100" s="63"/>
      <c r="X100">
        <v>1</v>
      </c>
      <c r="Y100">
        <v>1</v>
      </c>
      <c r="Z100">
        <v>0</v>
      </c>
      <c r="AA100">
        <v>0</v>
      </c>
      <c r="AB100">
        <v>1</v>
      </c>
      <c r="AC100">
        <f t="shared" si="7"/>
        <v>25</v>
      </c>
    </row>
    <row r="101" spans="1:30" x14ac:dyDescent="0.25">
      <c r="A101" s="10"/>
      <c r="B101" s="75" t="s">
        <v>199</v>
      </c>
      <c r="C101" s="86" t="s">
        <v>169</v>
      </c>
      <c r="D101" s="76" t="s">
        <v>149</v>
      </c>
      <c r="E101" s="80"/>
      <c r="F101" s="80"/>
      <c r="G101" s="79">
        <f>VLOOKUP($B101,[1]Schedule!$A$1:$S$65536,9,FALSE)</f>
        <v>12</v>
      </c>
      <c r="H101" s="33">
        <f t="shared" si="8"/>
        <v>0.78600000000000003</v>
      </c>
      <c r="I101" s="28">
        <f>VLOOKUP($B101,[1]Schedule!$A$1:$S$65536,5,FALSE)</f>
        <v>1050</v>
      </c>
      <c r="J101" s="29">
        <f t="shared" si="9"/>
        <v>1335.8778625954199</v>
      </c>
      <c r="K101" s="28">
        <f>VLOOKUP($B101,[1]Schedule!$A$1:$S$65536,6,FALSE)</f>
        <v>320</v>
      </c>
      <c r="L101" s="30">
        <f t="shared" si="10"/>
        <v>407.12468193384223</v>
      </c>
      <c r="M101" s="28">
        <f>VLOOKUP($B101,[1]Schedule!$A$1:$S$65536,7,FALSE)</f>
        <v>320</v>
      </c>
      <c r="N101" s="29">
        <f t="shared" si="11"/>
        <v>407.12468193384223</v>
      </c>
      <c r="O101" s="31">
        <f t="shared" si="12"/>
        <v>320</v>
      </c>
      <c r="P101" s="29">
        <f t="shared" si="13"/>
        <v>407.12468193384223</v>
      </c>
      <c r="Q101" s="93" t="s">
        <v>233</v>
      </c>
      <c r="R101" s="62" t="s">
        <v>239</v>
      </c>
      <c r="S101" s="63" t="s">
        <v>183</v>
      </c>
      <c r="T101" s="63" t="s">
        <v>91</v>
      </c>
      <c r="U101" s="32"/>
      <c r="V101" s="63"/>
      <c r="X101">
        <v>1</v>
      </c>
      <c r="Y101">
        <v>1</v>
      </c>
      <c r="Z101">
        <v>0</v>
      </c>
      <c r="AA101">
        <v>0</v>
      </c>
      <c r="AB101">
        <v>1</v>
      </c>
      <c r="AC101">
        <f t="shared" si="7"/>
        <v>25</v>
      </c>
    </row>
    <row r="102" spans="1:30" x14ac:dyDescent="0.25">
      <c r="A102" s="10"/>
      <c r="B102" s="75" t="s">
        <v>200</v>
      </c>
      <c r="C102" s="86" t="s">
        <v>169</v>
      </c>
      <c r="D102" s="76" t="s">
        <v>149</v>
      </c>
      <c r="E102" s="80"/>
      <c r="F102" s="80"/>
      <c r="G102" s="79">
        <f>VLOOKUP($B102,[1]Schedule!$A$1:$S$65536,9,FALSE)</f>
        <v>12</v>
      </c>
      <c r="H102" s="33">
        <f t="shared" si="8"/>
        <v>0.78600000000000003</v>
      </c>
      <c r="I102" s="28">
        <f>VLOOKUP($B102,[1]Schedule!$A$1:$S$65536,5,FALSE)</f>
        <v>1050</v>
      </c>
      <c r="J102" s="29">
        <f t="shared" si="9"/>
        <v>1335.8778625954199</v>
      </c>
      <c r="K102" s="28">
        <f>VLOOKUP($B102,[1]Schedule!$A$1:$S$65536,6,FALSE)</f>
        <v>320</v>
      </c>
      <c r="L102" s="30">
        <f t="shared" si="10"/>
        <v>407.12468193384223</v>
      </c>
      <c r="M102" s="28">
        <f>VLOOKUP($B102,[1]Schedule!$A$1:$S$65536,7,FALSE)</f>
        <v>320</v>
      </c>
      <c r="N102" s="29">
        <f t="shared" si="11"/>
        <v>407.12468193384223</v>
      </c>
      <c r="O102" s="31">
        <f t="shared" si="12"/>
        <v>320</v>
      </c>
      <c r="P102" s="29">
        <f t="shared" si="13"/>
        <v>407.12468193384223</v>
      </c>
      <c r="Q102" s="93" t="s">
        <v>233</v>
      </c>
      <c r="R102" s="62" t="s">
        <v>239</v>
      </c>
      <c r="S102" s="63" t="s">
        <v>183</v>
      </c>
      <c r="T102" s="63" t="s">
        <v>91</v>
      </c>
      <c r="U102" s="32"/>
      <c r="V102" s="63"/>
      <c r="X102">
        <v>1</v>
      </c>
      <c r="Y102">
        <v>1</v>
      </c>
      <c r="Z102">
        <v>0</v>
      </c>
      <c r="AA102">
        <v>0</v>
      </c>
      <c r="AB102">
        <v>1</v>
      </c>
      <c r="AC102">
        <f t="shared" si="7"/>
        <v>25</v>
      </c>
    </row>
    <row r="103" spans="1:30" x14ac:dyDescent="0.25">
      <c r="A103" s="10"/>
      <c r="B103" s="75" t="s">
        <v>201</v>
      </c>
      <c r="C103" s="86" t="s">
        <v>169</v>
      </c>
      <c r="D103" s="76" t="s">
        <v>149</v>
      </c>
      <c r="E103" s="80"/>
      <c r="F103" s="80"/>
      <c r="G103" s="79">
        <f>VLOOKUP($B103,[1]Schedule!$A$1:$S$65536,9,FALSE)</f>
        <v>12</v>
      </c>
      <c r="H103" s="33">
        <f t="shared" si="8"/>
        <v>0.78600000000000003</v>
      </c>
      <c r="I103" s="28">
        <f>VLOOKUP($B103,[1]Schedule!$A$1:$S$65536,5,FALSE)</f>
        <v>1050</v>
      </c>
      <c r="J103" s="29">
        <f t="shared" si="9"/>
        <v>1335.8778625954199</v>
      </c>
      <c r="K103" s="28">
        <f>VLOOKUP($B103,[1]Schedule!$A$1:$S$65536,6,FALSE)</f>
        <v>320</v>
      </c>
      <c r="L103" s="30">
        <f t="shared" si="10"/>
        <v>407.12468193384223</v>
      </c>
      <c r="M103" s="28">
        <f>VLOOKUP($B103,[1]Schedule!$A$1:$S$65536,7,FALSE)</f>
        <v>320</v>
      </c>
      <c r="N103" s="29">
        <f t="shared" si="11"/>
        <v>407.12468193384223</v>
      </c>
      <c r="O103" s="31">
        <f t="shared" si="12"/>
        <v>320</v>
      </c>
      <c r="P103" s="29">
        <f t="shared" si="13"/>
        <v>407.12468193384223</v>
      </c>
      <c r="Q103" s="93" t="s">
        <v>233</v>
      </c>
      <c r="R103" s="62" t="s">
        <v>239</v>
      </c>
      <c r="S103" s="63" t="s">
        <v>183</v>
      </c>
      <c r="T103" s="63" t="s">
        <v>91</v>
      </c>
      <c r="U103" s="32"/>
      <c r="V103" s="63"/>
      <c r="X103">
        <v>1</v>
      </c>
      <c r="Y103">
        <v>1</v>
      </c>
      <c r="Z103">
        <v>0</v>
      </c>
      <c r="AA103">
        <v>0</v>
      </c>
      <c r="AB103">
        <v>1</v>
      </c>
      <c r="AC103">
        <f t="shared" si="7"/>
        <v>25</v>
      </c>
    </row>
    <row r="104" spans="1:30" x14ac:dyDescent="0.25">
      <c r="A104" s="10"/>
      <c r="B104" s="75" t="s">
        <v>202</v>
      </c>
      <c r="C104" s="86" t="s">
        <v>169</v>
      </c>
      <c r="D104" s="76" t="s">
        <v>149</v>
      </c>
      <c r="E104" s="80"/>
      <c r="F104" s="80"/>
      <c r="G104" s="79">
        <f>VLOOKUP($B104,[1]Schedule!$A$1:$S$65536,9,FALSE)</f>
        <v>12</v>
      </c>
      <c r="H104" s="33">
        <f t="shared" si="8"/>
        <v>0.78600000000000003</v>
      </c>
      <c r="I104" s="28">
        <f>VLOOKUP($B104,[1]Schedule!$A$1:$S$65536,5,FALSE)</f>
        <v>1050</v>
      </c>
      <c r="J104" s="29">
        <f t="shared" si="9"/>
        <v>1335.8778625954199</v>
      </c>
      <c r="K104" s="28">
        <f>VLOOKUP($B104,[1]Schedule!$A$1:$S$65536,6,FALSE)</f>
        <v>320</v>
      </c>
      <c r="L104" s="30">
        <f t="shared" si="10"/>
        <v>407.12468193384223</v>
      </c>
      <c r="M104" s="28">
        <f>VLOOKUP($B104,[1]Schedule!$A$1:$S$65536,7,FALSE)</f>
        <v>320</v>
      </c>
      <c r="N104" s="29">
        <f t="shared" si="11"/>
        <v>407.12468193384223</v>
      </c>
      <c r="O104" s="31">
        <f t="shared" si="12"/>
        <v>320</v>
      </c>
      <c r="P104" s="29">
        <f t="shared" si="13"/>
        <v>407.12468193384223</v>
      </c>
      <c r="Q104" s="93" t="s">
        <v>233</v>
      </c>
      <c r="R104" s="62" t="s">
        <v>239</v>
      </c>
      <c r="S104" s="63" t="s">
        <v>183</v>
      </c>
      <c r="T104" s="63" t="s">
        <v>91</v>
      </c>
      <c r="U104" s="32"/>
      <c r="V104" s="63"/>
      <c r="X104">
        <v>1</v>
      </c>
      <c r="Y104">
        <v>1</v>
      </c>
      <c r="Z104">
        <v>0</v>
      </c>
      <c r="AA104">
        <v>0</v>
      </c>
      <c r="AB104">
        <v>1</v>
      </c>
      <c r="AC104">
        <f t="shared" si="7"/>
        <v>25</v>
      </c>
    </row>
    <row r="105" spans="1:30" x14ac:dyDescent="0.25">
      <c r="A105" s="10"/>
      <c r="B105" s="75" t="s">
        <v>203</v>
      </c>
      <c r="C105" s="86" t="s">
        <v>169</v>
      </c>
      <c r="D105" s="76" t="s">
        <v>149</v>
      </c>
      <c r="E105" s="80"/>
      <c r="F105" s="80"/>
      <c r="G105" s="79">
        <f>VLOOKUP($B105,[1]Schedule!$A$1:$S$65536,9,FALSE)</f>
        <v>12</v>
      </c>
      <c r="H105" s="33">
        <f t="shared" si="8"/>
        <v>0.78600000000000003</v>
      </c>
      <c r="I105" s="28">
        <f>VLOOKUP($B105,[1]Schedule!$A$1:$S$65536,5,FALSE)</f>
        <v>1050</v>
      </c>
      <c r="J105" s="29">
        <f t="shared" si="9"/>
        <v>1335.8778625954199</v>
      </c>
      <c r="K105" s="28">
        <f>VLOOKUP($B105,[1]Schedule!$A$1:$S$65536,6,FALSE)</f>
        <v>320</v>
      </c>
      <c r="L105" s="30">
        <f t="shared" si="10"/>
        <v>407.12468193384223</v>
      </c>
      <c r="M105" s="28">
        <f>VLOOKUP($B105,[1]Schedule!$A$1:$S$65536,7,FALSE)</f>
        <v>320</v>
      </c>
      <c r="N105" s="29">
        <f t="shared" si="11"/>
        <v>407.12468193384223</v>
      </c>
      <c r="O105" s="31">
        <f t="shared" si="12"/>
        <v>320</v>
      </c>
      <c r="P105" s="29">
        <f t="shared" si="13"/>
        <v>407.12468193384223</v>
      </c>
      <c r="Q105" s="93" t="s">
        <v>233</v>
      </c>
      <c r="R105" s="62" t="s">
        <v>239</v>
      </c>
      <c r="S105" s="63" t="s">
        <v>183</v>
      </c>
      <c r="T105" s="63" t="s">
        <v>91</v>
      </c>
      <c r="U105" s="32"/>
      <c r="V105" s="63"/>
      <c r="X105">
        <v>1</v>
      </c>
      <c r="Y105">
        <v>1</v>
      </c>
      <c r="Z105">
        <v>0</v>
      </c>
      <c r="AA105">
        <v>0</v>
      </c>
      <c r="AB105">
        <v>1</v>
      </c>
      <c r="AC105">
        <f t="shared" si="7"/>
        <v>25</v>
      </c>
    </row>
    <row r="106" spans="1:30" x14ac:dyDescent="0.25">
      <c r="A106" s="10"/>
      <c r="B106" s="127"/>
      <c r="C106" s="128"/>
      <c r="D106" s="128"/>
      <c r="E106" s="128"/>
      <c r="F106" s="128"/>
      <c r="G106" s="128"/>
      <c r="H106" s="129"/>
      <c r="I106" s="37"/>
      <c r="J106" s="38"/>
      <c r="K106" s="39"/>
      <c r="L106" s="38"/>
      <c r="M106" s="37"/>
      <c r="N106" s="40"/>
      <c r="O106" s="39"/>
      <c r="P106" s="40"/>
      <c r="Q106" s="49"/>
      <c r="R106" s="26"/>
      <c r="S106" s="41"/>
      <c r="T106" s="41"/>
      <c r="U106" s="41"/>
      <c r="V106" s="41"/>
    </row>
    <row r="107" spans="1:30" x14ac:dyDescent="0.25">
      <c r="B107" s="43"/>
      <c r="C107" s="82"/>
      <c r="D107" s="43"/>
      <c r="E107" s="43"/>
      <c r="F107" s="43"/>
      <c r="G107" s="43"/>
      <c r="H107" s="43"/>
    </row>
    <row r="109" spans="1:30" s="10" customFormat="1" ht="12.75" x14ac:dyDescent="0.2">
      <c r="B109" s="98" t="str">
        <f>CONCATENATE(E110," - ",F110)</f>
        <v>1326.01 - Maker Space</v>
      </c>
      <c r="C109" s="84" t="s">
        <v>177</v>
      </c>
      <c r="D109" s="84"/>
      <c r="E109" s="84"/>
      <c r="F109" s="84"/>
      <c r="G109" s="84"/>
      <c r="H109" s="84"/>
      <c r="I109" s="26"/>
      <c r="J109" s="26"/>
      <c r="K109" s="26"/>
      <c r="L109" s="26"/>
      <c r="M109" s="26"/>
      <c r="N109" s="26"/>
      <c r="O109" s="26"/>
      <c r="P109" s="26"/>
      <c r="Q109" s="48"/>
      <c r="S109" s="99"/>
      <c r="T109" s="99"/>
    </row>
    <row r="110" spans="1:30" s="10" customFormat="1" ht="12.75" x14ac:dyDescent="0.2">
      <c r="B110" s="100" t="s">
        <v>250</v>
      </c>
      <c r="C110" s="86" t="s">
        <v>86</v>
      </c>
      <c r="D110" s="86" t="s">
        <v>87</v>
      </c>
      <c r="E110" s="77">
        <v>1326.01</v>
      </c>
      <c r="F110" s="78" t="s">
        <v>251</v>
      </c>
      <c r="G110" s="77">
        <f>VLOOKUP($B110,[1]Schedule!$A$1:$S$65536,9,FALSE)</f>
        <v>8</v>
      </c>
      <c r="H110" s="101">
        <f>(((G110/2)*G110/2)*3.144)/144</f>
        <v>0.34933333333333333</v>
      </c>
      <c r="I110" s="102">
        <f>VLOOKUP($B110,[1]Schedule!$A$1:$S$65536,5,FALSE)</f>
        <v>605</v>
      </c>
      <c r="J110" s="103">
        <f>(I110/H110)</f>
        <v>1731.8702290076335</v>
      </c>
      <c r="K110" s="102">
        <f>VLOOKUP($B110,[1]Schedule!$A$1:$S$65536,6,FALSE)</f>
        <v>405</v>
      </c>
      <c r="L110" s="60">
        <f>(K110/H110)</f>
        <v>1159.3511450381679</v>
      </c>
      <c r="M110" s="102">
        <f>VLOOKUP($B110,[1]Schedule!$A$1:$S$65536,7,FALSE)</f>
        <v>155</v>
      </c>
      <c r="N110" s="103">
        <f>(M110/H110)</f>
        <v>443.70229007633588</v>
      </c>
      <c r="O110" s="104">
        <f>M110</f>
        <v>155</v>
      </c>
      <c r="P110" s="103">
        <f>(O110/H110)</f>
        <v>443.70229007633588</v>
      </c>
      <c r="Q110" s="71"/>
      <c r="R110" s="62" t="s">
        <v>252</v>
      </c>
      <c r="S110" s="105" t="s">
        <v>90</v>
      </c>
      <c r="T110" s="105" t="s">
        <v>91</v>
      </c>
      <c r="U110" s="105"/>
      <c r="V110" s="105"/>
      <c r="X110" s="10">
        <v>1</v>
      </c>
      <c r="Y110" s="10">
        <v>1</v>
      </c>
      <c r="Z110" s="10">
        <v>1</v>
      </c>
      <c r="AA110" s="10">
        <v>0</v>
      </c>
      <c r="AB110" s="10">
        <v>0</v>
      </c>
      <c r="AC110" s="10">
        <f>BIN2DEC(_xlfn.CONCAT(X110:AB110))</f>
        <v>28</v>
      </c>
      <c r="AD110" s="10" t="s">
        <v>223</v>
      </c>
    </row>
    <row r="111" spans="1:30" s="10" customFormat="1" ht="12.75" x14ac:dyDescent="0.2">
      <c r="B111" s="100" t="s">
        <v>253</v>
      </c>
      <c r="C111" s="86" t="s">
        <v>169</v>
      </c>
      <c r="D111" s="86" t="s">
        <v>182</v>
      </c>
      <c r="E111" s="106"/>
      <c r="F111" s="106"/>
      <c r="G111" s="107" t="s">
        <v>111</v>
      </c>
      <c r="H111" s="101">
        <f>(((G111/2)*G111/2)*3.144)/144</f>
        <v>0.19650000000000001</v>
      </c>
      <c r="I111" s="102">
        <f>VLOOKUP($B111,[1]Schedule!$A$1:$S$65536,5,FALSE)</f>
        <v>125</v>
      </c>
      <c r="J111" s="103">
        <f>(I111/H111)</f>
        <v>636.13231552162847</v>
      </c>
      <c r="K111" s="102">
        <f>VLOOKUP($B111,[1]Schedule!$A$1:$S$65536,6,FALSE)</f>
        <v>125</v>
      </c>
      <c r="L111" s="60">
        <f>(K111/H111)</f>
        <v>636.13231552162847</v>
      </c>
      <c r="M111" s="102">
        <f>VLOOKUP($B111,[1]Schedule!$A$1:$S$65536,7,FALSE)</f>
        <v>125</v>
      </c>
      <c r="N111" s="103">
        <f>(M111/H111)</f>
        <v>636.13231552162847</v>
      </c>
      <c r="O111" s="104">
        <f>M111</f>
        <v>125</v>
      </c>
      <c r="P111" s="103">
        <f>(O111/H111)</f>
        <v>636.13231552162847</v>
      </c>
      <c r="Q111" s="71"/>
      <c r="R111" s="62" t="s">
        <v>222</v>
      </c>
      <c r="S111" s="105" t="s">
        <v>183</v>
      </c>
      <c r="T111" s="105" t="s">
        <v>91</v>
      </c>
      <c r="U111" s="105"/>
      <c r="V111" s="105"/>
      <c r="X111" s="10">
        <v>1</v>
      </c>
      <c r="Y111" s="10">
        <v>1</v>
      </c>
      <c r="Z111" s="10">
        <v>1</v>
      </c>
      <c r="AA111" s="10">
        <v>0</v>
      </c>
      <c r="AB111" s="10">
        <v>0</v>
      </c>
      <c r="AC111" s="10">
        <f>BIN2DEC(_xlfn.CONCAT(X111:AB111))</f>
        <v>28</v>
      </c>
      <c r="AD111" s="10" t="s">
        <v>223</v>
      </c>
    </row>
    <row r="112" spans="1:30" s="10" customFormat="1" ht="12.75" x14ac:dyDescent="0.2">
      <c r="B112" s="100" t="s">
        <v>254</v>
      </c>
      <c r="C112" s="86" t="s">
        <v>146</v>
      </c>
      <c r="D112" s="86" t="s">
        <v>94</v>
      </c>
      <c r="E112" s="106"/>
      <c r="F112" s="106"/>
      <c r="G112" s="77">
        <f>VLOOKUP($B112,[1]Schedule!$A$1:$S$65536,9,FALSE)</f>
        <v>10</v>
      </c>
      <c r="H112" s="101">
        <f>(((G112/2)*G112/2)*3.144)/144</f>
        <v>0.54583333333333339</v>
      </c>
      <c r="I112" s="102">
        <f>VLOOKUP($B112,[1]Schedule!$A$1:$S$65536,5,FALSE)</f>
        <v>780</v>
      </c>
      <c r="J112" s="103">
        <f>(I112/H112)</f>
        <v>1429.0076335877861</v>
      </c>
      <c r="K112" s="102">
        <f>VLOOKUP($B112,[1]Schedule!$A$1:$S$65536,6,FALSE)</f>
        <v>625</v>
      </c>
      <c r="L112" s="60">
        <f>(K112/H112)</f>
        <v>1145.0381679389311</v>
      </c>
      <c r="M112" s="102">
        <f>VLOOKUP($B112,[1]Schedule!$A$1:$S$65536,7,FALSE)</f>
        <v>330</v>
      </c>
      <c r="N112" s="103">
        <f>(M112/H112)</f>
        <v>604.58015267175563</v>
      </c>
      <c r="O112" s="104">
        <f>M112</f>
        <v>330</v>
      </c>
      <c r="P112" s="103">
        <f>(O112/H112)</f>
        <v>604.58015267175563</v>
      </c>
      <c r="Q112" s="71"/>
      <c r="R112" s="62" t="s">
        <v>227</v>
      </c>
      <c r="S112" s="108"/>
      <c r="T112" s="108"/>
      <c r="U112" s="108"/>
      <c r="V112" s="105" t="s">
        <v>249</v>
      </c>
      <c r="X112" s="10">
        <v>0</v>
      </c>
      <c r="Y112" s="10">
        <v>0</v>
      </c>
      <c r="Z112" s="10">
        <v>1</v>
      </c>
      <c r="AA112" s="10">
        <v>0</v>
      </c>
      <c r="AB112" s="10">
        <v>0</v>
      </c>
      <c r="AC112" s="10">
        <f>BIN2DEC(_xlfn.CONCAT(X112:AB112))</f>
        <v>4</v>
      </c>
      <c r="AD112" s="10" t="s">
        <v>224</v>
      </c>
    </row>
    <row r="113" spans="2:22" s="10" customFormat="1" ht="12.75" x14ac:dyDescent="0.2">
      <c r="B113" s="127" t="s">
        <v>182</v>
      </c>
      <c r="C113" s="134"/>
      <c r="D113" s="134"/>
      <c r="E113" s="134"/>
      <c r="F113" s="134"/>
      <c r="G113" s="134"/>
      <c r="H113" s="135"/>
      <c r="I113" s="109"/>
      <c r="J113" s="110"/>
      <c r="K113" s="111"/>
      <c r="L113" s="110"/>
      <c r="M113" s="109"/>
      <c r="N113" s="112"/>
      <c r="O113" s="111"/>
      <c r="P113" s="112"/>
      <c r="Q113" s="113"/>
      <c r="R113" s="26"/>
      <c r="S113" s="64"/>
      <c r="T113" s="64"/>
      <c r="U113" s="64"/>
      <c r="V113" s="64"/>
    </row>
  </sheetData>
  <mergeCells count="17">
    <mergeCell ref="B113:H113"/>
    <mergeCell ref="B45:H45"/>
    <mergeCell ref="B19:H19"/>
    <mergeCell ref="B24:H24"/>
    <mergeCell ref="B28:H28"/>
    <mergeCell ref="B34:H34"/>
    <mergeCell ref="B40:H40"/>
    <mergeCell ref="Q3:Q4"/>
    <mergeCell ref="B9:H9"/>
    <mergeCell ref="B15:H15"/>
    <mergeCell ref="B86:H86"/>
    <mergeCell ref="B106:H106"/>
    <mergeCell ref="Q50:Q51"/>
    <mergeCell ref="B58:H58"/>
    <mergeCell ref="B63:H63"/>
    <mergeCell ref="B68:H68"/>
    <mergeCell ref="B79:H79"/>
  </mergeCells>
  <pageMargins left="0.25" right="0.25" top="0.75" bottom="0.75" header="0.3" footer="0.3"/>
  <pageSetup paperSize="17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Report2</vt:lpstr>
      <vt:lpstr>Sheet1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Vorsten, John (RC-US BT FLD Z2 AUS)</dc:creator>
  <cp:lastModifiedBy>Vorsten, John (RC-US BT FLD Z2 AUS)</cp:lastModifiedBy>
  <cp:lastPrinted>2019-03-11T14:36:10Z</cp:lastPrinted>
  <dcterms:created xsi:type="dcterms:W3CDTF">2018-10-22T15:13:16Z</dcterms:created>
  <dcterms:modified xsi:type="dcterms:W3CDTF">2019-03-14T14:42:49Z</dcterms:modified>
</cp:coreProperties>
</file>