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231"/>
  <workbookPr defaultThemeVersion="124226"/>
  <mc:AlternateContent xmlns:mc="http://schemas.openxmlformats.org/markup-compatibility/2006">
    <mc:Choice Requires="x15">
      <x15ac:absPath xmlns:x15ac="http://schemas.microsoft.com/office/spreadsheetml/2010/11/ac" url="C:\Users\walshmi\Desktop\"/>
    </mc:Choice>
  </mc:AlternateContent>
  <xr:revisionPtr revIDLastSave="0" documentId="13_ncr:1_{43ABD722-4E81-4FB5-B0F7-9213435A87C5}" xr6:coauthVersionLast="40" xr6:coauthVersionMax="40" xr10:uidLastSave="{00000000-0000-0000-0000-000000000000}"/>
  <bookViews>
    <workbookView xWindow="-120" yWindow="-120" windowWidth="29040" windowHeight="16440" activeTab="5" xr2:uid="{00000000-000D-0000-FFFF-FFFF00000000}"/>
  </bookViews>
  <sheets>
    <sheet name="Instructions" sheetId="7" r:id="rId1"/>
    <sheet name="Trunk 1" sheetId="1" r:id="rId2"/>
    <sheet name="Trunk 2" sheetId="12" r:id="rId3"/>
    <sheet name="Trunk 3" sheetId="13" r:id="rId4"/>
    <sheet name="Trunk 4" sheetId="14" r:id="rId5"/>
    <sheet name="Trunk 5" sheetId="15" r:id="rId6"/>
    <sheet name="Lists" sheetId="2" state="hidden" r:id="rId7"/>
  </sheets>
  <definedNames>
    <definedName name="AWG" localSheetId="2">'Trunk 2'!$D$12</definedName>
    <definedName name="AWG" localSheetId="3">'Trunk 3'!$D$12</definedName>
    <definedName name="AWG" localSheetId="4">'Trunk 4'!$D$12</definedName>
    <definedName name="AWG" localSheetId="5">'Trunk 5'!$D$12</definedName>
    <definedName name="AWG">'Trunk 1'!$D$12</definedName>
    <definedName name="Device_Type">Lists!$D$2:$D$3</definedName>
    <definedName name="Gage">Lists!$A$2:$A$7</definedName>
    <definedName name="Gage_Chart">Lists!$A$2:$B$7</definedName>
    <definedName name="ohmsList">Lists!$B$2:$B$7</definedName>
    <definedName name="ohmsPerFoot" localSheetId="2">'Trunk 2'!$E$12</definedName>
    <definedName name="ohmsPerFoot" localSheetId="3">'Trunk 3'!$E$12</definedName>
    <definedName name="ohmsPerFoot" localSheetId="4">'Trunk 4'!$E$12</definedName>
    <definedName name="ohmsPerFoot" localSheetId="5">'Trunk 5'!$E$12</definedName>
    <definedName name="ohmsPerFoot">'Trunk 1'!$E$12</definedName>
    <definedName name="_xlnm.Print_Area" localSheetId="0">Instructions!$A$1:$B$46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49" i="15" l="1"/>
  <c r="R49" i="15"/>
  <c r="Q49" i="15"/>
  <c r="P49" i="15"/>
  <c r="I49" i="15"/>
  <c r="H49" i="15"/>
  <c r="G49" i="15"/>
  <c r="F49" i="15"/>
  <c r="S48" i="15"/>
  <c r="R48" i="15"/>
  <c r="Q48" i="15"/>
  <c r="P48" i="15"/>
  <c r="I48" i="15"/>
  <c r="H48" i="15"/>
  <c r="G48" i="15"/>
  <c r="F48" i="15"/>
  <c r="S47" i="15"/>
  <c r="R47" i="15"/>
  <c r="Q47" i="15"/>
  <c r="P47" i="15"/>
  <c r="I47" i="15"/>
  <c r="H47" i="15"/>
  <c r="G47" i="15"/>
  <c r="F47" i="15"/>
  <c r="S46" i="15"/>
  <c r="R46" i="15"/>
  <c r="Q46" i="15"/>
  <c r="P46" i="15"/>
  <c r="I46" i="15"/>
  <c r="H46" i="15"/>
  <c r="G46" i="15"/>
  <c r="F46" i="15"/>
  <c r="S45" i="15"/>
  <c r="R45" i="15"/>
  <c r="Q45" i="15"/>
  <c r="P45" i="15"/>
  <c r="I45" i="15"/>
  <c r="H45" i="15"/>
  <c r="G45" i="15"/>
  <c r="F45" i="15"/>
  <c r="S44" i="15"/>
  <c r="R44" i="15"/>
  <c r="Q44" i="15"/>
  <c r="P44" i="15"/>
  <c r="I44" i="15"/>
  <c r="H44" i="15"/>
  <c r="G44" i="15"/>
  <c r="F44" i="15"/>
  <c r="S43" i="15"/>
  <c r="R43" i="15"/>
  <c r="Q43" i="15"/>
  <c r="P43" i="15"/>
  <c r="I43" i="15"/>
  <c r="H43" i="15"/>
  <c r="G43" i="15"/>
  <c r="F43" i="15"/>
  <c r="S42" i="15"/>
  <c r="R42" i="15"/>
  <c r="Q42" i="15"/>
  <c r="P42" i="15"/>
  <c r="I42" i="15"/>
  <c r="H42" i="15"/>
  <c r="G42" i="15"/>
  <c r="F42" i="15"/>
  <c r="S41" i="15"/>
  <c r="R41" i="15"/>
  <c r="Q41" i="15"/>
  <c r="P41" i="15"/>
  <c r="I41" i="15"/>
  <c r="H41" i="15"/>
  <c r="G41" i="15"/>
  <c r="F41" i="15"/>
  <c r="S40" i="15"/>
  <c r="R40" i="15"/>
  <c r="Q40" i="15"/>
  <c r="P40" i="15"/>
  <c r="I40" i="15"/>
  <c r="H40" i="15"/>
  <c r="G40" i="15"/>
  <c r="F40" i="15"/>
  <c r="S39" i="15"/>
  <c r="R39" i="15"/>
  <c r="Q39" i="15"/>
  <c r="P39" i="15"/>
  <c r="I39" i="15"/>
  <c r="H39" i="15"/>
  <c r="G39" i="15"/>
  <c r="F39" i="15"/>
  <c r="S38" i="15"/>
  <c r="R38" i="15"/>
  <c r="Q38" i="15"/>
  <c r="P38" i="15"/>
  <c r="I38" i="15"/>
  <c r="H38" i="15"/>
  <c r="G38" i="15"/>
  <c r="F38" i="15"/>
  <c r="S37" i="15"/>
  <c r="R37" i="15"/>
  <c r="Q37" i="15"/>
  <c r="P37" i="15"/>
  <c r="I37" i="15"/>
  <c r="H37" i="15"/>
  <c r="G37" i="15"/>
  <c r="F37" i="15"/>
  <c r="S36" i="15"/>
  <c r="R36" i="15"/>
  <c r="Q36" i="15"/>
  <c r="P36" i="15"/>
  <c r="I36" i="15"/>
  <c r="H36" i="15"/>
  <c r="G36" i="15"/>
  <c r="F36" i="15"/>
  <c r="S35" i="15"/>
  <c r="R35" i="15"/>
  <c r="Q35" i="15"/>
  <c r="P35" i="15"/>
  <c r="I35" i="15"/>
  <c r="H35" i="15"/>
  <c r="G35" i="15"/>
  <c r="F35" i="15"/>
  <c r="S29" i="15"/>
  <c r="R29" i="15"/>
  <c r="Q29" i="15"/>
  <c r="P29" i="15"/>
  <c r="I29" i="15"/>
  <c r="H29" i="15"/>
  <c r="G29" i="15"/>
  <c r="F29" i="15"/>
  <c r="S28" i="15"/>
  <c r="R28" i="15"/>
  <c r="Q28" i="15"/>
  <c r="P28" i="15"/>
  <c r="I28" i="15"/>
  <c r="H28" i="15"/>
  <c r="G28" i="15"/>
  <c r="F28" i="15"/>
  <c r="S27" i="15"/>
  <c r="R27" i="15"/>
  <c r="Q27" i="15"/>
  <c r="P27" i="15"/>
  <c r="I27" i="15"/>
  <c r="H27" i="15"/>
  <c r="G27" i="15"/>
  <c r="F27" i="15"/>
  <c r="S26" i="15"/>
  <c r="R26" i="15"/>
  <c r="Q26" i="15"/>
  <c r="P26" i="15"/>
  <c r="I26" i="15"/>
  <c r="H26" i="15"/>
  <c r="G26" i="15"/>
  <c r="F26" i="15"/>
  <c r="S25" i="15"/>
  <c r="R25" i="15"/>
  <c r="Q25" i="15"/>
  <c r="P25" i="15"/>
  <c r="I25" i="15"/>
  <c r="H25" i="15"/>
  <c r="G25" i="15"/>
  <c r="F25" i="15"/>
  <c r="S24" i="15"/>
  <c r="R24" i="15"/>
  <c r="Q24" i="15"/>
  <c r="P24" i="15"/>
  <c r="I24" i="15"/>
  <c r="H24" i="15"/>
  <c r="G24" i="15"/>
  <c r="F24" i="15"/>
  <c r="S23" i="15"/>
  <c r="R23" i="15"/>
  <c r="Q23" i="15"/>
  <c r="P23" i="15"/>
  <c r="I23" i="15"/>
  <c r="H23" i="15"/>
  <c r="G23" i="15"/>
  <c r="F23" i="15"/>
  <c r="S22" i="15"/>
  <c r="R22" i="15"/>
  <c r="Q22" i="15"/>
  <c r="P22" i="15"/>
  <c r="I22" i="15"/>
  <c r="H22" i="15"/>
  <c r="G22" i="15"/>
  <c r="F22" i="15"/>
  <c r="S21" i="15"/>
  <c r="R21" i="15"/>
  <c r="Q21" i="15"/>
  <c r="P21" i="15"/>
  <c r="I21" i="15"/>
  <c r="H21" i="15"/>
  <c r="G21" i="15"/>
  <c r="F21" i="15"/>
  <c r="S20" i="15"/>
  <c r="R20" i="15"/>
  <c r="Q20" i="15"/>
  <c r="P20" i="15"/>
  <c r="I20" i="15"/>
  <c r="H20" i="15"/>
  <c r="G20" i="15"/>
  <c r="F20" i="15"/>
  <c r="S19" i="15"/>
  <c r="R19" i="15"/>
  <c r="Q19" i="15"/>
  <c r="P19" i="15"/>
  <c r="I19" i="15"/>
  <c r="H19" i="15"/>
  <c r="G19" i="15"/>
  <c r="F19" i="15"/>
  <c r="S18" i="15"/>
  <c r="R18" i="15"/>
  <c r="Q18" i="15"/>
  <c r="P18" i="15"/>
  <c r="I18" i="15"/>
  <c r="H18" i="15"/>
  <c r="G18" i="15"/>
  <c r="F18" i="15"/>
  <c r="S17" i="15"/>
  <c r="R17" i="15"/>
  <c r="Q17" i="15"/>
  <c r="P17" i="15"/>
  <c r="I17" i="15"/>
  <c r="H17" i="15"/>
  <c r="G17" i="15"/>
  <c r="F17" i="15"/>
  <c r="S16" i="15"/>
  <c r="R16" i="15"/>
  <c r="Q16" i="15"/>
  <c r="P16" i="15"/>
  <c r="I16" i="15"/>
  <c r="H16" i="15"/>
  <c r="G16" i="15"/>
  <c r="F16" i="15"/>
  <c r="S15" i="15"/>
  <c r="R15" i="15"/>
  <c r="Q15" i="15"/>
  <c r="P15" i="15"/>
  <c r="I15" i="15"/>
  <c r="H15" i="15"/>
  <c r="G15" i="15"/>
  <c r="F15" i="15"/>
  <c r="I12" i="15"/>
  <c r="F12" i="15"/>
  <c r="E12" i="15"/>
  <c r="M10" i="15"/>
  <c r="G6" i="15"/>
  <c r="S49" i="14"/>
  <c r="R49" i="14"/>
  <c r="Q49" i="14"/>
  <c r="P49" i="14"/>
  <c r="I49" i="14"/>
  <c r="H49" i="14"/>
  <c r="G49" i="14"/>
  <c r="F49" i="14"/>
  <c r="S48" i="14"/>
  <c r="R48" i="14"/>
  <c r="Q48" i="14"/>
  <c r="P48" i="14"/>
  <c r="I48" i="14"/>
  <c r="H48" i="14"/>
  <c r="G48" i="14"/>
  <c r="F48" i="14"/>
  <c r="S47" i="14"/>
  <c r="R47" i="14"/>
  <c r="Q47" i="14"/>
  <c r="P47" i="14"/>
  <c r="I47" i="14"/>
  <c r="H47" i="14"/>
  <c r="G47" i="14"/>
  <c r="F47" i="14"/>
  <c r="S46" i="14"/>
  <c r="R46" i="14"/>
  <c r="Q46" i="14"/>
  <c r="P46" i="14"/>
  <c r="I46" i="14"/>
  <c r="H46" i="14"/>
  <c r="G46" i="14"/>
  <c r="F46" i="14"/>
  <c r="S45" i="14"/>
  <c r="R45" i="14"/>
  <c r="Q45" i="14"/>
  <c r="P45" i="14"/>
  <c r="I45" i="14"/>
  <c r="H45" i="14"/>
  <c r="G45" i="14"/>
  <c r="F45" i="14"/>
  <c r="S44" i="14"/>
  <c r="R44" i="14"/>
  <c r="Q44" i="14"/>
  <c r="P44" i="14"/>
  <c r="I44" i="14"/>
  <c r="H44" i="14"/>
  <c r="G44" i="14"/>
  <c r="F44" i="14"/>
  <c r="S43" i="14"/>
  <c r="R43" i="14"/>
  <c r="Q43" i="14"/>
  <c r="P43" i="14"/>
  <c r="I43" i="14"/>
  <c r="H43" i="14"/>
  <c r="G43" i="14"/>
  <c r="F43" i="14"/>
  <c r="S42" i="14"/>
  <c r="R42" i="14"/>
  <c r="Q42" i="14"/>
  <c r="P42" i="14"/>
  <c r="I42" i="14"/>
  <c r="H42" i="14"/>
  <c r="G42" i="14"/>
  <c r="F42" i="14"/>
  <c r="S41" i="14"/>
  <c r="R41" i="14"/>
  <c r="Q41" i="14"/>
  <c r="P41" i="14"/>
  <c r="I41" i="14"/>
  <c r="H41" i="14"/>
  <c r="G41" i="14"/>
  <c r="F41" i="14"/>
  <c r="S40" i="14"/>
  <c r="R40" i="14"/>
  <c r="Q40" i="14"/>
  <c r="P40" i="14"/>
  <c r="I40" i="14"/>
  <c r="H40" i="14"/>
  <c r="G40" i="14"/>
  <c r="F40" i="14"/>
  <c r="S39" i="14"/>
  <c r="R39" i="14"/>
  <c r="Q39" i="14"/>
  <c r="P39" i="14"/>
  <c r="I39" i="14"/>
  <c r="H39" i="14"/>
  <c r="G39" i="14"/>
  <c r="F39" i="14"/>
  <c r="S38" i="14"/>
  <c r="R38" i="14"/>
  <c r="Q38" i="14"/>
  <c r="P38" i="14"/>
  <c r="I38" i="14"/>
  <c r="H38" i="14"/>
  <c r="G38" i="14"/>
  <c r="F38" i="14"/>
  <c r="S37" i="14"/>
  <c r="R37" i="14"/>
  <c r="Q37" i="14"/>
  <c r="P37" i="14"/>
  <c r="I37" i="14"/>
  <c r="H37" i="14"/>
  <c r="G37" i="14"/>
  <c r="F37" i="14"/>
  <c r="S36" i="14"/>
  <c r="R36" i="14"/>
  <c r="Q36" i="14"/>
  <c r="P36" i="14"/>
  <c r="I36" i="14"/>
  <c r="H36" i="14"/>
  <c r="G36" i="14"/>
  <c r="F36" i="14"/>
  <c r="S35" i="14"/>
  <c r="R35" i="14"/>
  <c r="Q35" i="14"/>
  <c r="P35" i="14"/>
  <c r="I35" i="14"/>
  <c r="H35" i="14"/>
  <c r="G35" i="14"/>
  <c r="F35" i="14"/>
  <c r="S29" i="14"/>
  <c r="R29" i="14"/>
  <c r="Q29" i="14"/>
  <c r="P29" i="14"/>
  <c r="I29" i="14"/>
  <c r="H29" i="14"/>
  <c r="G29" i="14"/>
  <c r="F29" i="14"/>
  <c r="S28" i="14"/>
  <c r="R28" i="14"/>
  <c r="Q28" i="14"/>
  <c r="P28" i="14"/>
  <c r="I28" i="14"/>
  <c r="H28" i="14"/>
  <c r="G28" i="14"/>
  <c r="F28" i="14"/>
  <c r="S27" i="14"/>
  <c r="R27" i="14"/>
  <c r="Q27" i="14"/>
  <c r="P27" i="14"/>
  <c r="I27" i="14"/>
  <c r="H27" i="14"/>
  <c r="G27" i="14"/>
  <c r="F27" i="14"/>
  <c r="S26" i="14"/>
  <c r="R26" i="14"/>
  <c r="Q26" i="14"/>
  <c r="P26" i="14"/>
  <c r="I26" i="14"/>
  <c r="H26" i="14"/>
  <c r="G26" i="14"/>
  <c r="F26" i="14"/>
  <c r="S25" i="14"/>
  <c r="R25" i="14"/>
  <c r="Q25" i="14"/>
  <c r="P25" i="14"/>
  <c r="I25" i="14"/>
  <c r="H25" i="14"/>
  <c r="G25" i="14"/>
  <c r="F25" i="14"/>
  <c r="S24" i="14"/>
  <c r="R24" i="14"/>
  <c r="Q24" i="14"/>
  <c r="P24" i="14"/>
  <c r="I24" i="14"/>
  <c r="H24" i="14"/>
  <c r="G24" i="14"/>
  <c r="F24" i="14"/>
  <c r="S23" i="14"/>
  <c r="R23" i="14"/>
  <c r="Q23" i="14"/>
  <c r="P23" i="14"/>
  <c r="I23" i="14"/>
  <c r="H23" i="14"/>
  <c r="G23" i="14"/>
  <c r="F23" i="14"/>
  <c r="S22" i="14"/>
  <c r="R22" i="14"/>
  <c r="Q22" i="14"/>
  <c r="P22" i="14"/>
  <c r="I22" i="14"/>
  <c r="H22" i="14"/>
  <c r="G22" i="14"/>
  <c r="F22" i="14"/>
  <c r="S21" i="14"/>
  <c r="R21" i="14"/>
  <c r="Q21" i="14"/>
  <c r="P21" i="14"/>
  <c r="I21" i="14"/>
  <c r="H21" i="14"/>
  <c r="G21" i="14"/>
  <c r="F21" i="14"/>
  <c r="S20" i="14"/>
  <c r="R20" i="14"/>
  <c r="Q20" i="14"/>
  <c r="P20" i="14"/>
  <c r="I20" i="14"/>
  <c r="H20" i="14"/>
  <c r="G20" i="14"/>
  <c r="F20" i="14"/>
  <c r="S19" i="14"/>
  <c r="R19" i="14"/>
  <c r="Q19" i="14"/>
  <c r="P19" i="14"/>
  <c r="I19" i="14"/>
  <c r="H19" i="14"/>
  <c r="G19" i="14"/>
  <c r="F19" i="14"/>
  <c r="S18" i="14"/>
  <c r="R18" i="14"/>
  <c r="Q18" i="14"/>
  <c r="P18" i="14"/>
  <c r="I18" i="14"/>
  <c r="H18" i="14"/>
  <c r="G18" i="14"/>
  <c r="F18" i="14"/>
  <c r="S17" i="14"/>
  <c r="R17" i="14"/>
  <c r="Q17" i="14"/>
  <c r="P17" i="14"/>
  <c r="I17" i="14"/>
  <c r="H17" i="14"/>
  <c r="G17" i="14"/>
  <c r="F17" i="14"/>
  <c r="S16" i="14"/>
  <c r="R16" i="14"/>
  <c r="Q16" i="14"/>
  <c r="P16" i="14"/>
  <c r="I16" i="14"/>
  <c r="H16" i="14"/>
  <c r="G16" i="14"/>
  <c r="F16" i="14"/>
  <c r="S15" i="14"/>
  <c r="R15" i="14"/>
  <c r="Q15" i="14"/>
  <c r="P15" i="14"/>
  <c r="I15" i="14"/>
  <c r="H15" i="14"/>
  <c r="G15" i="14"/>
  <c r="F15" i="14"/>
  <c r="I12" i="14"/>
  <c r="F12" i="14"/>
  <c r="E12" i="14"/>
  <c r="M10" i="14"/>
  <c r="G6" i="14"/>
  <c r="S49" i="13"/>
  <c r="R49" i="13"/>
  <c r="Q49" i="13"/>
  <c r="P49" i="13"/>
  <c r="I49" i="13"/>
  <c r="H49" i="13"/>
  <c r="G49" i="13"/>
  <c r="F49" i="13"/>
  <c r="S48" i="13"/>
  <c r="R48" i="13"/>
  <c r="Q48" i="13"/>
  <c r="P48" i="13"/>
  <c r="I48" i="13"/>
  <c r="H48" i="13"/>
  <c r="G48" i="13"/>
  <c r="F48" i="13"/>
  <c r="S47" i="13"/>
  <c r="R47" i="13"/>
  <c r="Q47" i="13"/>
  <c r="P47" i="13"/>
  <c r="I47" i="13"/>
  <c r="H47" i="13"/>
  <c r="G47" i="13"/>
  <c r="F47" i="13"/>
  <c r="S46" i="13"/>
  <c r="R46" i="13"/>
  <c r="Q46" i="13"/>
  <c r="P46" i="13"/>
  <c r="I46" i="13"/>
  <c r="H46" i="13"/>
  <c r="G46" i="13"/>
  <c r="F46" i="13"/>
  <c r="S45" i="13"/>
  <c r="R45" i="13"/>
  <c r="Q45" i="13"/>
  <c r="P45" i="13"/>
  <c r="I45" i="13"/>
  <c r="H45" i="13"/>
  <c r="G45" i="13"/>
  <c r="F45" i="13"/>
  <c r="S44" i="13"/>
  <c r="R44" i="13"/>
  <c r="Q44" i="13"/>
  <c r="P44" i="13"/>
  <c r="I44" i="13"/>
  <c r="H44" i="13"/>
  <c r="G44" i="13"/>
  <c r="F44" i="13"/>
  <c r="S43" i="13"/>
  <c r="R43" i="13"/>
  <c r="Q43" i="13"/>
  <c r="P43" i="13"/>
  <c r="I43" i="13"/>
  <c r="H43" i="13"/>
  <c r="G43" i="13"/>
  <c r="F43" i="13"/>
  <c r="S42" i="13"/>
  <c r="R42" i="13"/>
  <c r="Q42" i="13"/>
  <c r="P42" i="13"/>
  <c r="I42" i="13"/>
  <c r="H42" i="13"/>
  <c r="G42" i="13"/>
  <c r="F42" i="13"/>
  <c r="S41" i="13"/>
  <c r="R41" i="13"/>
  <c r="Q41" i="13"/>
  <c r="P41" i="13"/>
  <c r="I41" i="13"/>
  <c r="H41" i="13"/>
  <c r="G41" i="13"/>
  <c r="F41" i="13"/>
  <c r="S40" i="13"/>
  <c r="R40" i="13"/>
  <c r="Q40" i="13"/>
  <c r="P40" i="13"/>
  <c r="I40" i="13"/>
  <c r="H40" i="13"/>
  <c r="G40" i="13"/>
  <c r="F40" i="13"/>
  <c r="S39" i="13"/>
  <c r="R39" i="13"/>
  <c r="Q39" i="13"/>
  <c r="P39" i="13"/>
  <c r="I39" i="13"/>
  <c r="H39" i="13"/>
  <c r="G39" i="13"/>
  <c r="F39" i="13"/>
  <c r="S38" i="13"/>
  <c r="R38" i="13"/>
  <c r="Q38" i="13"/>
  <c r="P38" i="13"/>
  <c r="I38" i="13"/>
  <c r="H38" i="13"/>
  <c r="G38" i="13"/>
  <c r="F38" i="13"/>
  <c r="S37" i="13"/>
  <c r="R37" i="13"/>
  <c r="Q37" i="13"/>
  <c r="P37" i="13"/>
  <c r="I37" i="13"/>
  <c r="H37" i="13"/>
  <c r="G37" i="13"/>
  <c r="F37" i="13"/>
  <c r="S36" i="13"/>
  <c r="R36" i="13"/>
  <c r="Q36" i="13"/>
  <c r="P36" i="13"/>
  <c r="I36" i="13"/>
  <c r="H36" i="13"/>
  <c r="G36" i="13"/>
  <c r="F36" i="13"/>
  <c r="S35" i="13"/>
  <c r="R35" i="13"/>
  <c r="Q35" i="13"/>
  <c r="P35" i="13"/>
  <c r="I35" i="13"/>
  <c r="H35" i="13"/>
  <c r="G35" i="13"/>
  <c r="F35" i="13"/>
  <c r="S29" i="13"/>
  <c r="R29" i="13"/>
  <c r="Q29" i="13"/>
  <c r="P29" i="13"/>
  <c r="I29" i="13"/>
  <c r="H29" i="13"/>
  <c r="G29" i="13"/>
  <c r="F29" i="13"/>
  <c r="S28" i="13"/>
  <c r="R28" i="13"/>
  <c r="Q28" i="13"/>
  <c r="P28" i="13"/>
  <c r="I28" i="13"/>
  <c r="H28" i="13"/>
  <c r="G28" i="13"/>
  <c r="F28" i="13"/>
  <c r="S27" i="13"/>
  <c r="R27" i="13"/>
  <c r="Q27" i="13"/>
  <c r="P27" i="13"/>
  <c r="I27" i="13"/>
  <c r="H27" i="13"/>
  <c r="G27" i="13"/>
  <c r="F27" i="13"/>
  <c r="S26" i="13"/>
  <c r="R26" i="13"/>
  <c r="Q26" i="13"/>
  <c r="P26" i="13"/>
  <c r="I26" i="13"/>
  <c r="H26" i="13"/>
  <c r="G26" i="13"/>
  <c r="F26" i="13"/>
  <c r="S25" i="13"/>
  <c r="R25" i="13"/>
  <c r="Q25" i="13"/>
  <c r="P25" i="13"/>
  <c r="I25" i="13"/>
  <c r="H25" i="13"/>
  <c r="G25" i="13"/>
  <c r="F25" i="13"/>
  <c r="S24" i="13"/>
  <c r="R24" i="13"/>
  <c r="Q24" i="13"/>
  <c r="P24" i="13"/>
  <c r="I24" i="13"/>
  <c r="H24" i="13"/>
  <c r="G24" i="13"/>
  <c r="F24" i="13"/>
  <c r="S23" i="13"/>
  <c r="R23" i="13"/>
  <c r="Q23" i="13"/>
  <c r="P23" i="13"/>
  <c r="I23" i="13"/>
  <c r="H23" i="13"/>
  <c r="G23" i="13"/>
  <c r="F23" i="13"/>
  <c r="S22" i="13"/>
  <c r="R22" i="13"/>
  <c r="Q22" i="13"/>
  <c r="P22" i="13"/>
  <c r="I22" i="13"/>
  <c r="H22" i="13"/>
  <c r="G22" i="13"/>
  <c r="F22" i="13"/>
  <c r="S21" i="13"/>
  <c r="R21" i="13"/>
  <c r="Q21" i="13"/>
  <c r="P21" i="13"/>
  <c r="I21" i="13"/>
  <c r="H21" i="13"/>
  <c r="G21" i="13"/>
  <c r="F21" i="13"/>
  <c r="S20" i="13"/>
  <c r="R20" i="13"/>
  <c r="Q20" i="13"/>
  <c r="P20" i="13"/>
  <c r="I20" i="13"/>
  <c r="H20" i="13"/>
  <c r="G20" i="13"/>
  <c r="F20" i="13"/>
  <c r="S19" i="13"/>
  <c r="R19" i="13"/>
  <c r="Q19" i="13"/>
  <c r="P19" i="13"/>
  <c r="I19" i="13"/>
  <c r="H19" i="13"/>
  <c r="G19" i="13"/>
  <c r="F19" i="13"/>
  <c r="S18" i="13"/>
  <c r="R18" i="13"/>
  <c r="Q18" i="13"/>
  <c r="P18" i="13"/>
  <c r="I18" i="13"/>
  <c r="H18" i="13"/>
  <c r="G18" i="13"/>
  <c r="F18" i="13"/>
  <c r="S17" i="13"/>
  <c r="R17" i="13"/>
  <c r="Q17" i="13"/>
  <c r="P17" i="13"/>
  <c r="I17" i="13"/>
  <c r="H17" i="13"/>
  <c r="G17" i="13"/>
  <c r="F17" i="13"/>
  <c r="S16" i="13"/>
  <c r="R16" i="13"/>
  <c r="Q16" i="13"/>
  <c r="P16" i="13"/>
  <c r="I16" i="13"/>
  <c r="H16" i="13"/>
  <c r="G16" i="13"/>
  <c r="F16" i="13"/>
  <c r="S15" i="13"/>
  <c r="R15" i="13"/>
  <c r="Q15" i="13"/>
  <c r="P15" i="13"/>
  <c r="I15" i="13"/>
  <c r="H15" i="13"/>
  <c r="G15" i="13"/>
  <c r="F15" i="13"/>
  <c r="I12" i="13"/>
  <c r="F12" i="13"/>
  <c r="E12" i="13"/>
  <c r="M10" i="13"/>
  <c r="G6" i="13"/>
  <c r="S49" i="12"/>
  <c r="R49" i="12"/>
  <c r="Q49" i="12"/>
  <c r="P49" i="12"/>
  <c r="I49" i="12"/>
  <c r="H49" i="12"/>
  <c r="G49" i="12"/>
  <c r="F49" i="12"/>
  <c r="S48" i="12"/>
  <c r="R48" i="12"/>
  <c r="Q48" i="12"/>
  <c r="P48" i="12"/>
  <c r="I48" i="12"/>
  <c r="H48" i="12"/>
  <c r="G48" i="12"/>
  <c r="F48" i="12"/>
  <c r="S47" i="12"/>
  <c r="R47" i="12"/>
  <c r="Q47" i="12"/>
  <c r="P47" i="12"/>
  <c r="I47" i="12"/>
  <c r="H47" i="12"/>
  <c r="G47" i="12"/>
  <c r="F47" i="12"/>
  <c r="S46" i="12"/>
  <c r="R46" i="12"/>
  <c r="Q46" i="12"/>
  <c r="P46" i="12"/>
  <c r="I46" i="12"/>
  <c r="H46" i="12"/>
  <c r="G46" i="12"/>
  <c r="F46" i="12"/>
  <c r="S45" i="12"/>
  <c r="R45" i="12"/>
  <c r="Q45" i="12"/>
  <c r="P45" i="12"/>
  <c r="I45" i="12"/>
  <c r="H45" i="12"/>
  <c r="G45" i="12"/>
  <c r="F45" i="12"/>
  <c r="S44" i="12"/>
  <c r="R44" i="12"/>
  <c r="Q44" i="12"/>
  <c r="P44" i="12"/>
  <c r="I44" i="12"/>
  <c r="H44" i="12"/>
  <c r="G44" i="12"/>
  <c r="F44" i="12"/>
  <c r="S43" i="12"/>
  <c r="R43" i="12"/>
  <c r="Q43" i="12"/>
  <c r="P43" i="12"/>
  <c r="I43" i="12"/>
  <c r="H43" i="12"/>
  <c r="G43" i="12"/>
  <c r="F43" i="12"/>
  <c r="S42" i="12"/>
  <c r="R42" i="12"/>
  <c r="Q42" i="12"/>
  <c r="P42" i="12"/>
  <c r="I42" i="12"/>
  <c r="H42" i="12"/>
  <c r="G42" i="12"/>
  <c r="F42" i="12"/>
  <c r="S41" i="12"/>
  <c r="R41" i="12"/>
  <c r="Q41" i="12"/>
  <c r="P41" i="12"/>
  <c r="I41" i="12"/>
  <c r="H41" i="12"/>
  <c r="G41" i="12"/>
  <c r="F41" i="12"/>
  <c r="S40" i="12"/>
  <c r="R40" i="12"/>
  <c r="Q40" i="12"/>
  <c r="P40" i="12"/>
  <c r="I40" i="12"/>
  <c r="H40" i="12"/>
  <c r="G40" i="12"/>
  <c r="F40" i="12"/>
  <c r="S39" i="12"/>
  <c r="R39" i="12"/>
  <c r="Q39" i="12"/>
  <c r="P39" i="12"/>
  <c r="I39" i="12"/>
  <c r="H39" i="12"/>
  <c r="G39" i="12"/>
  <c r="F39" i="12"/>
  <c r="S38" i="12"/>
  <c r="R38" i="12"/>
  <c r="Q38" i="12"/>
  <c r="P38" i="12"/>
  <c r="I38" i="12"/>
  <c r="H38" i="12"/>
  <c r="G38" i="12"/>
  <c r="F38" i="12"/>
  <c r="S37" i="12"/>
  <c r="R37" i="12"/>
  <c r="Q37" i="12"/>
  <c r="P37" i="12"/>
  <c r="I37" i="12"/>
  <c r="H37" i="12"/>
  <c r="G37" i="12"/>
  <c r="F37" i="12"/>
  <c r="S36" i="12"/>
  <c r="R36" i="12"/>
  <c r="Q36" i="12"/>
  <c r="P36" i="12"/>
  <c r="I36" i="12"/>
  <c r="H36" i="12"/>
  <c r="G36" i="12"/>
  <c r="F36" i="12"/>
  <c r="S35" i="12"/>
  <c r="R35" i="12"/>
  <c r="Q35" i="12"/>
  <c r="P35" i="12"/>
  <c r="I35" i="12"/>
  <c r="H35" i="12"/>
  <c r="G35" i="12"/>
  <c r="F35" i="12"/>
  <c r="S29" i="12"/>
  <c r="R29" i="12"/>
  <c r="Q29" i="12"/>
  <c r="P29" i="12"/>
  <c r="I29" i="12"/>
  <c r="H29" i="12"/>
  <c r="G29" i="12"/>
  <c r="F29" i="12"/>
  <c r="S28" i="12"/>
  <c r="R28" i="12"/>
  <c r="Q28" i="12"/>
  <c r="P28" i="12"/>
  <c r="I28" i="12"/>
  <c r="H28" i="12"/>
  <c r="G28" i="12"/>
  <c r="F28" i="12"/>
  <c r="S27" i="12"/>
  <c r="R27" i="12"/>
  <c r="Q27" i="12"/>
  <c r="P27" i="12"/>
  <c r="I27" i="12"/>
  <c r="H27" i="12"/>
  <c r="G27" i="12"/>
  <c r="F27" i="12"/>
  <c r="S26" i="12"/>
  <c r="R26" i="12"/>
  <c r="Q26" i="12"/>
  <c r="P26" i="12"/>
  <c r="I26" i="12"/>
  <c r="H26" i="12"/>
  <c r="G26" i="12"/>
  <c r="F26" i="12"/>
  <c r="S25" i="12"/>
  <c r="R25" i="12"/>
  <c r="Q25" i="12"/>
  <c r="P25" i="12"/>
  <c r="I25" i="12"/>
  <c r="H25" i="12"/>
  <c r="G25" i="12"/>
  <c r="F25" i="12"/>
  <c r="S24" i="12"/>
  <c r="R24" i="12"/>
  <c r="Q24" i="12"/>
  <c r="P24" i="12"/>
  <c r="I24" i="12"/>
  <c r="H24" i="12"/>
  <c r="G24" i="12"/>
  <c r="F24" i="12"/>
  <c r="S23" i="12"/>
  <c r="R23" i="12"/>
  <c r="Q23" i="12"/>
  <c r="P23" i="12"/>
  <c r="I23" i="12"/>
  <c r="H23" i="12"/>
  <c r="G23" i="12"/>
  <c r="F23" i="12"/>
  <c r="S22" i="12"/>
  <c r="R22" i="12"/>
  <c r="Q22" i="12"/>
  <c r="P22" i="12"/>
  <c r="I22" i="12"/>
  <c r="H22" i="12"/>
  <c r="G22" i="12"/>
  <c r="F22" i="12"/>
  <c r="S21" i="12"/>
  <c r="R21" i="12"/>
  <c r="Q21" i="12"/>
  <c r="P21" i="12"/>
  <c r="I21" i="12"/>
  <c r="H21" i="12"/>
  <c r="G21" i="12"/>
  <c r="F21" i="12"/>
  <c r="S20" i="12"/>
  <c r="R20" i="12"/>
  <c r="Q20" i="12"/>
  <c r="P20" i="12"/>
  <c r="I20" i="12"/>
  <c r="H20" i="12"/>
  <c r="G20" i="12"/>
  <c r="F20" i="12"/>
  <c r="S19" i="12"/>
  <c r="R19" i="12"/>
  <c r="Q19" i="12"/>
  <c r="P19" i="12"/>
  <c r="I19" i="12"/>
  <c r="H19" i="12"/>
  <c r="G19" i="12"/>
  <c r="F19" i="12"/>
  <c r="S18" i="12"/>
  <c r="R18" i="12"/>
  <c r="Q18" i="12"/>
  <c r="P18" i="12"/>
  <c r="I18" i="12"/>
  <c r="H18" i="12"/>
  <c r="G18" i="12"/>
  <c r="F18" i="12"/>
  <c r="S17" i="12"/>
  <c r="R17" i="12"/>
  <c r="Q17" i="12"/>
  <c r="P17" i="12"/>
  <c r="I17" i="12"/>
  <c r="H17" i="12"/>
  <c r="G17" i="12"/>
  <c r="F17" i="12"/>
  <c r="S16" i="12"/>
  <c r="R16" i="12"/>
  <c r="Q16" i="12"/>
  <c r="P16" i="12"/>
  <c r="I16" i="12"/>
  <c r="H16" i="12"/>
  <c r="G16" i="12"/>
  <c r="F16" i="12"/>
  <c r="S15" i="12"/>
  <c r="R15" i="12"/>
  <c r="Q15" i="12"/>
  <c r="P15" i="12"/>
  <c r="I15" i="12"/>
  <c r="H15" i="12"/>
  <c r="G15" i="12"/>
  <c r="F15" i="12"/>
  <c r="I12" i="12"/>
  <c r="F12" i="12"/>
  <c r="E12" i="12"/>
  <c r="M10" i="12"/>
  <c r="G6" i="12"/>
  <c r="M10" i="1"/>
  <c r="G6" i="1"/>
  <c r="I12" i="1" l="1"/>
  <c r="I29" i="1"/>
  <c r="H29" i="1"/>
  <c r="I28" i="1"/>
  <c r="H28" i="1"/>
  <c r="I27" i="1"/>
  <c r="H27" i="1"/>
  <c r="I26" i="1"/>
  <c r="H26" i="1"/>
  <c r="I25" i="1"/>
  <c r="H25" i="1"/>
  <c r="I24" i="1"/>
  <c r="H24" i="1"/>
  <c r="I23" i="1"/>
  <c r="H23" i="1"/>
  <c r="I22" i="1"/>
  <c r="H22" i="1"/>
  <c r="I21" i="1"/>
  <c r="H21" i="1"/>
  <c r="R29" i="1"/>
  <c r="R28" i="1"/>
  <c r="R27" i="1"/>
  <c r="R26" i="1"/>
  <c r="R25" i="1"/>
  <c r="R24" i="1"/>
  <c r="R23" i="1"/>
  <c r="R22" i="1"/>
  <c r="R21" i="1"/>
  <c r="R20" i="1"/>
  <c r="R18" i="1"/>
  <c r="R49" i="1"/>
  <c r="R48" i="1"/>
  <c r="R47" i="1"/>
  <c r="R46" i="1"/>
  <c r="R45" i="1"/>
  <c r="R44" i="1"/>
  <c r="R43" i="1"/>
  <c r="R42" i="1"/>
  <c r="H38" i="1"/>
  <c r="I38" i="1" s="1"/>
  <c r="P49" i="1"/>
  <c r="P48" i="1"/>
  <c r="P47" i="1"/>
  <c r="P46" i="1"/>
  <c r="P45" i="1"/>
  <c r="P44" i="1"/>
  <c r="P43" i="1"/>
  <c r="P42" i="1"/>
  <c r="P41" i="1"/>
  <c r="Q41" i="1" s="1"/>
  <c r="P40" i="1"/>
  <c r="P39" i="1"/>
  <c r="P38" i="1"/>
  <c r="Q38" i="1" s="1"/>
  <c r="R38" i="1" s="1"/>
  <c r="S38" i="1" s="1"/>
  <c r="P37" i="1"/>
  <c r="Q37" i="1" s="1"/>
  <c r="R37" i="1" s="1"/>
  <c r="S37" i="1" s="1"/>
  <c r="P36" i="1"/>
  <c r="F49" i="1"/>
  <c r="G49" i="1" s="1"/>
  <c r="H49" i="1" s="1"/>
  <c r="I49" i="1" s="1"/>
  <c r="F48" i="1"/>
  <c r="G48" i="1" s="1"/>
  <c r="F47" i="1"/>
  <c r="G47" i="1" s="1"/>
  <c r="F46" i="1"/>
  <c r="G46" i="1" s="1"/>
  <c r="F45" i="1"/>
  <c r="G45" i="1" s="1"/>
  <c r="H45" i="1" s="1"/>
  <c r="I45" i="1" s="1"/>
  <c r="F44" i="1"/>
  <c r="G44" i="1" s="1"/>
  <c r="H44" i="1" s="1"/>
  <c r="I44" i="1" s="1"/>
  <c r="F43" i="1"/>
  <c r="G43" i="1" s="1"/>
  <c r="H43" i="1" s="1"/>
  <c r="I43" i="1" s="1"/>
  <c r="F42" i="1"/>
  <c r="G42" i="1" s="1"/>
  <c r="H42" i="1" s="1"/>
  <c r="I42" i="1" s="1"/>
  <c r="F41" i="1"/>
  <c r="G41" i="1" s="1"/>
  <c r="H41" i="1" s="1"/>
  <c r="I41" i="1" s="1"/>
  <c r="F40" i="1"/>
  <c r="G40" i="1" s="1"/>
  <c r="H40" i="1" s="1"/>
  <c r="I40" i="1" s="1"/>
  <c r="F39" i="1"/>
  <c r="G39" i="1" s="1"/>
  <c r="F38" i="1"/>
  <c r="G38" i="1" s="1"/>
  <c r="F37" i="1"/>
  <c r="G37" i="1" s="1"/>
  <c r="F36" i="1"/>
  <c r="G36" i="1" s="1"/>
  <c r="F35" i="1"/>
  <c r="P35" i="1"/>
  <c r="Q35" i="1" s="1"/>
  <c r="R35" i="1" s="1"/>
  <c r="S35" i="1" s="1"/>
  <c r="F29" i="1"/>
  <c r="F28" i="1"/>
  <c r="F27" i="1"/>
  <c r="F26" i="1"/>
  <c r="F25" i="1"/>
  <c r="F24" i="1"/>
  <c r="F23" i="1"/>
  <c r="F22" i="1"/>
  <c r="F21" i="1"/>
  <c r="F20" i="1"/>
  <c r="F19" i="1"/>
  <c r="G19" i="1" s="1"/>
  <c r="F18" i="1"/>
  <c r="F17" i="1"/>
  <c r="F16" i="1"/>
  <c r="F15" i="1"/>
  <c r="P29" i="1"/>
  <c r="P28" i="1"/>
  <c r="Q28" i="1" s="1"/>
  <c r="S28" i="1" s="1"/>
  <c r="P27" i="1"/>
  <c r="Q27" i="1" s="1"/>
  <c r="P26" i="1"/>
  <c r="P25" i="1"/>
  <c r="Q25" i="1" s="1"/>
  <c r="P24" i="1"/>
  <c r="P23" i="1"/>
  <c r="P22" i="1"/>
  <c r="Q22" i="1" s="1"/>
  <c r="P21" i="1"/>
  <c r="Q21" i="1" s="1"/>
  <c r="P20" i="1"/>
  <c r="Q20" i="1" s="1"/>
  <c r="P19" i="1"/>
  <c r="Q19" i="1" s="1"/>
  <c r="P18" i="1"/>
  <c r="Q18" i="1" s="1"/>
  <c r="P17" i="1"/>
  <c r="Q17" i="1" s="1"/>
  <c r="P16" i="1"/>
  <c r="P15" i="1"/>
  <c r="S49" i="1"/>
  <c r="Q49" i="1"/>
  <c r="S48" i="1"/>
  <c r="Q48" i="1"/>
  <c r="S47" i="1"/>
  <c r="Q47" i="1"/>
  <c r="S46" i="1"/>
  <c r="Q46" i="1"/>
  <c r="S45" i="1"/>
  <c r="Q45" i="1"/>
  <c r="S44" i="1"/>
  <c r="Q44" i="1"/>
  <c r="S43" i="1"/>
  <c r="Q43" i="1"/>
  <c r="S42" i="1"/>
  <c r="Q42" i="1"/>
  <c r="Q40" i="1"/>
  <c r="Q39" i="1"/>
  <c r="Q36" i="1"/>
  <c r="R36" i="1" s="1"/>
  <c r="S36" i="1" s="1"/>
  <c r="S29" i="1"/>
  <c r="Q29" i="1"/>
  <c r="S26" i="1"/>
  <c r="Q26" i="1"/>
  <c r="S25" i="1"/>
  <c r="S24" i="1"/>
  <c r="S23" i="1"/>
  <c r="Q23" i="1"/>
  <c r="S22" i="1"/>
  <c r="S21" i="1"/>
  <c r="S20" i="1"/>
  <c r="S18" i="1"/>
  <c r="F12" i="1"/>
  <c r="E12" i="1"/>
  <c r="R40" i="1" l="1"/>
  <c r="S40" i="1" s="1"/>
  <c r="R41" i="1"/>
  <c r="S41" i="1" s="1"/>
  <c r="H37" i="1"/>
  <c r="I37" i="1" s="1"/>
  <c r="R39" i="1"/>
  <c r="S39" i="1" s="1"/>
  <c r="G35" i="1"/>
  <c r="H35" i="1" s="1"/>
  <c r="Q15" i="1"/>
  <c r="Q16" i="1"/>
  <c r="R16" i="1" s="1"/>
  <c r="Q24" i="1"/>
  <c r="G25" i="1"/>
  <c r="G28" i="1"/>
  <c r="G20" i="1"/>
  <c r="H20" i="1" s="1"/>
  <c r="I20" i="1" s="1"/>
  <c r="G21" i="1"/>
  <c r="G22" i="1"/>
  <c r="G29" i="1"/>
  <c r="G24" i="1"/>
  <c r="G26" i="1"/>
  <c r="G23" i="1"/>
  <c r="G27" i="1"/>
  <c r="G17" i="1"/>
  <c r="G18" i="1"/>
  <c r="G16" i="1"/>
  <c r="G15" i="1"/>
  <c r="R17" i="1" l="1"/>
  <c r="H17" i="1"/>
  <c r="I17" i="1" s="1"/>
  <c r="R19" i="1"/>
  <c r="S19" i="1" s="1"/>
  <c r="R15" i="1"/>
  <c r="S15" i="1" s="1"/>
  <c r="H36" i="1"/>
  <c r="I36" i="1" s="1"/>
  <c r="H39" i="1"/>
  <c r="I39" i="1" s="1"/>
  <c r="H19" i="1"/>
  <c r="I19" i="1" s="1"/>
  <c r="H18" i="1"/>
  <c r="I18" i="1" s="1"/>
  <c r="H46" i="1"/>
  <c r="I46" i="1" s="1"/>
  <c r="H16" i="1"/>
  <c r="I16" i="1" s="1"/>
  <c r="H47" i="1"/>
  <c r="I47" i="1" s="1"/>
  <c r="H48" i="1"/>
  <c r="I48" i="1" s="1"/>
  <c r="H15" i="1"/>
  <c r="I15" i="1" s="1"/>
  <c r="I35" i="1"/>
  <c r="S16" i="1"/>
  <c r="S27" i="1"/>
  <c r="S1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Walsh</author>
    <author>Michael A. Walsh</author>
  </authors>
  <commentList>
    <comment ref="B2" authorId="0" shapeId="0" xr:uid="{00000000-0006-0000-0100-000001000000}">
      <text>
        <r>
          <rPr>
            <sz val="8"/>
            <color indexed="10"/>
            <rFont val="Tahoma"/>
            <family val="2"/>
          </rPr>
          <t>If your trunk is a single line without any "Tee's," use this section only.</t>
        </r>
      </text>
    </comment>
    <comment ref="D12" authorId="1" shapeId="0" xr:uid="{00000000-0006-0000-0100-000002000000}">
      <text>
        <r>
          <rPr>
            <sz val="8"/>
            <color indexed="81"/>
            <rFont val="Tahoma"/>
            <family val="2"/>
          </rPr>
          <t>Select the appropriate AWG</t>
        </r>
      </text>
    </comment>
    <comment ref="I12" authorId="0" shapeId="0" xr:uid="{00000000-0006-0000-0100-000003000000}">
      <text>
        <r>
          <rPr>
            <sz val="8"/>
            <color indexed="10"/>
            <rFont val="Tahoma"/>
            <family val="2"/>
          </rPr>
          <t xml:space="preserve">This Table will always be Run 1.
</t>
        </r>
        <r>
          <rPr>
            <sz val="3"/>
            <color indexed="10"/>
            <rFont val="Tahoma"/>
            <family val="2"/>
          </rPr>
          <t xml:space="preserve"> </t>
        </r>
        <r>
          <rPr>
            <sz val="8"/>
            <color indexed="10"/>
            <rFont val="Tahoma"/>
            <family val="2"/>
          </rPr>
          <t xml:space="preserve">If it is a straight Run, it will be Run 1 of 1. 
</t>
        </r>
        <r>
          <rPr>
            <sz val="3"/>
            <color indexed="10"/>
            <rFont val="Tahoma"/>
            <family val="2"/>
          </rPr>
          <t xml:space="preserve"> </t>
        </r>
        <r>
          <rPr>
            <sz val="8"/>
            <color indexed="10"/>
            <rFont val="Tahoma"/>
            <family val="2"/>
          </rPr>
          <t xml:space="preserve">If you have multiple Runs, this will be Run 1 of ?
</t>
        </r>
      </text>
    </comment>
    <comment ref="L12" authorId="0" shapeId="0" xr:uid="{00000000-0006-0000-0100-000004000000}">
      <text>
        <r>
          <rPr>
            <sz val="8"/>
            <color indexed="10"/>
            <rFont val="Tahoma"/>
            <family val="2"/>
          </rPr>
          <t>Use one of these 3  sections to record the devices associated with each branch or "Run" when your Trunk has one or more "Tee's"</t>
        </r>
      </text>
    </comment>
    <comment ref="S12" authorId="0" shapeId="0" xr:uid="{00000000-0006-0000-0100-000005000000}">
      <text>
        <r>
          <rPr>
            <sz val="8"/>
            <color indexed="10"/>
            <rFont val="Tahoma"/>
            <family val="2"/>
          </rPr>
          <t>Indicate which run this table represents.
These tables can be used in any order.</t>
        </r>
      </text>
    </comment>
    <comment ref="F14" authorId="0" shapeId="0" xr:uid="{00000000-0006-0000-0100-000006000000}">
      <text>
        <r>
          <rPr>
            <sz val="8"/>
            <color indexed="81"/>
            <rFont val="Tahoma"/>
            <family val="2"/>
          </rPr>
          <t>Total VA passing through this leg… Will increase with every added device.</t>
        </r>
      </text>
    </comment>
    <comment ref="G14" authorId="0" shapeId="0" xr:uid="{00000000-0006-0000-0100-000007000000}">
      <text>
        <r>
          <rPr>
            <sz val="8"/>
            <color indexed="81"/>
            <rFont val="Tahoma"/>
            <family val="2"/>
          </rPr>
          <t>This will be equal to (Cumulitive VA/24V) X resistance per foot for gage of wire X Length of leg.</t>
        </r>
      </text>
    </comment>
    <comment ref="I14" authorId="0" shapeId="0" xr:uid="{00000000-0006-0000-0100-000008000000}">
      <text>
        <r>
          <rPr>
            <sz val="8"/>
            <color indexed="81"/>
            <rFont val="Tahoma"/>
            <family val="2"/>
          </rPr>
          <t>End of Line Voltage</t>
        </r>
      </text>
    </comment>
    <comment ref="P14" authorId="0" shapeId="0" xr:uid="{00000000-0006-0000-0100-000009000000}">
      <text>
        <r>
          <rPr>
            <sz val="8"/>
            <color indexed="81"/>
            <rFont val="Tahoma"/>
            <family val="2"/>
          </rPr>
          <t>Total VA passing through this leg… Will increase with every added device.</t>
        </r>
      </text>
    </comment>
    <comment ref="Q14" authorId="0" shapeId="0" xr:uid="{00000000-0006-0000-0100-00000A000000}">
      <text>
        <r>
          <rPr>
            <sz val="8"/>
            <color indexed="81"/>
            <rFont val="Tahoma"/>
            <family val="2"/>
          </rPr>
          <t>This will be equal to (Cumulitive VA/24V) X resistance per foot for gage of wire X Length of leg.</t>
        </r>
      </text>
    </comment>
    <comment ref="S14" authorId="0" shapeId="0" xr:uid="{00000000-0006-0000-0100-00000B000000}">
      <text>
        <r>
          <rPr>
            <sz val="8"/>
            <color indexed="81"/>
            <rFont val="Tahoma"/>
            <family val="2"/>
          </rPr>
          <t>End of Line Voltage</t>
        </r>
      </text>
    </comment>
    <comment ref="B32" authorId="0" shapeId="0" xr:uid="{00000000-0006-0000-0100-00000C000000}">
      <text>
        <r>
          <rPr>
            <sz val="8"/>
            <color indexed="10"/>
            <rFont val="Tahoma"/>
            <family val="2"/>
          </rPr>
          <t>Use one of these 3  sections to record the devices associated with each branch or "Run" when your Trunk has one or more "Tee's"</t>
        </r>
      </text>
    </comment>
    <comment ref="I32" authorId="0" shapeId="0" xr:uid="{00000000-0006-0000-0100-00000D000000}">
      <text>
        <r>
          <rPr>
            <sz val="8"/>
            <color indexed="10"/>
            <rFont val="Tahoma"/>
            <family val="2"/>
          </rPr>
          <t>Indicate which run this table represents.
These tables can be used in any order.</t>
        </r>
      </text>
    </comment>
    <comment ref="L32" authorId="0" shapeId="0" xr:uid="{00000000-0006-0000-0100-00000E000000}">
      <text>
        <r>
          <rPr>
            <sz val="8"/>
            <color indexed="10"/>
            <rFont val="Tahoma"/>
            <family val="2"/>
          </rPr>
          <t>Use one of these 3  sections to record the devices associated with each branch or "Run" when your Trunk has one or more "Tee's"</t>
        </r>
      </text>
    </comment>
    <comment ref="S32" authorId="0" shapeId="0" xr:uid="{00000000-0006-0000-0100-00000F000000}">
      <text>
        <r>
          <rPr>
            <sz val="8"/>
            <color indexed="10"/>
            <rFont val="Tahoma"/>
            <family val="2"/>
          </rPr>
          <t>Indicate which run this table represents.
These tables can be used in any order.</t>
        </r>
      </text>
    </comment>
    <comment ref="F34" authorId="0" shapeId="0" xr:uid="{00000000-0006-0000-0100-000010000000}">
      <text>
        <r>
          <rPr>
            <sz val="8"/>
            <color indexed="81"/>
            <rFont val="Tahoma"/>
            <family val="2"/>
          </rPr>
          <t>Total VA passing through this leg… Will increase with every added device.</t>
        </r>
      </text>
    </comment>
    <comment ref="G34" authorId="0" shapeId="0" xr:uid="{00000000-0006-0000-0100-000011000000}">
      <text>
        <r>
          <rPr>
            <sz val="8"/>
            <color indexed="81"/>
            <rFont val="Tahoma"/>
            <family val="2"/>
          </rPr>
          <t>This will be equal to (Cumulitive VA/24V) X resistance per foot for gage of wire X Length of leg.</t>
        </r>
      </text>
    </comment>
    <comment ref="I34" authorId="0" shapeId="0" xr:uid="{00000000-0006-0000-0100-000012000000}">
      <text>
        <r>
          <rPr>
            <sz val="8"/>
            <color indexed="81"/>
            <rFont val="Tahoma"/>
            <family val="2"/>
          </rPr>
          <t>End of Line Voltage</t>
        </r>
      </text>
    </comment>
    <comment ref="P34" authorId="0" shapeId="0" xr:uid="{00000000-0006-0000-0100-000013000000}">
      <text>
        <r>
          <rPr>
            <sz val="8"/>
            <color indexed="81"/>
            <rFont val="Tahoma"/>
            <family val="2"/>
          </rPr>
          <t>Total VA passing through this leg… Will increase with every added device.</t>
        </r>
      </text>
    </comment>
    <comment ref="Q34" authorId="0" shapeId="0" xr:uid="{00000000-0006-0000-0100-000014000000}">
      <text>
        <r>
          <rPr>
            <sz val="8"/>
            <color indexed="81"/>
            <rFont val="Tahoma"/>
            <family val="2"/>
          </rPr>
          <t>This will be equal to (Cumulitive VA/24V) X resistance per foot for gage of wire X Length of leg.</t>
        </r>
      </text>
    </comment>
    <comment ref="S34" authorId="0" shapeId="0" xr:uid="{00000000-0006-0000-0100-000015000000}">
      <text>
        <r>
          <rPr>
            <sz val="8"/>
            <color indexed="81"/>
            <rFont val="Tahoma"/>
            <family val="2"/>
          </rPr>
          <t>End of Line Voltage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Walsh</author>
    <author>Michael A. Walsh</author>
  </authors>
  <commentList>
    <comment ref="B2" authorId="0" shapeId="0" xr:uid="{00000000-0006-0000-0200-000001000000}">
      <text>
        <r>
          <rPr>
            <sz val="8"/>
            <color indexed="10"/>
            <rFont val="Tahoma"/>
            <family val="2"/>
          </rPr>
          <t>If your trunk is a single line without any "Tee's," use this section only.</t>
        </r>
      </text>
    </comment>
    <comment ref="D12" authorId="1" shapeId="0" xr:uid="{00000000-0006-0000-0200-000002000000}">
      <text>
        <r>
          <rPr>
            <sz val="8"/>
            <color indexed="81"/>
            <rFont val="Tahoma"/>
            <family val="2"/>
          </rPr>
          <t>Select the appropriate AWG</t>
        </r>
      </text>
    </comment>
    <comment ref="I12" authorId="0" shapeId="0" xr:uid="{00000000-0006-0000-0200-000003000000}">
      <text>
        <r>
          <rPr>
            <sz val="8"/>
            <color indexed="10"/>
            <rFont val="Tahoma"/>
            <family val="2"/>
          </rPr>
          <t xml:space="preserve">This Table will always be Run 1.
</t>
        </r>
        <r>
          <rPr>
            <sz val="3"/>
            <color indexed="10"/>
            <rFont val="Tahoma"/>
            <family val="2"/>
          </rPr>
          <t xml:space="preserve"> </t>
        </r>
        <r>
          <rPr>
            <sz val="8"/>
            <color indexed="10"/>
            <rFont val="Tahoma"/>
            <family val="2"/>
          </rPr>
          <t xml:space="preserve">If it is a straight Run, it will be Run 1 of 1. 
</t>
        </r>
        <r>
          <rPr>
            <sz val="3"/>
            <color indexed="10"/>
            <rFont val="Tahoma"/>
            <family val="2"/>
          </rPr>
          <t xml:space="preserve"> </t>
        </r>
        <r>
          <rPr>
            <sz val="8"/>
            <color indexed="10"/>
            <rFont val="Tahoma"/>
            <family val="2"/>
          </rPr>
          <t xml:space="preserve">If you have multiple Runs, this will be Run 1 of ?
</t>
        </r>
      </text>
    </comment>
    <comment ref="L12" authorId="0" shapeId="0" xr:uid="{00000000-0006-0000-0200-000004000000}">
      <text>
        <r>
          <rPr>
            <sz val="8"/>
            <color indexed="10"/>
            <rFont val="Tahoma"/>
            <family val="2"/>
          </rPr>
          <t>Use one of these 3  sections to record the devices associated with each branch or "Run" when your Trunk has one or more "Tee's"</t>
        </r>
      </text>
    </comment>
    <comment ref="S12" authorId="0" shapeId="0" xr:uid="{00000000-0006-0000-0200-000005000000}">
      <text>
        <r>
          <rPr>
            <sz val="8"/>
            <color indexed="10"/>
            <rFont val="Tahoma"/>
            <family val="2"/>
          </rPr>
          <t>Indicate which run this table represents.
These tables can be used in any order.</t>
        </r>
      </text>
    </comment>
    <comment ref="F14" authorId="0" shapeId="0" xr:uid="{00000000-0006-0000-0200-000006000000}">
      <text>
        <r>
          <rPr>
            <sz val="8"/>
            <color indexed="81"/>
            <rFont val="Tahoma"/>
            <family val="2"/>
          </rPr>
          <t>Total VA passing through this leg… Will increase with every added device.</t>
        </r>
      </text>
    </comment>
    <comment ref="G14" authorId="0" shapeId="0" xr:uid="{00000000-0006-0000-0200-000007000000}">
      <text>
        <r>
          <rPr>
            <sz val="8"/>
            <color indexed="81"/>
            <rFont val="Tahoma"/>
            <family val="2"/>
          </rPr>
          <t>This will be equal to (Cumulitive VA/24V) X resistance per foot for gage of wire X Length of leg.</t>
        </r>
      </text>
    </comment>
    <comment ref="I14" authorId="0" shapeId="0" xr:uid="{00000000-0006-0000-0200-000008000000}">
      <text>
        <r>
          <rPr>
            <sz val="8"/>
            <color indexed="81"/>
            <rFont val="Tahoma"/>
            <family val="2"/>
          </rPr>
          <t>End of Line Voltage</t>
        </r>
      </text>
    </comment>
    <comment ref="P14" authorId="0" shapeId="0" xr:uid="{00000000-0006-0000-0200-000009000000}">
      <text>
        <r>
          <rPr>
            <sz val="8"/>
            <color indexed="81"/>
            <rFont val="Tahoma"/>
            <family val="2"/>
          </rPr>
          <t>Total VA passing through this leg… Will increase with every added device.</t>
        </r>
      </text>
    </comment>
    <comment ref="Q14" authorId="0" shapeId="0" xr:uid="{00000000-0006-0000-0200-00000A000000}">
      <text>
        <r>
          <rPr>
            <sz val="8"/>
            <color indexed="81"/>
            <rFont val="Tahoma"/>
            <family val="2"/>
          </rPr>
          <t>This will be equal to (Cumulitive VA/24V) X resistance per foot for gage of wire X Length of leg.</t>
        </r>
      </text>
    </comment>
    <comment ref="S14" authorId="0" shapeId="0" xr:uid="{00000000-0006-0000-0200-00000B000000}">
      <text>
        <r>
          <rPr>
            <sz val="8"/>
            <color indexed="81"/>
            <rFont val="Tahoma"/>
            <family val="2"/>
          </rPr>
          <t>End of Line Voltage</t>
        </r>
      </text>
    </comment>
    <comment ref="B32" authorId="0" shapeId="0" xr:uid="{00000000-0006-0000-0200-00000C000000}">
      <text>
        <r>
          <rPr>
            <sz val="8"/>
            <color indexed="10"/>
            <rFont val="Tahoma"/>
            <family val="2"/>
          </rPr>
          <t>Use one of these 3  sections to record the devices associated with each branch or "Run" when your Trunk has one or more "Tee's"</t>
        </r>
      </text>
    </comment>
    <comment ref="I32" authorId="0" shapeId="0" xr:uid="{00000000-0006-0000-0200-00000D000000}">
      <text>
        <r>
          <rPr>
            <sz val="8"/>
            <color indexed="10"/>
            <rFont val="Tahoma"/>
            <family val="2"/>
          </rPr>
          <t>Indicate which run this table represents.
These tables can be used in any order.</t>
        </r>
      </text>
    </comment>
    <comment ref="L32" authorId="0" shapeId="0" xr:uid="{00000000-0006-0000-0200-00000E000000}">
      <text>
        <r>
          <rPr>
            <sz val="8"/>
            <color indexed="10"/>
            <rFont val="Tahoma"/>
            <family val="2"/>
          </rPr>
          <t>Use one of these 3  sections to record the devices associated with each branch or "Run" when your Trunk has one or more "Tee's"</t>
        </r>
      </text>
    </comment>
    <comment ref="S32" authorId="0" shapeId="0" xr:uid="{00000000-0006-0000-0200-00000F000000}">
      <text>
        <r>
          <rPr>
            <sz val="8"/>
            <color indexed="10"/>
            <rFont val="Tahoma"/>
            <family val="2"/>
          </rPr>
          <t>Indicate which run this table represents.
These tables can be used in any order.</t>
        </r>
      </text>
    </comment>
    <comment ref="F34" authorId="0" shapeId="0" xr:uid="{00000000-0006-0000-0200-000010000000}">
      <text>
        <r>
          <rPr>
            <sz val="8"/>
            <color indexed="81"/>
            <rFont val="Tahoma"/>
            <family val="2"/>
          </rPr>
          <t>Total VA passing through this leg… Will increase with every added device.</t>
        </r>
      </text>
    </comment>
    <comment ref="G34" authorId="0" shapeId="0" xr:uid="{00000000-0006-0000-0200-000011000000}">
      <text>
        <r>
          <rPr>
            <sz val="8"/>
            <color indexed="81"/>
            <rFont val="Tahoma"/>
            <family val="2"/>
          </rPr>
          <t>This will be equal to (Cumulitive VA/24V) X resistance per foot for gage of wire X Length of leg.</t>
        </r>
      </text>
    </comment>
    <comment ref="I34" authorId="0" shapeId="0" xr:uid="{00000000-0006-0000-0200-000012000000}">
      <text>
        <r>
          <rPr>
            <sz val="8"/>
            <color indexed="81"/>
            <rFont val="Tahoma"/>
            <family val="2"/>
          </rPr>
          <t>End of Line Voltage</t>
        </r>
      </text>
    </comment>
    <comment ref="P34" authorId="0" shapeId="0" xr:uid="{00000000-0006-0000-0200-000013000000}">
      <text>
        <r>
          <rPr>
            <sz val="8"/>
            <color indexed="81"/>
            <rFont val="Tahoma"/>
            <family val="2"/>
          </rPr>
          <t>Total VA passing through this leg… Will increase with every added device.</t>
        </r>
      </text>
    </comment>
    <comment ref="Q34" authorId="0" shapeId="0" xr:uid="{00000000-0006-0000-0200-000014000000}">
      <text>
        <r>
          <rPr>
            <sz val="8"/>
            <color indexed="81"/>
            <rFont val="Tahoma"/>
            <family val="2"/>
          </rPr>
          <t>This will be equal to (Cumulitive VA/24V) X resistance per foot for gage of wire X Length of leg.</t>
        </r>
      </text>
    </comment>
    <comment ref="S34" authorId="0" shapeId="0" xr:uid="{00000000-0006-0000-0200-000015000000}">
      <text>
        <r>
          <rPr>
            <sz val="8"/>
            <color indexed="81"/>
            <rFont val="Tahoma"/>
            <family val="2"/>
          </rPr>
          <t>End of Line Voltage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Walsh</author>
    <author>Michael A. Walsh</author>
  </authors>
  <commentList>
    <comment ref="B2" authorId="0" shapeId="0" xr:uid="{00000000-0006-0000-0300-000001000000}">
      <text>
        <r>
          <rPr>
            <sz val="8"/>
            <color indexed="10"/>
            <rFont val="Tahoma"/>
            <family val="2"/>
          </rPr>
          <t>If your trunk is a single line without any "Tee's," use this section only.</t>
        </r>
      </text>
    </comment>
    <comment ref="D12" authorId="1" shapeId="0" xr:uid="{00000000-0006-0000-0300-000002000000}">
      <text>
        <r>
          <rPr>
            <sz val="8"/>
            <color indexed="81"/>
            <rFont val="Tahoma"/>
            <family val="2"/>
          </rPr>
          <t>Select the appropriate AWG</t>
        </r>
      </text>
    </comment>
    <comment ref="I12" authorId="0" shapeId="0" xr:uid="{00000000-0006-0000-0300-000003000000}">
      <text>
        <r>
          <rPr>
            <sz val="8"/>
            <color indexed="10"/>
            <rFont val="Tahoma"/>
            <family val="2"/>
          </rPr>
          <t xml:space="preserve">This Table will always be Run 1.
</t>
        </r>
        <r>
          <rPr>
            <sz val="3"/>
            <color indexed="10"/>
            <rFont val="Tahoma"/>
            <family val="2"/>
          </rPr>
          <t xml:space="preserve"> </t>
        </r>
        <r>
          <rPr>
            <sz val="8"/>
            <color indexed="10"/>
            <rFont val="Tahoma"/>
            <family val="2"/>
          </rPr>
          <t xml:space="preserve">If it is a straight Run, it will be Run 1 of 1. 
</t>
        </r>
        <r>
          <rPr>
            <sz val="3"/>
            <color indexed="10"/>
            <rFont val="Tahoma"/>
            <family val="2"/>
          </rPr>
          <t xml:space="preserve"> </t>
        </r>
        <r>
          <rPr>
            <sz val="8"/>
            <color indexed="10"/>
            <rFont val="Tahoma"/>
            <family val="2"/>
          </rPr>
          <t xml:space="preserve">If you have multiple Runs, this will be Run 1 of ?
</t>
        </r>
      </text>
    </comment>
    <comment ref="L12" authorId="0" shapeId="0" xr:uid="{00000000-0006-0000-0300-000004000000}">
      <text>
        <r>
          <rPr>
            <sz val="8"/>
            <color indexed="10"/>
            <rFont val="Tahoma"/>
            <family val="2"/>
          </rPr>
          <t>Use one of these 3  sections to record the devices associated with each branch or "Run" when your Trunk has one or more "Tee's"</t>
        </r>
      </text>
    </comment>
    <comment ref="S12" authorId="0" shapeId="0" xr:uid="{00000000-0006-0000-0300-000005000000}">
      <text>
        <r>
          <rPr>
            <sz val="8"/>
            <color indexed="10"/>
            <rFont val="Tahoma"/>
            <family val="2"/>
          </rPr>
          <t>Indicate which run this table represents.
These tables can be used in any order.</t>
        </r>
      </text>
    </comment>
    <comment ref="F14" authorId="0" shapeId="0" xr:uid="{00000000-0006-0000-0300-000006000000}">
      <text>
        <r>
          <rPr>
            <sz val="8"/>
            <color indexed="81"/>
            <rFont val="Tahoma"/>
            <family val="2"/>
          </rPr>
          <t>Total VA passing through this leg… Will increase with every added device.</t>
        </r>
      </text>
    </comment>
    <comment ref="G14" authorId="0" shapeId="0" xr:uid="{00000000-0006-0000-0300-000007000000}">
      <text>
        <r>
          <rPr>
            <sz val="8"/>
            <color indexed="81"/>
            <rFont val="Tahoma"/>
            <family val="2"/>
          </rPr>
          <t>This will be equal to (Cumulitive VA/24V) X resistance per foot for gage of wire X Length of leg.</t>
        </r>
      </text>
    </comment>
    <comment ref="I14" authorId="0" shapeId="0" xr:uid="{00000000-0006-0000-0300-000008000000}">
      <text>
        <r>
          <rPr>
            <sz val="8"/>
            <color indexed="81"/>
            <rFont val="Tahoma"/>
            <family val="2"/>
          </rPr>
          <t>End of Line Voltage</t>
        </r>
      </text>
    </comment>
    <comment ref="P14" authorId="0" shapeId="0" xr:uid="{00000000-0006-0000-0300-000009000000}">
      <text>
        <r>
          <rPr>
            <sz val="8"/>
            <color indexed="81"/>
            <rFont val="Tahoma"/>
            <family val="2"/>
          </rPr>
          <t>Total VA passing through this leg… Will increase with every added device.</t>
        </r>
      </text>
    </comment>
    <comment ref="Q14" authorId="0" shapeId="0" xr:uid="{00000000-0006-0000-0300-00000A000000}">
      <text>
        <r>
          <rPr>
            <sz val="8"/>
            <color indexed="81"/>
            <rFont val="Tahoma"/>
            <family val="2"/>
          </rPr>
          <t>This will be equal to (Cumulitive VA/24V) X resistance per foot for gage of wire X Length of leg.</t>
        </r>
      </text>
    </comment>
    <comment ref="S14" authorId="0" shapeId="0" xr:uid="{00000000-0006-0000-0300-00000B000000}">
      <text>
        <r>
          <rPr>
            <sz val="8"/>
            <color indexed="81"/>
            <rFont val="Tahoma"/>
            <family val="2"/>
          </rPr>
          <t>End of Line Voltage</t>
        </r>
      </text>
    </comment>
    <comment ref="B32" authorId="0" shapeId="0" xr:uid="{00000000-0006-0000-0300-00000C000000}">
      <text>
        <r>
          <rPr>
            <sz val="8"/>
            <color indexed="10"/>
            <rFont val="Tahoma"/>
            <family val="2"/>
          </rPr>
          <t>Use one of these 3  sections to record the devices associated with each branch or "Run" when your Trunk has one or more "Tee's"</t>
        </r>
      </text>
    </comment>
    <comment ref="I32" authorId="0" shapeId="0" xr:uid="{00000000-0006-0000-0300-00000D000000}">
      <text>
        <r>
          <rPr>
            <sz val="8"/>
            <color indexed="10"/>
            <rFont val="Tahoma"/>
            <family val="2"/>
          </rPr>
          <t>Indicate which run this table represents.
These tables can be used in any order.</t>
        </r>
      </text>
    </comment>
    <comment ref="L32" authorId="0" shapeId="0" xr:uid="{00000000-0006-0000-0300-00000E000000}">
      <text>
        <r>
          <rPr>
            <sz val="8"/>
            <color indexed="10"/>
            <rFont val="Tahoma"/>
            <family val="2"/>
          </rPr>
          <t>Use one of these 3  sections to record the devices associated with each branch or "Run" when your Trunk has one or more "Tee's"</t>
        </r>
      </text>
    </comment>
    <comment ref="S32" authorId="0" shapeId="0" xr:uid="{00000000-0006-0000-0300-00000F000000}">
      <text>
        <r>
          <rPr>
            <sz val="8"/>
            <color indexed="10"/>
            <rFont val="Tahoma"/>
            <family val="2"/>
          </rPr>
          <t>Indicate which run this table represents.
These tables can be used in any order.</t>
        </r>
      </text>
    </comment>
    <comment ref="F34" authorId="0" shapeId="0" xr:uid="{00000000-0006-0000-0300-000010000000}">
      <text>
        <r>
          <rPr>
            <sz val="8"/>
            <color indexed="81"/>
            <rFont val="Tahoma"/>
            <family val="2"/>
          </rPr>
          <t>Total VA passing through this leg… Will increase with every added device.</t>
        </r>
      </text>
    </comment>
    <comment ref="G34" authorId="0" shapeId="0" xr:uid="{00000000-0006-0000-0300-000011000000}">
      <text>
        <r>
          <rPr>
            <sz val="8"/>
            <color indexed="81"/>
            <rFont val="Tahoma"/>
            <family val="2"/>
          </rPr>
          <t>This will be equal to (Cumulitive VA/24V) X resistance per foot for gage of wire X Length of leg.</t>
        </r>
      </text>
    </comment>
    <comment ref="I34" authorId="0" shapeId="0" xr:uid="{00000000-0006-0000-0300-000012000000}">
      <text>
        <r>
          <rPr>
            <sz val="8"/>
            <color indexed="81"/>
            <rFont val="Tahoma"/>
            <family val="2"/>
          </rPr>
          <t>End of Line Voltage</t>
        </r>
      </text>
    </comment>
    <comment ref="P34" authorId="0" shapeId="0" xr:uid="{00000000-0006-0000-0300-000013000000}">
      <text>
        <r>
          <rPr>
            <sz val="8"/>
            <color indexed="81"/>
            <rFont val="Tahoma"/>
            <family val="2"/>
          </rPr>
          <t>Total VA passing through this leg… Will increase with every added device.</t>
        </r>
      </text>
    </comment>
    <comment ref="Q34" authorId="0" shapeId="0" xr:uid="{00000000-0006-0000-0300-000014000000}">
      <text>
        <r>
          <rPr>
            <sz val="8"/>
            <color indexed="81"/>
            <rFont val="Tahoma"/>
            <family val="2"/>
          </rPr>
          <t>This will be equal to (Cumulitive VA/24V) X resistance per foot for gage of wire X Length of leg.</t>
        </r>
      </text>
    </comment>
    <comment ref="S34" authorId="0" shapeId="0" xr:uid="{00000000-0006-0000-0300-000015000000}">
      <text>
        <r>
          <rPr>
            <sz val="8"/>
            <color indexed="81"/>
            <rFont val="Tahoma"/>
            <family val="2"/>
          </rPr>
          <t>End of Line Voltage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Michael Walsh</author>
    <author>Michael A. Walsh</author>
  </authors>
  <commentList>
    <comment ref="B2" authorId="0" shapeId="0" xr:uid="{00000000-0006-0000-0400-000001000000}">
      <text>
        <r>
          <rPr>
            <sz val="8"/>
            <color indexed="10"/>
            <rFont val="Tahoma"/>
            <family val="2"/>
          </rPr>
          <t>If your trunk is a single line without any "Tee's," use this section only.</t>
        </r>
      </text>
    </comment>
    <comment ref="D12" authorId="1" shapeId="0" xr:uid="{00000000-0006-0000-0400-000002000000}">
      <text>
        <r>
          <rPr>
            <sz val="8"/>
            <color indexed="81"/>
            <rFont val="Tahoma"/>
            <family val="2"/>
          </rPr>
          <t>Select the appropriate AWG</t>
        </r>
      </text>
    </comment>
    <comment ref="I12" authorId="0" shapeId="0" xr:uid="{00000000-0006-0000-0400-000003000000}">
      <text>
        <r>
          <rPr>
            <sz val="8"/>
            <color indexed="10"/>
            <rFont val="Tahoma"/>
            <family val="2"/>
          </rPr>
          <t xml:space="preserve">This Table will always be Run 1.
</t>
        </r>
        <r>
          <rPr>
            <sz val="3"/>
            <color indexed="10"/>
            <rFont val="Tahoma"/>
            <family val="2"/>
          </rPr>
          <t xml:space="preserve"> </t>
        </r>
        <r>
          <rPr>
            <sz val="8"/>
            <color indexed="10"/>
            <rFont val="Tahoma"/>
            <family val="2"/>
          </rPr>
          <t xml:space="preserve">If it is a straight Run, it will be Run 1 of 1. 
</t>
        </r>
        <r>
          <rPr>
            <sz val="3"/>
            <color indexed="10"/>
            <rFont val="Tahoma"/>
            <family val="2"/>
          </rPr>
          <t xml:space="preserve"> </t>
        </r>
        <r>
          <rPr>
            <sz val="8"/>
            <color indexed="10"/>
            <rFont val="Tahoma"/>
            <family val="2"/>
          </rPr>
          <t xml:space="preserve">If you have multiple Runs, this will be Run 1 of ?
</t>
        </r>
      </text>
    </comment>
    <comment ref="L12" authorId="0" shapeId="0" xr:uid="{00000000-0006-0000-0400-000004000000}">
      <text>
        <r>
          <rPr>
            <sz val="8"/>
            <color indexed="10"/>
            <rFont val="Tahoma"/>
            <family val="2"/>
          </rPr>
          <t>Use one of these 3  sections to record the devices associated with each branch or "Run" when your Trunk has one or more "Tee's"</t>
        </r>
      </text>
    </comment>
    <comment ref="S12" authorId="0" shapeId="0" xr:uid="{00000000-0006-0000-0400-000005000000}">
      <text>
        <r>
          <rPr>
            <sz val="8"/>
            <color indexed="10"/>
            <rFont val="Tahoma"/>
            <family val="2"/>
          </rPr>
          <t>Indicate which run this table represents.
These tables can be used in any order.</t>
        </r>
      </text>
    </comment>
    <comment ref="F14" authorId="0" shapeId="0" xr:uid="{00000000-0006-0000-0400-000006000000}">
      <text>
        <r>
          <rPr>
            <sz val="8"/>
            <color indexed="81"/>
            <rFont val="Tahoma"/>
            <family val="2"/>
          </rPr>
          <t>Total VA passing through this leg… Will increase with every added device.</t>
        </r>
      </text>
    </comment>
    <comment ref="G14" authorId="0" shapeId="0" xr:uid="{00000000-0006-0000-0400-000007000000}">
      <text>
        <r>
          <rPr>
            <sz val="8"/>
            <color indexed="81"/>
            <rFont val="Tahoma"/>
            <family val="2"/>
          </rPr>
          <t>This will be equal to (Cumulitive VA/24V) X resistance per foot for gage of wire X Length of leg.</t>
        </r>
      </text>
    </comment>
    <comment ref="I14" authorId="0" shapeId="0" xr:uid="{00000000-0006-0000-0400-000008000000}">
      <text>
        <r>
          <rPr>
            <sz val="8"/>
            <color indexed="81"/>
            <rFont val="Tahoma"/>
            <family val="2"/>
          </rPr>
          <t>End of Line Voltage</t>
        </r>
      </text>
    </comment>
    <comment ref="P14" authorId="0" shapeId="0" xr:uid="{00000000-0006-0000-0400-000009000000}">
      <text>
        <r>
          <rPr>
            <sz val="8"/>
            <color indexed="81"/>
            <rFont val="Tahoma"/>
            <family val="2"/>
          </rPr>
          <t>Total VA passing through this leg… Will increase with every added device.</t>
        </r>
      </text>
    </comment>
    <comment ref="Q14" authorId="0" shapeId="0" xr:uid="{00000000-0006-0000-0400-00000A000000}">
      <text>
        <r>
          <rPr>
            <sz val="8"/>
            <color indexed="81"/>
            <rFont val="Tahoma"/>
            <family val="2"/>
          </rPr>
          <t>This will be equal to (Cumulitive VA/24V) X resistance per foot for gage of wire X Length of leg.</t>
        </r>
      </text>
    </comment>
    <comment ref="S14" authorId="0" shapeId="0" xr:uid="{00000000-0006-0000-0400-00000B000000}">
      <text>
        <r>
          <rPr>
            <sz val="8"/>
            <color indexed="81"/>
            <rFont val="Tahoma"/>
            <family val="2"/>
          </rPr>
          <t>End of Line Voltage</t>
        </r>
      </text>
    </comment>
    <comment ref="B32" authorId="0" shapeId="0" xr:uid="{00000000-0006-0000-0400-00000C000000}">
      <text>
        <r>
          <rPr>
            <sz val="8"/>
            <color indexed="10"/>
            <rFont val="Tahoma"/>
            <family val="2"/>
          </rPr>
          <t>Use one of these 3  sections to record the devices associated with each branch or "Run" when your Trunk has one or more "Tee's"</t>
        </r>
      </text>
    </comment>
    <comment ref="I32" authorId="0" shapeId="0" xr:uid="{00000000-0006-0000-0400-00000D000000}">
      <text>
        <r>
          <rPr>
            <sz val="8"/>
            <color indexed="10"/>
            <rFont val="Tahoma"/>
            <family val="2"/>
          </rPr>
          <t>Indicate which run this table represents.
These tables can be used in any order.</t>
        </r>
      </text>
    </comment>
    <comment ref="L32" authorId="0" shapeId="0" xr:uid="{00000000-0006-0000-0400-00000E000000}">
      <text>
        <r>
          <rPr>
            <sz val="8"/>
            <color indexed="10"/>
            <rFont val="Tahoma"/>
            <family val="2"/>
          </rPr>
          <t>Use one of these 3  sections to record the devices associated with each branch or "Run" when your Trunk has one or more "Tee's"</t>
        </r>
      </text>
    </comment>
    <comment ref="S32" authorId="0" shapeId="0" xr:uid="{00000000-0006-0000-0400-00000F000000}">
      <text>
        <r>
          <rPr>
            <sz val="8"/>
            <color indexed="10"/>
            <rFont val="Tahoma"/>
            <family val="2"/>
          </rPr>
          <t>Indicate which run this table represents.
These tables can be used in any order.</t>
        </r>
      </text>
    </comment>
    <comment ref="F34" authorId="0" shapeId="0" xr:uid="{00000000-0006-0000-0400-000010000000}">
      <text>
        <r>
          <rPr>
            <sz val="8"/>
            <color indexed="81"/>
            <rFont val="Tahoma"/>
            <family val="2"/>
          </rPr>
          <t>Total VA passing through this leg… Will increase with every added device.</t>
        </r>
      </text>
    </comment>
    <comment ref="G34" authorId="0" shapeId="0" xr:uid="{00000000-0006-0000-0400-000011000000}">
      <text>
        <r>
          <rPr>
            <sz val="8"/>
            <color indexed="81"/>
            <rFont val="Tahoma"/>
            <family val="2"/>
          </rPr>
          <t>This will be equal to (Cumulitive VA/24V) X resistance per foot for gage of wire X Length of leg.</t>
        </r>
      </text>
    </comment>
    <comment ref="I34" authorId="0" shapeId="0" xr:uid="{00000000-0006-0000-0400-000012000000}">
      <text>
        <r>
          <rPr>
            <sz val="8"/>
            <color indexed="81"/>
            <rFont val="Tahoma"/>
            <family val="2"/>
          </rPr>
          <t>End of Line Voltage</t>
        </r>
      </text>
    </comment>
    <comment ref="P34" authorId="0" shapeId="0" xr:uid="{00000000-0006-0000-0400-000013000000}">
      <text>
        <r>
          <rPr>
            <sz val="8"/>
            <color indexed="81"/>
            <rFont val="Tahoma"/>
            <family val="2"/>
          </rPr>
          <t>Total VA passing through this leg… Will increase with every added device.</t>
        </r>
      </text>
    </comment>
    <comment ref="Q34" authorId="0" shapeId="0" xr:uid="{00000000-0006-0000-0400-000014000000}">
      <text>
        <r>
          <rPr>
            <sz val="8"/>
            <color indexed="81"/>
            <rFont val="Tahoma"/>
            <family val="2"/>
          </rPr>
          <t>This will be equal to (Cumulitive VA/24V) X resistance per foot for gage of wire X Length of leg.</t>
        </r>
      </text>
    </comment>
    <comment ref="S34" authorId="0" shapeId="0" xr:uid="{00000000-0006-0000-0400-000015000000}">
      <text>
        <r>
          <rPr>
            <sz val="8"/>
            <color indexed="81"/>
            <rFont val="Tahoma"/>
            <family val="2"/>
          </rPr>
          <t>End of Line Voltage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Michael Walsh</author>
    <author>Michael A. Walsh</author>
  </authors>
  <commentList>
    <comment ref="B2" authorId="0" shapeId="0" xr:uid="{00000000-0006-0000-0500-000001000000}">
      <text>
        <r>
          <rPr>
            <sz val="8"/>
            <color indexed="10"/>
            <rFont val="Tahoma"/>
            <family val="2"/>
          </rPr>
          <t>If your trunk is a single line without any "Tee's," use this section only.</t>
        </r>
      </text>
    </comment>
    <comment ref="D12" authorId="1" shapeId="0" xr:uid="{00000000-0006-0000-0500-000002000000}">
      <text>
        <r>
          <rPr>
            <sz val="8"/>
            <color indexed="81"/>
            <rFont val="Tahoma"/>
            <family val="2"/>
          </rPr>
          <t>Select the appropriate AWG</t>
        </r>
      </text>
    </comment>
    <comment ref="I12" authorId="0" shapeId="0" xr:uid="{00000000-0006-0000-0500-000003000000}">
      <text>
        <r>
          <rPr>
            <sz val="8"/>
            <color indexed="10"/>
            <rFont val="Tahoma"/>
            <family val="2"/>
          </rPr>
          <t xml:space="preserve">This Table will always be Run 1.
</t>
        </r>
        <r>
          <rPr>
            <sz val="3"/>
            <color indexed="10"/>
            <rFont val="Tahoma"/>
            <family val="2"/>
          </rPr>
          <t xml:space="preserve"> </t>
        </r>
        <r>
          <rPr>
            <sz val="8"/>
            <color indexed="10"/>
            <rFont val="Tahoma"/>
            <family val="2"/>
          </rPr>
          <t xml:space="preserve">If it is a straight Run, it will be Run 1 of 1. 
</t>
        </r>
        <r>
          <rPr>
            <sz val="3"/>
            <color indexed="10"/>
            <rFont val="Tahoma"/>
            <family val="2"/>
          </rPr>
          <t xml:space="preserve"> </t>
        </r>
        <r>
          <rPr>
            <sz val="8"/>
            <color indexed="10"/>
            <rFont val="Tahoma"/>
            <family val="2"/>
          </rPr>
          <t xml:space="preserve">If you have multiple Runs, this will be Run 1 of ?
</t>
        </r>
      </text>
    </comment>
    <comment ref="L12" authorId="0" shapeId="0" xr:uid="{00000000-0006-0000-0500-000004000000}">
      <text>
        <r>
          <rPr>
            <sz val="8"/>
            <color indexed="10"/>
            <rFont val="Tahoma"/>
            <family val="2"/>
          </rPr>
          <t>Use one of these 3  sections to record the devices associated with each branch or "Run" when your Trunk has one or more "Tee's"</t>
        </r>
      </text>
    </comment>
    <comment ref="S12" authorId="0" shapeId="0" xr:uid="{00000000-0006-0000-0500-000005000000}">
      <text>
        <r>
          <rPr>
            <sz val="8"/>
            <color indexed="10"/>
            <rFont val="Tahoma"/>
            <family val="2"/>
          </rPr>
          <t>Indicate which run this table represents.
These tables can be used in any order.</t>
        </r>
      </text>
    </comment>
    <comment ref="F14" authorId="0" shapeId="0" xr:uid="{00000000-0006-0000-0500-000006000000}">
      <text>
        <r>
          <rPr>
            <sz val="8"/>
            <color indexed="81"/>
            <rFont val="Tahoma"/>
            <family val="2"/>
          </rPr>
          <t>Total VA passing through this leg… Will increase with every added device.</t>
        </r>
      </text>
    </comment>
    <comment ref="G14" authorId="0" shapeId="0" xr:uid="{00000000-0006-0000-0500-000007000000}">
      <text>
        <r>
          <rPr>
            <sz val="8"/>
            <color indexed="81"/>
            <rFont val="Tahoma"/>
            <family val="2"/>
          </rPr>
          <t>This will be equal to (Cumulitive VA/24V) X resistance per foot for gage of wire X Length of leg.</t>
        </r>
      </text>
    </comment>
    <comment ref="I14" authorId="0" shapeId="0" xr:uid="{00000000-0006-0000-0500-000008000000}">
      <text>
        <r>
          <rPr>
            <sz val="8"/>
            <color indexed="81"/>
            <rFont val="Tahoma"/>
            <family val="2"/>
          </rPr>
          <t>End of Line Voltage</t>
        </r>
      </text>
    </comment>
    <comment ref="P14" authorId="0" shapeId="0" xr:uid="{00000000-0006-0000-0500-000009000000}">
      <text>
        <r>
          <rPr>
            <sz val="8"/>
            <color indexed="81"/>
            <rFont val="Tahoma"/>
            <family val="2"/>
          </rPr>
          <t>Total VA passing through this leg… Will increase with every added device.</t>
        </r>
      </text>
    </comment>
    <comment ref="Q14" authorId="0" shapeId="0" xr:uid="{00000000-0006-0000-0500-00000A000000}">
      <text>
        <r>
          <rPr>
            <sz val="8"/>
            <color indexed="81"/>
            <rFont val="Tahoma"/>
            <family val="2"/>
          </rPr>
          <t>This will be equal to (Cumulitive VA/24V) X resistance per foot for gage of wire X Length of leg.</t>
        </r>
      </text>
    </comment>
    <comment ref="S14" authorId="0" shapeId="0" xr:uid="{00000000-0006-0000-0500-00000B000000}">
      <text>
        <r>
          <rPr>
            <sz val="8"/>
            <color indexed="81"/>
            <rFont val="Tahoma"/>
            <family val="2"/>
          </rPr>
          <t>End of Line Voltage</t>
        </r>
      </text>
    </comment>
    <comment ref="B32" authorId="0" shapeId="0" xr:uid="{00000000-0006-0000-0500-00000C000000}">
      <text>
        <r>
          <rPr>
            <sz val="8"/>
            <color indexed="10"/>
            <rFont val="Tahoma"/>
            <family val="2"/>
          </rPr>
          <t>Use one of these 3  sections to record the devices associated with each branch or "Run" when your Trunk has one or more "Tee's"</t>
        </r>
      </text>
    </comment>
    <comment ref="I32" authorId="0" shapeId="0" xr:uid="{00000000-0006-0000-0500-00000D000000}">
      <text>
        <r>
          <rPr>
            <sz val="8"/>
            <color indexed="10"/>
            <rFont val="Tahoma"/>
            <family val="2"/>
          </rPr>
          <t>Indicate which run this table represents.
These tables can be used in any order.</t>
        </r>
      </text>
    </comment>
    <comment ref="L32" authorId="0" shapeId="0" xr:uid="{00000000-0006-0000-0500-00000E000000}">
      <text>
        <r>
          <rPr>
            <sz val="8"/>
            <color indexed="10"/>
            <rFont val="Tahoma"/>
            <family val="2"/>
          </rPr>
          <t>Use one of these 3  sections to record the devices associated with each branch or "Run" when your Trunk has one or more "Tee's"</t>
        </r>
      </text>
    </comment>
    <comment ref="S32" authorId="0" shapeId="0" xr:uid="{00000000-0006-0000-0500-00000F000000}">
      <text>
        <r>
          <rPr>
            <sz val="8"/>
            <color indexed="10"/>
            <rFont val="Tahoma"/>
            <family val="2"/>
          </rPr>
          <t>Indicate which run this table represents.
These tables can be used in any order.</t>
        </r>
      </text>
    </comment>
    <comment ref="F34" authorId="0" shapeId="0" xr:uid="{00000000-0006-0000-0500-000010000000}">
      <text>
        <r>
          <rPr>
            <sz val="8"/>
            <color indexed="81"/>
            <rFont val="Tahoma"/>
            <family val="2"/>
          </rPr>
          <t>Total VA passing through this leg… Will increase with every added device.</t>
        </r>
      </text>
    </comment>
    <comment ref="G34" authorId="0" shapeId="0" xr:uid="{00000000-0006-0000-0500-000011000000}">
      <text>
        <r>
          <rPr>
            <sz val="8"/>
            <color indexed="81"/>
            <rFont val="Tahoma"/>
            <family val="2"/>
          </rPr>
          <t>This will be equal to (Cumulitive VA/24V) X resistance per foot for gage of wire X Length of leg.</t>
        </r>
      </text>
    </comment>
    <comment ref="I34" authorId="0" shapeId="0" xr:uid="{00000000-0006-0000-0500-000012000000}">
      <text>
        <r>
          <rPr>
            <sz val="8"/>
            <color indexed="81"/>
            <rFont val="Tahoma"/>
            <family val="2"/>
          </rPr>
          <t>End of Line Voltage</t>
        </r>
      </text>
    </comment>
    <comment ref="P34" authorId="0" shapeId="0" xr:uid="{00000000-0006-0000-0500-000013000000}">
      <text>
        <r>
          <rPr>
            <sz val="8"/>
            <color indexed="81"/>
            <rFont val="Tahoma"/>
            <family val="2"/>
          </rPr>
          <t>Total VA passing through this leg… Will increase with every added device.</t>
        </r>
      </text>
    </comment>
    <comment ref="Q34" authorId="0" shapeId="0" xr:uid="{00000000-0006-0000-0500-000014000000}">
      <text>
        <r>
          <rPr>
            <sz val="8"/>
            <color indexed="81"/>
            <rFont val="Tahoma"/>
            <family val="2"/>
          </rPr>
          <t>This will be equal to (Cumulitive VA/24V) X resistance per foot for gage of wire X Length of leg.</t>
        </r>
      </text>
    </comment>
    <comment ref="S34" authorId="0" shapeId="0" xr:uid="{00000000-0006-0000-0500-000015000000}">
      <text>
        <r>
          <rPr>
            <sz val="8"/>
            <color indexed="81"/>
            <rFont val="Tahoma"/>
            <family val="2"/>
          </rPr>
          <t>End of Line Voltage</t>
        </r>
      </text>
    </comment>
  </commentList>
</comments>
</file>

<file path=xl/sharedStrings.xml><?xml version="1.0" encoding="utf-8"?>
<sst xmlns="http://schemas.openxmlformats.org/spreadsheetml/2006/main" count="272" uniqueCount="50">
  <si>
    <t>Component Panel No.:</t>
  </si>
  <si>
    <t>Air Handling Unit No.:</t>
  </si>
  <si>
    <t>Component Panel Location:</t>
  </si>
  <si>
    <t>Transformer Size:</t>
  </si>
  <si>
    <t>Transformer Tap No.:</t>
  </si>
  <si>
    <t>AWG:</t>
  </si>
  <si>
    <t>AWG</t>
  </si>
  <si>
    <t>ohms/ft</t>
  </si>
  <si>
    <t>EOLV</t>
  </si>
  <si>
    <t>Box
ID</t>
  </si>
  <si>
    <t>Box
VA</t>
  </si>
  <si>
    <t>Length
of leg</t>
  </si>
  <si>
    <t>Cumulitive
VA</t>
  </si>
  <si>
    <t>Voltage
Drop</t>
  </si>
  <si>
    <t>Total VA
Drop</t>
  </si>
  <si>
    <t>Branch:</t>
  </si>
  <si>
    <t>Run:</t>
  </si>
  <si>
    <t>FOR   MULTIPLE   RUNS</t>
  </si>
  <si>
    <t>FOR  SINGLE  RUN  USE</t>
  </si>
  <si>
    <t>POWER  TRUNK  LEG  CALCULATOR</t>
  </si>
  <si>
    <t>How to Use This Tool</t>
  </si>
  <si>
    <t>Fill in Riser information</t>
  </si>
  <si>
    <r>
      <t>Select wire gage from dropdown
(</t>
    </r>
    <r>
      <rPr>
        <b/>
        <sz val="10"/>
        <color indexed="10"/>
        <rFont val="Arial"/>
        <family val="2"/>
      </rPr>
      <t>NOTE</t>
    </r>
    <r>
      <rPr>
        <b/>
        <sz val="10"/>
        <color indexed="9"/>
        <rFont val="Arial"/>
        <family val="2"/>
      </rPr>
      <t>:</t>
    </r>
    <r>
      <rPr>
        <i/>
        <sz val="10"/>
        <color indexed="9"/>
        <rFont val="Arial"/>
        <family val="2"/>
      </rPr>
      <t xml:space="preserve"> First row for data entry will not appear until AWG value is entered</t>
    </r>
    <r>
      <rPr>
        <b/>
        <sz val="10"/>
        <color indexed="9"/>
        <rFont val="Arial"/>
        <family val="2"/>
      </rPr>
      <t>)</t>
    </r>
  </si>
  <si>
    <t>Fill in Box ID for 1st Terminal Box being supplied from this Component Panel</t>
  </si>
  <si>
    <t>Fill in VA load for this Box</t>
  </si>
  <si>
    <r>
      <t xml:space="preserve">Fill in wire length from previous connection to this box.
(NOTE: </t>
    </r>
    <r>
      <rPr>
        <i/>
        <sz val="10"/>
        <color indexed="9"/>
        <rFont val="Arial"/>
        <family val="2"/>
      </rPr>
      <t>Must include length of wire from conduit to this box as well!</t>
    </r>
    <r>
      <rPr>
        <b/>
        <sz val="10"/>
        <color indexed="9"/>
        <rFont val="Arial"/>
        <family val="2"/>
      </rPr>
      <t>)</t>
    </r>
  </si>
  <si>
    <t>Once you've removed the excessive Box, you can cut and paste the entire table into your AutoCAD drawing.</t>
  </si>
  <si>
    <t>GENERAL NOTES:</t>
  </si>
  <si>
    <r>
      <t xml:space="preserve">1)  Ohms/ft value taken from </t>
    </r>
    <r>
      <rPr>
        <b/>
        <sz val="10"/>
        <color indexed="8"/>
        <rFont val="Arial"/>
        <family val="2"/>
      </rPr>
      <t>APOGEE Wiring Guidelines</t>
    </r>
    <r>
      <rPr>
        <b/>
        <sz val="10"/>
        <color indexed="8"/>
        <rFont val="Arial"/>
        <family val="2"/>
      </rPr>
      <t xml:space="preserve"> for Field Panels and Equipment Controllers</t>
    </r>
    <r>
      <rPr>
        <sz val="10"/>
        <color theme="1"/>
        <rFont val="Arial"/>
        <family val="2"/>
      </rPr>
      <t>, Rev 8</t>
    </r>
  </si>
  <si>
    <t xml:space="preserve">     (Power Trunk Layout). These values include the return run.</t>
  </si>
  <si>
    <t>2)  Although Worksheets are protected, you can still review the formulas used by selecting the appropriate cell.</t>
  </si>
  <si>
    <t>3)  Worksheet protection is NOT "password" protected. You can make changes as you see fit. If you make</t>
  </si>
  <si>
    <t xml:space="preserve">     significant changes that may benefit others, please forward a copy to michael.a.walsh@siemens.com or</t>
  </si>
  <si>
    <t xml:space="preserve">     john.traber@siemens.com so that we can update the original.</t>
  </si>
  <si>
    <t xml:space="preserve">     selected a different AWG value. A lower value may allow a greater number of boxes to be included on the same</t>
  </si>
  <si>
    <t xml:space="preserve">     riser.</t>
  </si>
  <si>
    <t>The remaining columns will populate automatically
The final column will display the total "End of Line Voltage" at that box
This value will change as you add boxes</t>
  </si>
  <si>
    <t xml:space="preserve">4)  If your riser has one or more "Tee's" use one of the additional tables for each "Run." </t>
  </si>
  <si>
    <t>5)  If your project requires more then 5 risers, copy additional worksheets to the Workbook as necessary.</t>
  </si>
  <si>
    <t>6)  Once data has been entered into the Worksheet, you can change the AWG value to see "what if" you had</t>
  </si>
  <si>
    <t>7)  When finished using this tool, place a copy in the Design Tool "Jobs" document folder to keep with the job.</t>
  </si>
  <si>
    <t>Device Type:</t>
  </si>
  <si>
    <t>Device Type</t>
  </si>
  <si>
    <t>DXR</t>
  </si>
  <si>
    <t>TEC</t>
  </si>
  <si>
    <t>DEVELOPER NOTES:</t>
  </si>
  <si>
    <t>Hidden Field @  F10 on each page holds the low limit for each type of device
The value of F10 changes to match the limits of the device selected at F6
The "Conditional Formatting" associated with exceeding limits is based on comparison to the value of F10</t>
  </si>
  <si>
    <t>(Rev. 4, March 2017)</t>
  </si>
  <si>
    <r>
      <t xml:space="preserve">A) Once the EOLV (Column 7) drops below 19.2 VA (20.4 for DXR) or Cumulative VA (Column 4) exceeds
     100 VA, the offensive value will be hi-lited in </t>
    </r>
    <r>
      <rPr>
        <b/>
        <sz val="10"/>
        <color indexed="10"/>
        <rFont val="Arial"/>
        <family val="2"/>
      </rPr>
      <t>RED</t>
    </r>
    <r>
      <rPr>
        <b/>
        <sz val="10"/>
        <color indexed="9"/>
        <rFont val="Arial"/>
        <family val="2"/>
      </rPr>
      <t xml:space="preserve"> and the first three columns will be hi-lited in yellow
     indicating that this box cannot be added to this riser.
B) Delete the values from the first three columns most recently added and move them to the table on the next tab.
</t>
    </r>
    <r>
      <rPr>
        <b/>
        <sz val="2"/>
        <color indexed="9"/>
        <rFont val="Arial"/>
        <family val="2"/>
      </rPr>
      <t xml:space="preserve"> </t>
    </r>
    <r>
      <rPr>
        <b/>
        <sz val="10"/>
        <color indexed="9"/>
        <rFont val="Arial"/>
        <family val="2"/>
      </rPr>
      <t xml:space="preserve">
           (</t>
    </r>
    <r>
      <rPr>
        <b/>
        <sz val="10"/>
        <color indexed="10"/>
        <rFont val="Arial"/>
        <family val="2"/>
      </rPr>
      <t>NOTE</t>
    </r>
    <r>
      <rPr>
        <b/>
        <sz val="10"/>
        <color indexed="9"/>
        <rFont val="Arial"/>
        <family val="2"/>
      </rPr>
      <t>: Don’t try to cut and paste these values, as that will cause your table to look sloppy.
                       You will want to cut and paste this table into your AutoCAD drawing later)</t>
    </r>
  </si>
  <si>
    <t>PREPARED BY: M. Walsh &amp; J. Traber, SI Academy, Buffalo Grove, Illinois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</si>
</sst>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4" x14ac:knownFonts="1">
    <font>
      <sz val="10"/>
      <color theme="1"/>
      <name val="Arial"/>
      <family val="2"/>
    </font>
    <font>
      <b/>
      <sz val="10"/>
      <color theme="1"/>
      <name val="Arial"/>
      <family val="2"/>
    </font>
    <font>
      <sz val="8"/>
      <color indexed="81"/>
      <name val="Tahoma"/>
      <family val="2"/>
    </font>
    <font>
      <b/>
      <sz val="10"/>
      <color rgb="FFFF0000"/>
      <name val="Arial"/>
      <family val="2"/>
    </font>
    <font>
      <b/>
      <sz val="10"/>
      <color theme="0"/>
      <name val="Arial"/>
      <family val="2"/>
    </font>
    <font>
      <b/>
      <sz val="14"/>
      <color theme="0"/>
      <name val="Arial"/>
      <family val="2"/>
    </font>
    <font>
      <b/>
      <sz val="12"/>
      <color theme="0"/>
      <name val="Arial"/>
      <family val="2"/>
    </font>
    <font>
      <sz val="8"/>
      <color indexed="10"/>
      <name val="Tahoma"/>
      <family val="2"/>
    </font>
    <font>
      <sz val="3"/>
      <color indexed="10"/>
      <name val="Tahoma"/>
      <family val="2"/>
    </font>
    <font>
      <b/>
      <sz val="20"/>
      <color theme="1"/>
      <name val="Times New Roman"/>
      <family val="1"/>
    </font>
    <font>
      <u/>
      <sz val="10"/>
      <color theme="10"/>
      <name val="Arial"/>
      <family val="2"/>
    </font>
    <font>
      <u/>
      <sz val="8"/>
      <color theme="10"/>
      <name val="Arial"/>
      <family val="2"/>
    </font>
    <font>
      <b/>
      <sz val="14"/>
      <color theme="0"/>
      <name val="Times New Roman"/>
      <family val="1"/>
    </font>
    <font>
      <b/>
      <sz val="16"/>
      <color theme="1"/>
      <name val="Times New Roman"/>
      <family val="1"/>
    </font>
    <font>
      <b/>
      <sz val="20"/>
      <color theme="1"/>
      <name val="Arial"/>
      <family val="2"/>
    </font>
    <font>
      <b/>
      <sz val="10"/>
      <color indexed="10"/>
      <name val="Arial"/>
      <family val="2"/>
    </font>
    <font>
      <b/>
      <sz val="10"/>
      <color indexed="9"/>
      <name val="Arial"/>
      <family val="2"/>
    </font>
    <font>
      <i/>
      <sz val="10"/>
      <color indexed="9"/>
      <name val="Arial"/>
      <family val="2"/>
    </font>
    <font>
      <b/>
      <sz val="2"/>
      <color indexed="9"/>
      <name val="Arial"/>
      <family val="2"/>
    </font>
    <font>
      <b/>
      <sz val="10"/>
      <color indexed="8"/>
      <name val="Arial"/>
      <family val="2"/>
    </font>
    <font>
      <sz val="8"/>
      <color theme="1"/>
      <name val="Arial"/>
      <family val="2"/>
    </font>
    <font>
      <sz val="10"/>
      <color theme="0"/>
      <name val="Arial"/>
      <family val="2"/>
    </font>
    <font>
      <b/>
      <i/>
      <sz val="10"/>
      <color rgb="FFFF0000"/>
      <name val="Arial"/>
      <family val="2"/>
    </font>
    <font>
      <i/>
      <sz val="10"/>
      <color rgb="FFFF0000"/>
      <name val="Arial"/>
      <family val="2"/>
    </font>
  </fonts>
  <fills count="6">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rgb="FF0070C0"/>
        <bgColor indexed="64"/>
      </patternFill>
    </fill>
    <fill>
      <patternFill patternType="solid">
        <fgColor theme="3"/>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medium">
        <color rgb="FFFF0000"/>
      </left>
      <right style="medium">
        <color rgb="FFFF0000"/>
      </right>
      <top style="medium">
        <color rgb="FFFF0000"/>
      </top>
      <bottom style="medium">
        <color rgb="FFFF0000"/>
      </bottom>
      <diagonal/>
    </border>
    <border>
      <left style="thin">
        <color indexed="64"/>
      </left>
      <right style="thin">
        <color indexed="64"/>
      </right>
      <top style="thin">
        <color indexed="64"/>
      </top>
      <bottom/>
      <diagonal/>
    </border>
    <border>
      <left style="thick">
        <color rgb="FF0070C0"/>
      </left>
      <right/>
      <top style="thick">
        <color rgb="FF0070C0"/>
      </top>
      <bottom/>
      <diagonal/>
    </border>
    <border>
      <left/>
      <right/>
      <top style="thick">
        <color rgb="FF0070C0"/>
      </top>
      <bottom/>
      <diagonal/>
    </border>
    <border>
      <left/>
      <right style="thick">
        <color rgb="FF0070C0"/>
      </right>
      <top style="thick">
        <color rgb="FF0070C0"/>
      </top>
      <bottom/>
      <diagonal/>
    </border>
    <border>
      <left style="thick">
        <color rgb="FF0070C0"/>
      </left>
      <right/>
      <top/>
      <bottom/>
      <diagonal/>
    </border>
    <border>
      <left/>
      <right style="thick">
        <color rgb="FF0070C0"/>
      </right>
      <top/>
      <bottom/>
      <diagonal/>
    </border>
    <border>
      <left style="thick">
        <color rgb="FF0070C0"/>
      </left>
      <right/>
      <top/>
      <bottom style="thick">
        <color rgb="FF0070C0"/>
      </bottom>
      <diagonal/>
    </border>
    <border>
      <left/>
      <right/>
      <top/>
      <bottom style="thick">
        <color rgb="FF0070C0"/>
      </bottom>
      <diagonal/>
    </border>
    <border>
      <left/>
      <right style="thick">
        <color rgb="FF0070C0"/>
      </right>
      <top/>
      <bottom style="thick">
        <color rgb="FF0070C0"/>
      </bottom>
      <diagonal/>
    </border>
    <border>
      <left style="thick">
        <color rgb="FF0070C0"/>
      </left>
      <right/>
      <top style="thick">
        <color rgb="FF0070C0"/>
      </top>
      <bottom style="thick">
        <color rgb="FF0070C0"/>
      </bottom>
      <diagonal/>
    </border>
    <border>
      <left/>
      <right/>
      <top style="thick">
        <color rgb="FF0070C0"/>
      </top>
      <bottom style="thick">
        <color rgb="FF0070C0"/>
      </bottom>
      <diagonal/>
    </border>
    <border>
      <left/>
      <right style="thick">
        <color rgb="FF0070C0"/>
      </right>
      <top style="thick">
        <color rgb="FF0070C0"/>
      </top>
      <bottom style="thick">
        <color rgb="FF0070C0"/>
      </bottom>
      <diagonal/>
    </border>
    <border>
      <left/>
      <right/>
      <top style="thick">
        <color rgb="FF0070C0"/>
      </top>
      <bottom style="thin">
        <color indexed="64"/>
      </bottom>
      <diagonal/>
    </border>
    <border>
      <left/>
      <right/>
      <top/>
      <bottom style="double">
        <color indexed="64"/>
      </bottom>
      <diagonal/>
    </border>
    <border>
      <left/>
      <right/>
      <top style="double">
        <color indexed="64"/>
      </top>
      <bottom/>
      <diagonal/>
    </border>
    <border>
      <left/>
      <right/>
      <top style="thin">
        <color theme="3"/>
      </top>
      <bottom style="thin">
        <color theme="3"/>
      </bottom>
      <diagonal/>
    </border>
    <border>
      <left/>
      <right style="thin">
        <color theme="3"/>
      </right>
      <top style="thin">
        <color theme="3"/>
      </top>
      <bottom style="thin">
        <color theme="3"/>
      </bottom>
      <diagonal/>
    </border>
    <border>
      <left/>
      <right style="thin">
        <color theme="3"/>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3"/>
      </left>
      <right style="thin">
        <color theme="0"/>
      </right>
      <top style="thin">
        <color theme="3"/>
      </top>
      <bottom/>
      <diagonal/>
    </border>
    <border>
      <left style="thin">
        <color theme="3"/>
      </left>
      <right style="thin">
        <color theme="0"/>
      </right>
      <top/>
      <bottom style="thin">
        <color theme="3"/>
      </bottom>
      <diagonal/>
    </border>
    <border>
      <left style="thin">
        <color indexed="64"/>
      </left>
      <right/>
      <top/>
      <bottom style="thick">
        <color indexed="64"/>
      </bottom>
      <diagonal/>
    </border>
    <border>
      <left/>
      <right/>
      <top/>
      <bottom style="thick">
        <color indexed="64"/>
      </bottom>
      <diagonal/>
    </border>
    <border>
      <left/>
      <right/>
      <top style="thick">
        <color indexed="64"/>
      </top>
      <bottom/>
      <diagonal/>
    </border>
  </borders>
  <cellStyleXfs count="2">
    <xf numFmtId="0" fontId="0" fillId="0" borderId="0"/>
    <xf numFmtId="0" fontId="10" fillId="0" borderId="0" applyNumberFormat="0" applyFill="0" applyBorder="0" applyAlignment="0" applyProtection="0">
      <alignment vertical="top"/>
      <protection locked="0"/>
    </xf>
  </cellStyleXfs>
  <cellXfs count="98">
    <xf numFmtId="0" fontId="0" fillId="0" borderId="0" xfId="0"/>
    <xf numFmtId="0" fontId="1" fillId="0" borderId="0" xfId="0" applyFont="1" applyFill="1" applyBorder="1" applyAlignment="1"/>
    <xf numFmtId="1" fontId="1" fillId="0" borderId="0" xfId="0" applyNumberFormat="1" applyFont="1" applyFill="1" applyBorder="1" applyAlignment="1" applyProtection="1">
      <alignment horizontal="center" wrapText="1"/>
    </xf>
    <xf numFmtId="0" fontId="1" fillId="0" borderId="0" xfId="0" applyFont="1" applyFill="1" applyBorder="1" applyAlignment="1" applyProtection="1">
      <alignment horizontal="center" wrapText="1"/>
    </xf>
    <xf numFmtId="0" fontId="0" fillId="0" borderId="0" xfId="0" applyFill="1" applyBorder="1"/>
    <xf numFmtId="0" fontId="1" fillId="0" borderId="0" xfId="0" applyFont="1" applyBorder="1" applyAlignment="1" applyProtection="1">
      <alignment horizontal="right" vertical="center" indent="1"/>
    </xf>
    <xf numFmtId="0" fontId="0" fillId="0" borderId="0" xfId="0" applyFont="1" applyBorder="1" applyAlignment="1" applyProtection="1">
      <alignment horizontal="left" vertical="center"/>
    </xf>
    <xf numFmtId="49" fontId="0" fillId="0" borderId="2" xfId="0" applyNumberFormat="1" applyBorder="1" applyAlignment="1" applyProtection="1">
      <alignment horizontal="center" vertical="center"/>
      <protection locked="0"/>
    </xf>
    <xf numFmtId="0" fontId="0" fillId="0" borderId="2" xfId="0" applyFont="1" applyBorder="1" applyAlignment="1" applyProtection="1">
      <alignment horizontal="center" vertical="center"/>
      <protection locked="0"/>
    </xf>
    <xf numFmtId="0" fontId="0" fillId="0" borderId="3" xfId="0" applyFont="1" applyBorder="1" applyAlignment="1" applyProtection="1">
      <alignment horizontal="left" vertical="center"/>
    </xf>
    <xf numFmtId="0" fontId="0" fillId="0" borderId="2" xfId="0" applyBorder="1" applyAlignment="1" applyProtection="1">
      <alignment horizontal="center" vertical="center"/>
      <protection locked="0"/>
    </xf>
    <xf numFmtId="0" fontId="1" fillId="0" borderId="4" xfId="0" applyFont="1" applyBorder="1" applyAlignment="1" applyProtection="1">
      <alignment horizontal="center" vertical="center"/>
      <protection locked="0"/>
    </xf>
    <xf numFmtId="0" fontId="1" fillId="2" borderId="1" xfId="0" applyFont="1" applyFill="1" applyBorder="1" applyAlignment="1">
      <alignment horizontal="center" vertical="center"/>
    </xf>
    <xf numFmtId="1" fontId="0" fillId="0" borderId="1" xfId="0" applyNumberFormat="1" applyBorder="1" applyAlignment="1">
      <alignment horizontal="center" vertical="center"/>
    </xf>
    <xf numFmtId="164" fontId="0" fillId="0" borderId="1" xfId="0" applyNumberFormat="1" applyBorder="1" applyAlignment="1">
      <alignment horizontal="center" vertical="center"/>
    </xf>
    <xf numFmtId="0" fontId="0" fillId="0" borderId="0" xfId="0" applyBorder="1"/>
    <xf numFmtId="0" fontId="0" fillId="0" borderId="0" xfId="0" applyFont="1" applyBorder="1" applyAlignment="1" applyProtection="1">
      <alignment horizontal="center" vertical="center"/>
      <protection locked="0"/>
    </xf>
    <xf numFmtId="0" fontId="0" fillId="0" borderId="0" xfId="0" applyFont="1" applyBorder="1" applyAlignment="1" applyProtection="1">
      <alignment horizontal="left" vertical="center"/>
      <protection locked="0"/>
    </xf>
    <xf numFmtId="0" fontId="0" fillId="0" borderId="0" xfId="0" applyBorder="1" applyAlignment="1">
      <alignment horizontal="center" vertical="center"/>
    </xf>
    <xf numFmtId="0" fontId="1" fillId="3" borderId="5" xfId="0" applyFont="1" applyFill="1" applyBorder="1" applyAlignment="1">
      <alignment horizontal="center" vertical="center" wrapText="1"/>
    </xf>
    <xf numFmtId="0" fontId="1" fillId="3" borderId="5" xfId="0" applyFont="1" applyFill="1" applyBorder="1" applyAlignment="1">
      <alignment horizontal="center" vertical="center"/>
    </xf>
    <xf numFmtId="0" fontId="0" fillId="0" borderId="1" xfId="0" applyBorder="1" applyAlignment="1">
      <alignment horizontal="center" vertical="center"/>
    </xf>
    <xf numFmtId="0" fontId="1" fillId="0" borderId="0" xfId="0" applyFont="1" applyBorder="1" applyAlignment="1" applyProtection="1">
      <alignment horizontal="right" vertical="center" indent="1"/>
    </xf>
    <xf numFmtId="0" fontId="0" fillId="0" borderId="1" xfId="0" applyBorder="1" applyAlignment="1" applyProtection="1">
      <alignment horizontal="center" vertical="center"/>
      <protection locked="0"/>
    </xf>
    <xf numFmtId="0" fontId="0" fillId="0" borderId="0" xfId="0" applyBorder="1" applyAlignment="1" applyProtection="1">
      <alignment horizontal="center" vertical="center"/>
      <protection locked="0"/>
    </xf>
    <xf numFmtId="0" fontId="0" fillId="0" borderId="0" xfId="0" applyFill="1" applyBorder="1" applyAlignment="1" applyProtection="1">
      <alignment horizontal="center" vertical="center"/>
      <protection locked="0"/>
    </xf>
    <xf numFmtId="49" fontId="0" fillId="0" borderId="0" xfId="0" applyNumberFormat="1" applyBorder="1" applyAlignment="1" applyProtection="1">
      <alignment horizontal="center" vertical="center"/>
      <protection locked="0"/>
    </xf>
    <xf numFmtId="0" fontId="0" fillId="0" borderId="0" xfId="0" applyFont="1" applyBorder="1"/>
    <xf numFmtId="0" fontId="0" fillId="0" borderId="0" xfId="0" applyFont="1" applyBorder="1" applyProtection="1"/>
    <xf numFmtId="0" fontId="1" fillId="0" borderId="0" xfId="0" applyFont="1" applyBorder="1" applyAlignment="1" applyProtection="1">
      <alignment horizontal="right" indent="1"/>
    </xf>
    <xf numFmtId="0" fontId="3" fillId="0" borderId="0" xfId="0" applyFont="1" applyBorder="1" applyAlignment="1" applyProtection="1">
      <alignment horizontal="center"/>
    </xf>
    <xf numFmtId="0" fontId="3" fillId="0" borderId="0" xfId="0" applyFont="1" applyBorder="1" applyAlignment="1" applyProtection="1">
      <alignment horizontal="left"/>
    </xf>
    <xf numFmtId="0" fontId="3" fillId="0" borderId="0" xfId="0" applyFont="1" applyBorder="1"/>
    <xf numFmtId="0" fontId="0" fillId="0" borderId="9" xfId="0" applyBorder="1"/>
    <xf numFmtId="0" fontId="0" fillId="0" borderId="10" xfId="0" applyFont="1" applyBorder="1" applyAlignment="1" applyProtection="1">
      <alignment horizontal="center" vertical="center"/>
      <protection locked="0"/>
    </xf>
    <xf numFmtId="0" fontId="0" fillId="0" borderId="10" xfId="0" applyFont="1" applyBorder="1" applyAlignment="1" applyProtection="1">
      <alignment horizontal="left" vertical="center"/>
      <protection locked="0"/>
    </xf>
    <xf numFmtId="0" fontId="0" fillId="0" borderId="10" xfId="0" applyFont="1" applyBorder="1" applyAlignment="1" applyProtection="1">
      <alignment horizontal="left" vertical="center"/>
    </xf>
    <xf numFmtId="0" fontId="0" fillId="0" borderId="10" xfId="0" applyFont="1" applyBorder="1" applyProtection="1"/>
    <xf numFmtId="0" fontId="3" fillId="0" borderId="10" xfId="0" applyFont="1" applyBorder="1"/>
    <xf numFmtId="0" fontId="1" fillId="0" borderId="10" xfId="0" applyFont="1" applyFill="1" applyBorder="1" applyAlignment="1" applyProtection="1">
      <alignment horizontal="center" wrapText="1"/>
    </xf>
    <xf numFmtId="0" fontId="0" fillId="0" borderId="10" xfId="0" applyBorder="1"/>
    <xf numFmtId="0" fontId="0" fillId="0" borderId="11" xfId="0" applyBorder="1"/>
    <xf numFmtId="0" fontId="0" fillId="0" borderId="13" xfId="0" applyBorder="1"/>
    <xf numFmtId="0" fontId="0" fillId="0" borderId="12" xfId="0" applyBorder="1"/>
    <xf numFmtId="0" fontId="0" fillId="0" borderId="7" xfId="0" applyBorder="1"/>
    <xf numFmtId="0" fontId="0" fillId="0" borderId="8" xfId="0" applyBorder="1"/>
    <xf numFmtId="0" fontId="1" fillId="0" borderId="9" xfId="0" applyFont="1" applyFill="1" applyBorder="1" applyAlignment="1" applyProtection="1">
      <alignment horizontal="center" wrapText="1"/>
    </xf>
    <xf numFmtId="0" fontId="3" fillId="0" borderId="0" xfId="0" applyFont="1" applyBorder="1" applyAlignment="1">
      <alignment horizontal="center" vertical="center" wrapText="1"/>
    </xf>
    <xf numFmtId="0" fontId="0" fillId="0" borderId="12" xfId="0" applyFont="1" applyBorder="1" applyProtection="1"/>
    <xf numFmtId="0" fontId="0" fillId="0" borderId="12" xfId="0" applyFill="1" applyBorder="1"/>
    <xf numFmtId="0" fontId="0" fillId="0" borderId="7" xfId="0" applyBorder="1" applyAlignment="1">
      <alignment horizontal="center" vertical="center"/>
    </xf>
    <xf numFmtId="0" fontId="0" fillId="0" borderId="8" xfId="0" applyBorder="1" applyAlignment="1">
      <alignment horizontal="center" vertical="center"/>
    </xf>
    <xf numFmtId="0" fontId="5" fillId="0" borderId="6" xfId="0" applyFont="1" applyFill="1" applyBorder="1" applyAlignment="1">
      <alignment horizontal="center" vertical="center"/>
    </xf>
    <xf numFmtId="0" fontId="0" fillId="0" borderId="3" xfId="0" applyBorder="1"/>
    <xf numFmtId="0" fontId="0" fillId="0" borderId="3" xfId="0" applyFont="1" applyBorder="1" applyProtection="1"/>
    <xf numFmtId="0" fontId="0" fillId="0" borderId="17" xfId="0" applyBorder="1" applyAlignment="1" applyProtection="1">
      <alignment horizontal="center"/>
      <protection locked="0"/>
    </xf>
    <xf numFmtId="0" fontId="0" fillId="0" borderId="2" xfId="0" applyBorder="1" applyAlignment="1" applyProtection="1">
      <alignment horizontal="center"/>
    </xf>
    <xf numFmtId="0" fontId="0" fillId="0" borderId="0" xfId="0" applyAlignment="1">
      <alignment horizontal="center" vertical="center"/>
    </xf>
    <xf numFmtId="0" fontId="13" fillId="0" borderId="0" xfId="0" applyFont="1" applyBorder="1" applyAlignment="1">
      <alignment horizontal="center" vertical="center"/>
    </xf>
    <xf numFmtId="0" fontId="14" fillId="0" borderId="0" xfId="0" applyFont="1" applyAlignment="1">
      <alignment horizontal="center" vertical="center"/>
    </xf>
    <xf numFmtId="0" fontId="0" fillId="0" borderId="21" xfId="0" applyBorder="1"/>
    <xf numFmtId="0" fontId="4" fillId="5" borderId="21" xfId="0" applyFont="1" applyFill="1" applyBorder="1" applyAlignment="1">
      <alignment horizontal="center" vertical="center"/>
    </xf>
    <xf numFmtId="0" fontId="1" fillId="0" borderId="0" xfId="0" applyFont="1" applyBorder="1" applyAlignment="1">
      <alignment horizontal="center" vertical="center"/>
    </xf>
    <xf numFmtId="0" fontId="4" fillId="5" borderId="21" xfId="0" applyFont="1" applyFill="1" applyBorder="1" applyAlignment="1">
      <alignment horizontal="center" vertical="center" wrapText="1"/>
    </xf>
    <xf numFmtId="0" fontId="4" fillId="5" borderId="21" xfId="0" applyFont="1" applyFill="1" applyBorder="1" applyAlignment="1">
      <alignment horizontal="left" vertical="center" wrapText="1" indent="1"/>
    </xf>
    <xf numFmtId="0" fontId="0" fillId="0" borderId="25" xfId="0" applyBorder="1" applyAlignment="1" applyProtection="1">
      <alignment horizontal="left" indent="1"/>
    </xf>
    <xf numFmtId="0" fontId="0" fillId="0" borderId="26" xfId="0" applyBorder="1" applyAlignment="1">
      <alignment horizontal="left" indent="1"/>
    </xf>
    <xf numFmtId="0" fontId="1" fillId="0" borderId="0" xfId="0" applyFont="1" applyBorder="1" applyAlignment="1" applyProtection="1">
      <alignment horizontal="right" indent="1"/>
    </xf>
    <xf numFmtId="0" fontId="1" fillId="0" borderId="0" xfId="0" applyFont="1" applyBorder="1" applyAlignment="1" applyProtection="1">
      <alignment horizontal="right" vertical="center" indent="1"/>
    </xf>
    <xf numFmtId="0" fontId="21" fillId="0" borderId="0" xfId="0" applyFont="1" applyFill="1" applyBorder="1"/>
    <xf numFmtId="0" fontId="4" fillId="5" borderId="0" xfId="0" applyFont="1" applyFill="1" applyBorder="1" applyAlignment="1">
      <alignment horizontal="left" vertical="center" wrapText="1"/>
    </xf>
    <xf numFmtId="0" fontId="4" fillId="5" borderId="22" xfId="0" applyFont="1" applyFill="1" applyBorder="1" applyAlignment="1">
      <alignment horizontal="left" vertical="center" wrapText="1"/>
    </xf>
    <xf numFmtId="0" fontId="9" fillId="0" borderId="18" xfId="0" applyFont="1" applyBorder="1" applyAlignment="1" applyProtection="1">
      <alignment horizontal="center" vertical="center"/>
    </xf>
    <xf numFmtId="0" fontId="11" fillId="0" borderId="19" xfId="1" applyFont="1" applyBorder="1" applyAlignment="1" applyProtection="1">
      <alignment horizontal="center"/>
    </xf>
    <xf numFmtId="0" fontId="12" fillId="5" borderId="20" xfId="0" applyFont="1" applyFill="1" applyBorder="1" applyAlignment="1">
      <alignment horizontal="center" vertical="center"/>
    </xf>
    <xf numFmtId="0" fontId="12" fillId="5" borderId="21" xfId="0" applyFont="1" applyFill="1" applyBorder="1" applyAlignment="1">
      <alignment horizontal="center" vertical="center"/>
    </xf>
    <xf numFmtId="0" fontId="4" fillId="5" borderId="27" xfId="0" applyFont="1" applyFill="1" applyBorder="1" applyAlignment="1">
      <alignment horizontal="center" vertical="center"/>
    </xf>
    <xf numFmtId="0" fontId="4" fillId="5" borderId="28" xfId="0" applyFont="1" applyFill="1" applyBorder="1" applyAlignment="1">
      <alignment horizontal="center" vertical="center"/>
    </xf>
    <xf numFmtId="0" fontId="0" fillId="0" borderId="23" xfId="0" applyBorder="1" applyAlignment="1" applyProtection="1">
      <alignment horizontal="left" indent="1"/>
    </xf>
    <xf numFmtId="0" fontId="0" fillId="0" borderId="24" xfId="0" applyBorder="1" applyAlignment="1" applyProtection="1">
      <alignment horizontal="left" indent="1"/>
    </xf>
    <xf numFmtId="0" fontId="20" fillId="0" borderId="19" xfId="0" applyFont="1" applyBorder="1" applyAlignment="1">
      <alignment horizontal="right"/>
    </xf>
    <xf numFmtId="0" fontId="0" fillId="0" borderId="23" xfId="0" applyBorder="1" applyAlignment="1" applyProtection="1">
      <alignment horizontal="left" wrapText="1" indent="1"/>
    </xf>
    <xf numFmtId="0" fontId="0" fillId="0" borderId="24" xfId="0" applyBorder="1" applyAlignment="1" applyProtection="1">
      <alignment horizontal="left" wrapText="1" indent="1"/>
    </xf>
    <xf numFmtId="0" fontId="1" fillId="0" borderId="7" xfId="0" applyFont="1" applyBorder="1" applyAlignment="1" applyProtection="1">
      <alignment horizontal="right" indent="1"/>
    </xf>
    <xf numFmtId="0" fontId="1" fillId="0" borderId="0" xfId="0" applyFont="1" applyBorder="1" applyAlignment="1" applyProtection="1">
      <alignment horizontal="right" indent="1"/>
    </xf>
    <xf numFmtId="0" fontId="5" fillId="4" borderId="14" xfId="0" applyFont="1" applyFill="1"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6" fillId="4" borderId="6" xfId="0" applyFont="1" applyFill="1" applyBorder="1" applyAlignment="1">
      <alignment horizontal="center" vertical="center"/>
    </xf>
    <xf numFmtId="0" fontId="0" fillId="0" borderId="7" xfId="0" applyBorder="1" applyAlignment="1"/>
    <xf numFmtId="0" fontId="1" fillId="0" borderId="0" xfId="0" applyFont="1" applyBorder="1" applyAlignment="1" applyProtection="1">
      <alignment horizontal="right" vertical="center" indent="1"/>
    </xf>
    <xf numFmtId="0" fontId="0" fillId="0" borderId="2" xfId="0" applyBorder="1" applyAlignment="1" applyProtection="1">
      <alignment horizontal="left" vertical="center"/>
      <protection locked="0"/>
    </xf>
    <xf numFmtId="0" fontId="0" fillId="0" borderId="2" xfId="0" applyFont="1" applyBorder="1" applyAlignment="1" applyProtection="1">
      <alignment horizontal="left" vertical="center"/>
      <protection locked="0"/>
    </xf>
    <xf numFmtId="0" fontId="22" fillId="0" borderId="0" xfId="0" applyFont="1" applyBorder="1" applyAlignment="1" applyProtection="1">
      <alignment horizontal="left" vertical="center" indent="1"/>
    </xf>
    <xf numFmtId="0" fontId="23" fillId="0" borderId="0" xfId="0" applyFont="1" applyAlignment="1">
      <alignment horizontal="left" vertical="center" indent="1"/>
    </xf>
    <xf numFmtId="0" fontId="1" fillId="2" borderId="29" xfId="0" applyFont="1" applyFill="1" applyBorder="1" applyAlignment="1">
      <alignment horizontal="left" vertical="center"/>
    </xf>
    <xf numFmtId="0" fontId="0" fillId="0" borderId="30" xfId="0" applyBorder="1" applyAlignment="1">
      <alignment horizontal="left"/>
    </xf>
    <xf numFmtId="0" fontId="0" fillId="0" borderId="31" xfId="0" applyBorder="1" applyAlignment="1">
      <alignment horizontal="left" vertical="top" wrapText="1"/>
    </xf>
  </cellXfs>
  <cellStyles count="2">
    <cellStyle name="Hyperlink" xfId="1" builtinId="8"/>
    <cellStyle name="Normal" xfId="0" builtinId="0"/>
  </cellStyles>
  <dxfs count="140">
    <dxf>
      <font>
        <b/>
        <i val="0"/>
        <color theme="0"/>
      </font>
      <fill>
        <patternFill>
          <bgColor rgb="FFFF0000"/>
        </patternFill>
      </fill>
      <border>
        <left style="thin">
          <color rgb="FFFF0000"/>
        </left>
        <right style="thin">
          <color rgb="FFFF0000"/>
        </right>
        <top style="thin">
          <color rgb="FFFF0000"/>
        </top>
        <bottom style="thin">
          <color rgb="FFFF0000"/>
        </bottom>
        <vertical/>
        <horizontal/>
      </border>
    </dxf>
    <dxf>
      <font>
        <b/>
        <i val="0"/>
        <color theme="0"/>
      </font>
      <fill>
        <patternFill>
          <bgColor rgb="FFFF0000"/>
        </patternFill>
      </fill>
      <border>
        <left style="thin">
          <color rgb="FFFF0000"/>
        </left>
        <right style="thin">
          <color rgb="FFFF0000"/>
        </right>
        <top style="thin">
          <color rgb="FFFF0000"/>
        </top>
        <bottom style="thin">
          <color rgb="FFFF0000"/>
        </bottom>
        <vertical/>
        <horizontal/>
      </border>
    </dxf>
    <dxf>
      <font>
        <b/>
        <i val="0"/>
        <color theme="0"/>
      </font>
      <fill>
        <patternFill>
          <bgColor rgb="FFFF0000"/>
        </patternFill>
      </fill>
      <border>
        <left style="thin">
          <color rgb="FFFF0000"/>
        </left>
        <right style="thin">
          <color rgb="FFFF0000"/>
        </right>
        <top style="thin">
          <color rgb="FFFF0000"/>
        </top>
        <bottom style="thin">
          <color rgb="FFFF0000"/>
        </bottom>
        <vertical/>
        <horizontal/>
      </border>
    </dxf>
    <dxf>
      <font>
        <color theme="0"/>
      </font>
      <fill>
        <patternFill>
          <bgColor rgb="FFFF0000"/>
        </patternFill>
      </fill>
      <border>
        <left style="thin">
          <color rgb="FFFF0000"/>
        </left>
        <right style="thin">
          <color rgb="FFFF0000"/>
        </right>
        <top style="thin">
          <color rgb="FFFF0000"/>
        </top>
        <bottom style="thin">
          <color rgb="FFFF0000"/>
        </bottom>
        <vertical/>
        <horizontal/>
      </border>
    </dxf>
    <dxf>
      <border>
        <left/>
        <right/>
        <top style="thin">
          <color auto="1"/>
        </top>
        <bottom/>
        <vertical/>
        <horizontal/>
      </border>
    </dxf>
    <dxf>
      <border>
        <left/>
        <right/>
        <top style="thin">
          <color auto="1"/>
        </top>
        <bottom/>
        <vertical/>
        <horizontal/>
      </border>
    </dxf>
    <dxf>
      <border>
        <left/>
        <right/>
        <top style="thin">
          <color auto="1"/>
        </top>
        <bottom/>
        <vertical/>
        <horizontal/>
      </border>
    </dxf>
    <dxf>
      <font>
        <b/>
        <i val="0"/>
        <color rgb="FFFF0000"/>
      </font>
      <fill>
        <patternFill>
          <bgColor rgb="FFFFFF66"/>
        </patternFill>
      </fill>
      <border>
        <left style="thin">
          <color rgb="FFFF0000"/>
        </left>
        <right style="thin">
          <color rgb="FFFF0000"/>
        </right>
        <top style="thin">
          <color rgb="FFFF0000"/>
        </top>
        <bottom style="thin">
          <color rgb="FFFF0000"/>
        </bottom>
        <vertical/>
        <horizontal/>
      </border>
    </dxf>
    <dxf>
      <font>
        <b/>
        <i val="0"/>
        <color rgb="FFFF0000"/>
      </font>
      <fill>
        <patternFill>
          <bgColor rgb="FFFFFF66"/>
        </patternFill>
      </fill>
      <border>
        <left style="thin">
          <color rgb="FFFF0000"/>
        </left>
        <right style="thin">
          <color rgb="FFFF0000"/>
        </right>
        <top style="thin">
          <color rgb="FFFF0000"/>
        </top>
        <bottom style="thin">
          <color rgb="FFFF0000"/>
        </bottom>
      </border>
    </dxf>
    <dxf>
      <font>
        <b/>
        <i val="0"/>
        <color rgb="FFFF0000"/>
      </font>
      <fill>
        <patternFill>
          <bgColor rgb="FFFFFF66"/>
        </patternFill>
      </fill>
      <border>
        <left style="thin">
          <color rgb="FFFF0000"/>
        </left>
        <right style="thin">
          <color rgb="FFFF0000"/>
        </right>
        <top style="thin">
          <color rgb="FFFF0000"/>
        </top>
        <bottom style="thin">
          <color rgb="FFFF0000"/>
        </bottom>
        <vertical/>
        <horizontal/>
      </border>
    </dxf>
    <dxf>
      <font>
        <b/>
        <i val="0"/>
        <color rgb="FFFF0000"/>
      </font>
      <fill>
        <patternFill>
          <bgColor rgb="FFFFFF66"/>
        </patternFill>
      </fill>
      <border>
        <left style="thin">
          <color rgb="FFFF0000"/>
        </left>
        <right style="thin">
          <color rgb="FFFF0000"/>
        </right>
        <top style="thin">
          <color rgb="FFFF0000"/>
        </top>
        <bottom style="thin">
          <color rgb="FFFF0000"/>
        </bottom>
      </border>
    </dxf>
    <dxf>
      <font>
        <b/>
        <i val="0"/>
        <color rgb="FFFF0000"/>
      </font>
      <fill>
        <patternFill>
          <bgColor rgb="FFFFFF66"/>
        </patternFill>
      </fill>
      <border>
        <left style="thin">
          <color rgb="FFFF0000"/>
        </left>
        <right style="thin">
          <color rgb="FFFF0000"/>
        </right>
        <top style="thin">
          <color rgb="FFFF0000"/>
        </top>
        <bottom style="thin">
          <color rgb="FFFF0000"/>
        </bottom>
        <vertical/>
        <horizontal/>
      </border>
    </dxf>
    <dxf>
      <font>
        <b/>
        <i val="0"/>
        <color rgb="FFFF0000"/>
      </font>
      <fill>
        <patternFill>
          <bgColor rgb="FFFFFF66"/>
        </patternFill>
      </fill>
      <border>
        <left style="thin">
          <color rgb="FFFF0000"/>
        </left>
        <right style="thin">
          <color rgb="FFFF0000"/>
        </right>
        <top style="thin">
          <color rgb="FFFF0000"/>
        </top>
        <bottom style="thin">
          <color rgb="FFFF0000"/>
        </bottom>
      </border>
    </dxf>
    <dxf>
      <font>
        <b/>
        <i val="0"/>
        <color rgb="FFFF0000"/>
      </font>
      <fill>
        <patternFill>
          <bgColor rgb="FFFFFF66"/>
        </patternFill>
      </fill>
      <border>
        <left style="thin">
          <color rgb="FFFF0000"/>
        </left>
        <right style="thin">
          <color rgb="FFFF0000"/>
        </right>
        <top style="thin">
          <color rgb="FFFF0000"/>
        </top>
        <bottom style="thin">
          <color rgb="FFFF0000"/>
        </bottom>
        <vertical/>
        <horizontal/>
      </border>
    </dxf>
    <dxf>
      <font>
        <b/>
        <i val="0"/>
        <color rgb="FFFF0000"/>
      </font>
      <fill>
        <patternFill>
          <bgColor rgb="FFFFFF66"/>
        </patternFill>
      </fill>
      <border>
        <left style="thin">
          <color rgb="FFFF0000"/>
        </left>
        <right style="thin">
          <color rgb="FFFF0000"/>
        </right>
        <top style="thin">
          <color rgb="FFFF0000"/>
        </top>
        <bottom style="thin">
          <color rgb="FFFF0000"/>
        </bottom>
      </border>
    </dxf>
    <dxf>
      <font>
        <b/>
        <i val="0"/>
        <color rgb="FFFF0000"/>
      </font>
      <fill>
        <patternFill>
          <bgColor rgb="FFFFFF66"/>
        </patternFill>
      </fill>
      <border>
        <left style="thin">
          <color rgb="FFFF0000"/>
        </left>
        <right style="thin">
          <color rgb="FFFF0000"/>
        </right>
        <top style="thin">
          <color rgb="FFFF0000"/>
        </top>
        <bottom style="thin">
          <color rgb="FFFF0000"/>
        </bottom>
        <vertical/>
        <horizontal/>
      </border>
    </dxf>
    <dxf>
      <font>
        <b/>
        <i val="0"/>
        <color rgb="FFFF0000"/>
      </font>
      <fill>
        <patternFill>
          <bgColor rgb="FFFFFF66"/>
        </patternFill>
      </fill>
      <border>
        <left style="thin">
          <color rgb="FFFF0000"/>
        </left>
        <right style="thin">
          <color rgb="FFFF0000"/>
        </right>
        <top style="thin">
          <color rgb="FFFF0000"/>
        </top>
        <bottom style="thin">
          <color rgb="FFFF0000"/>
        </bottom>
      </border>
    </dxf>
    <dxf>
      <font>
        <b/>
        <i val="0"/>
        <color rgb="FFFF0000"/>
      </font>
      <fill>
        <patternFill>
          <bgColor rgb="FFFFFF66"/>
        </patternFill>
      </fill>
      <border>
        <left style="thin">
          <color rgb="FFFF0000"/>
        </left>
        <right style="thin">
          <color rgb="FFFF0000"/>
        </right>
        <top style="thin">
          <color rgb="FFFF0000"/>
        </top>
        <bottom style="thin">
          <color rgb="FFFF0000"/>
        </bottom>
        <vertical/>
        <horizontal/>
      </border>
    </dxf>
    <dxf>
      <font>
        <b/>
        <i val="0"/>
        <color rgb="FFFF0000"/>
      </font>
      <fill>
        <patternFill>
          <bgColor rgb="FFFFFF66"/>
        </patternFill>
      </fill>
      <border>
        <left style="thin">
          <color rgb="FFFF0000"/>
        </left>
        <right style="thin">
          <color rgb="FFFF0000"/>
        </right>
        <top style="thin">
          <color rgb="FFFF0000"/>
        </top>
        <bottom style="thin">
          <color rgb="FFFF0000"/>
        </bottom>
      </border>
    </dxf>
    <dxf>
      <border>
        <left style="thin">
          <color auto="1"/>
        </left>
        <right style="thin">
          <color auto="1"/>
        </right>
        <top style="thin">
          <color auto="1"/>
        </top>
        <bottom style="thin">
          <color auto="1"/>
        </bottom>
        <vertical/>
        <horizontal/>
      </border>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border>
        <left style="thin">
          <color auto="1"/>
        </left>
        <right style="thin">
          <color auto="1"/>
        </right>
        <top style="thin">
          <color auto="1"/>
        </top>
        <bottom style="thin">
          <color auto="1"/>
        </bottom>
        <vertical/>
        <horizontal/>
      </border>
    </dxf>
    <dxf>
      <border>
        <left/>
        <right/>
        <top style="thin">
          <color auto="1"/>
        </top>
        <bottom/>
        <vertical/>
        <horizontal/>
      </border>
    </dxf>
    <dxf>
      <font>
        <b/>
        <i val="0"/>
        <color theme="0"/>
      </font>
      <fill>
        <patternFill>
          <bgColor rgb="FFFF0000"/>
        </patternFill>
      </fill>
    </dxf>
    <dxf>
      <font>
        <b/>
        <i val="0"/>
        <color rgb="FFFF0000"/>
      </font>
      <fill>
        <patternFill>
          <bgColor rgb="FFFFFF66"/>
        </patternFill>
      </fill>
      <border>
        <left style="thin">
          <color rgb="FFFF0000"/>
        </left>
        <right style="thin">
          <color rgb="FFFF0000"/>
        </right>
        <top style="thin">
          <color rgb="FFFF0000"/>
        </top>
        <bottom style="thin">
          <color rgb="FFFF0000"/>
        </bottom>
        <vertical/>
        <horizontal/>
      </border>
    </dxf>
    <dxf>
      <font>
        <b/>
        <i val="0"/>
        <color rgb="FFFF0000"/>
      </font>
      <fill>
        <patternFill>
          <bgColor rgb="FFFFFF66"/>
        </patternFill>
      </fill>
      <border>
        <left style="thin">
          <color rgb="FFFF0000"/>
        </left>
        <right style="thin">
          <color rgb="FFFF0000"/>
        </right>
        <top style="thin">
          <color rgb="FFFF0000"/>
        </top>
        <bottom style="thin">
          <color rgb="FFFF0000"/>
        </bottom>
      </border>
    </dxf>
    <dxf>
      <font>
        <b/>
        <i val="0"/>
        <color theme="0"/>
      </font>
      <fill>
        <patternFill>
          <bgColor rgb="FFFF0000"/>
        </patternFill>
      </fill>
      <border>
        <left style="thin">
          <color rgb="FFFF0000"/>
        </left>
        <right style="thin">
          <color rgb="FFFF0000"/>
        </right>
        <top style="thin">
          <color rgb="FFFF0000"/>
        </top>
        <bottom style="thin">
          <color rgb="FFFF0000"/>
        </bottom>
        <vertical/>
        <horizontal/>
      </border>
    </dxf>
    <dxf>
      <font>
        <b/>
        <i val="0"/>
        <color theme="0"/>
      </font>
      <fill>
        <patternFill>
          <bgColor rgb="FFFF0000"/>
        </patternFill>
      </fill>
      <border>
        <left style="thin">
          <color rgb="FFFF0000"/>
        </left>
        <right style="thin">
          <color rgb="FFFF0000"/>
        </right>
        <top style="thin">
          <color rgb="FFFF0000"/>
        </top>
        <bottom style="thin">
          <color rgb="FFFF0000"/>
        </bottom>
        <vertical/>
        <horizontal/>
      </border>
    </dxf>
    <dxf>
      <font>
        <b/>
        <i val="0"/>
        <color theme="0"/>
      </font>
      <fill>
        <patternFill>
          <bgColor rgb="FFFF0000"/>
        </patternFill>
      </fill>
      <border>
        <left style="thin">
          <color rgb="FFFF0000"/>
        </left>
        <right style="thin">
          <color rgb="FFFF0000"/>
        </right>
        <top style="thin">
          <color rgb="FFFF0000"/>
        </top>
        <bottom style="thin">
          <color rgb="FFFF0000"/>
        </bottom>
        <vertical/>
        <horizontal/>
      </border>
    </dxf>
    <dxf>
      <font>
        <color theme="0"/>
      </font>
      <fill>
        <patternFill>
          <bgColor rgb="FFFF0000"/>
        </patternFill>
      </fill>
      <border>
        <left style="thin">
          <color rgb="FFFF0000"/>
        </left>
        <right style="thin">
          <color rgb="FFFF0000"/>
        </right>
        <top style="thin">
          <color rgb="FFFF0000"/>
        </top>
        <bottom style="thin">
          <color rgb="FFFF0000"/>
        </bottom>
        <vertical/>
        <horizontal/>
      </border>
    </dxf>
    <dxf>
      <border>
        <left/>
        <right/>
        <top style="thin">
          <color auto="1"/>
        </top>
        <bottom/>
        <vertical/>
        <horizontal/>
      </border>
    </dxf>
    <dxf>
      <border>
        <left/>
        <right/>
        <top style="thin">
          <color auto="1"/>
        </top>
        <bottom/>
        <vertical/>
        <horizontal/>
      </border>
    </dxf>
    <dxf>
      <border>
        <left/>
        <right/>
        <top style="thin">
          <color auto="1"/>
        </top>
        <bottom/>
        <vertical/>
        <horizontal/>
      </border>
    </dxf>
    <dxf>
      <font>
        <b/>
        <i val="0"/>
        <color rgb="FFFF0000"/>
      </font>
      <fill>
        <patternFill>
          <bgColor rgb="FFFFFF66"/>
        </patternFill>
      </fill>
      <border>
        <left style="thin">
          <color rgb="FFFF0000"/>
        </left>
        <right style="thin">
          <color rgb="FFFF0000"/>
        </right>
        <top style="thin">
          <color rgb="FFFF0000"/>
        </top>
        <bottom style="thin">
          <color rgb="FFFF0000"/>
        </bottom>
        <vertical/>
        <horizontal/>
      </border>
    </dxf>
    <dxf>
      <font>
        <b/>
        <i val="0"/>
        <color rgb="FFFF0000"/>
      </font>
      <fill>
        <patternFill>
          <bgColor rgb="FFFFFF66"/>
        </patternFill>
      </fill>
      <border>
        <left style="thin">
          <color rgb="FFFF0000"/>
        </left>
        <right style="thin">
          <color rgb="FFFF0000"/>
        </right>
        <top style="thin">
          <color rgb="FFFF0000"/>
        </top>
        <bottom style="thin">
          <color rgb="FFFF0000"/>
        </bottom>
      </border>
    </dxf>
    <dxf>
      <font>
        <b/>
        <i val="0"/>
        <color rgb="FFFF0000"/>
      </font>
      <fill>
        <patternFill>
          <bgColor rgb="FFFFFF66"/>
        </patternFill>
      </fill>
      <border>
        <left style="thin">
          <color rgb="FFFF0000"/>
        </left>
        <right style="thin">
          <color rgb="FFFF0000"/>
        </right>
        <top style="thin">
          <color rgb="FFFF0000"/>
        </top>
        <bottom style="thin">
          <color rgb="FFFF0000"/>
        </bottom>
        <vertical/>
        <horizontal/>
      </border>
    </dxf>
    <dxf>
      <font>
        <b/>
        <i val="0"/>
        <color rgb="FFFF0000"/>
      </font>
      <fill>
        <patternFill>
          <bgColor rgb="FFFFFF66"/>
        </patternFill>
      </fill>
      <border>
        <left style="thin">
          <color rgb="FFFF0000"/>
        </left>
        <right style="thin">
          <color rgb="FFFF0000"/>
        </right>
        <top style="thin">
          <color rgb="FFFF0000"/>
        </top>
        <bottom style="thin">
          <color rgb="FFFF0000"/>
        </bottom>
      </border>
    </dxf>
    <dxf>
      <font>
        <b/>
        <i val="0"/>
        <color rgb="FFFF0000"/>
      </font>
      <fill>
        <patternFill>
          <bgColor rgb="FFFFFF66"/>
        </patternFill>
      </fill>
      <border>
        <left style="thin">
          <color rgb="FFFF0000"/>
        </left>
        <right style="thin">
          <color rgb="FFFF0000"/>
        </right>
        <top style="thin">
          <color rgb="FFFF0000"/>
        </top>
        <bottom style="thin">
          <color rgb="FFFF0000"/>
        </bottom>
        <vertical/>
        <horizontal/>
      </border>
    </dxf>
    <dxf>
      <font>
        <b/>
        <i val="0"/>
        <color rgb="FFFF0000"/>
      </font>
      <fill>
        <patternFill>
          <bgColor rgb="FFFFFF66"/>
        </patternFill>
      </fill>
      <border>
        <left style="thin">
          <color rgb="FFFF0000"/>
        </left>
        <right style="thin">
          <color rgb="FFFF0000"/>
        </right>
        <top style="thin">
          <color rgb="FFFF0000"/>
        </top>
        <bottom style="thin">
          <color rgb="FFFF0000"/>
        </bottom>
      </border>
    </dxf>
    <dxf>
      <font>
        <b/>
        <i val="0"/>
        <color rgb="FFFF0000"/>
      </font>
      <fill>
        <patternFill>
          <bgColor rgb="FFFFFF66"/>
        </patternFill>
      </fill>
      <border>
        <left style="thin">
          <color rgb="FFFF0000"/>
        </left>
        <right style="thin">
          <color rgb="FFFF0000"/>
        </right>
        <top style="thin">
          <color rgb="FFFF0000"/>
        </top>
        <bottom style="thin">
          <color rgb="FFFF0000"/>
        </bottom>
        <vertical/>
        <horizontal/>
      </border>
    </dxf>
    <dxf>
      <font>
        <b/>
        <i val="0"/>
        <color rgb="FFFF0000"/>
      </font>
      <fill>
        <patternFill>
          <bgColor rgb="FFFFFF66"/>
        </patternFill>
      </fill>
      <border>
        <left style="thin">
          <color rgb="FFFF0000"/>
        </left>
        <right style="thin">
          <color rgb="FFFF0000"/>
        </right>
        <top style="thin">
          <color rgb="FFFF0000"/>
        </top>
        <bottom style="thin">
          <color rgb="FFFF0000"/>
        </bottom>
      </border>
    </dxf>
    <dxf>
      <font>
        <b/>
        <i val="0"/>
        <color rgb="FFFF0000"/>
      </font>
      <fill>
        <patternFill>
          <bgColor rgb="FFFFFF66"/>
        </patternFill>
      </fill>
      <border>
        <left style="thin">
          <color rgb="FFFF0000"/>
        </left>
        <right style="thin">
          <color rgb="FFFF0000"/>
        </right>
        <top style="thin">
          <color rgb="FFFF0000"/>
        </top>
        <bottom style="thin">
          <color rgb="FFFF0000"/>
        </bottom>
        <vertical/>
        <horizontal/>
      </border>
    </dxf>
    <dxf>
      <font>
        <b/>
        <i val="0"/>
        <color rgb="FFFF0000"/>
      </font>
      <fill>
        <patternFill>
          <bgColor rgb="FFFFFF66"/>
        </patternFill>
      </fill>
      <border>
        <left style="thin">
          <color rgb="FFFF0000"/>
        </left>
        <right style="thin">
          <color rgb="FFFF0000"/>
        </right>
        <top style="thin">
          <color rgb="FFFF0000"/>
        </top>
        <bottom style="thin">
          <color rgb="FFFF0000"/>
        </bottom>
      </border>
    </dxf>
    <dxf>
      <font>
        <b/>
        <i val="0"/>
        <color rgb="FFFF0000"/>
      </font>
      <fill>
        <patternFill>
          <bgColor rgb="FFFFFF66"/>
        </patternFill>
      </fill>
      <border>
        <left style="thin">
          <color rgb="FFFF0000"/>
        </left>
        <right style="thin">
          <color rgb="FFFF0000"/>
        </right>
        <top style="thin">
          <color rgb="FFFF0000"/>
        </top>
        <bottom style="thin">
          <color rgb="FFFF0000"/>
        </bottom>
        <vertical/>
        <horizontal/>
      </border>
    </dxf>
    <dxf>
      <font>
        <b/>
        <i val="0"/>
        <color rgb="FFFF0000"/>
      </font>
      <fill>
        <patternFill>
          <bgColor rgb="FFFFFF66"/>
        </patternFill>
      </fill>
      <border>
        <left style="thin">
          <color rgb="FFFF0000"/>
        </left>
        <right style="thin">
          <color rgb="FFFF0000"/>
        </right>
        <top style="thin">
          <color rgb="FFFF0000"/>
        </top>
        <bottom style="thin">
          <color rgb="FFFF0000"/>
        </bottom>
      </border>
    </dxf>
    <dxf>
      <border>
        <left style="thin">
          <color auto="1"/>
        </left>
        <right style="thin">
          <color auto="1"/>
        </right>
        <top style="thin">
          <color auto="1"/>
        </top>
        <bottom style="thin">
          <color auto="1"/>
        </bottom>
        <vertical/>
        <horizontal/>
      </border>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border>
        <left style="thin">
          <color auto="1"/>
        </left>
        <right style="thin">
          <color auto="1"/>
        </right>
        <top style="thin">
          <color auto="1"/>
        </top>
        <bottom style="thin">
          <color auto="1"/>
        </bottom>
        <vertical/>
        <horizontal/>
      </border>
    </dxf>
    <dxf>
      <border>
        <left/>
        <right/>
        <top style="thin">
          <color auto="1"/>
        </top>
        <bottom/>
        <vertical/>
        <horizontal/>
      </border>
    </dxf>
    <dxf>
      <font>
        <b/>
        <i val="0"/>
        <color theme="0"/>
      </font>
      <fill>
        <patternFill>
          <bgColor rgb="FFFF0000"/>
        </patternFill>
      </fill>
    </dxf>
    <dxf>
      <font>
        <b/>
        <i val="0"/>
        <color rgb="FFFF0000"/>
      </font>
      <fill>
        <patternFill>
          <bgColor rgb="FFFFFF66"/>
        </patternFill>
      </fill>
      <border>
        <left style="thin">
          <color rgb="FFFF0000"/>
        </left>
        <right style="thin">
          <color rgb="FFFF0000"/>
        </right>
        <top style="thin">
          <color rgb="FFFF0000"/>
        </top>
        <bottom style="thin">
          <color rgb="FFFF0000"/>
        </bottom>
        <vertical/>
        <horizontal/>
      </border>
    </dxf>
    <dxf>
      <font>
        <b/>
        <i val="0"/>
        <color rgb="FFFF0000"/>
      </font>
      <fill>
        <patternFill>
          <bgColor rgb="FFFFFF66"/>
        </patternFill>
      </fill>
      <border>
        <left style="thin">
          <color rgb="FFFF0000"/>
        </left>
        <right style="thin">
          <color rgb="FFFF0000"/>
        </right>
        <top style="thin">
          <color rgb="FFFF0000"/>
        </top>
        <bottom style="thin">
          <color rgb="FFFF0000"/>
        </bottom>
      </border>
    </dxf>
    <dxf>
      <font>
        <b/>
        <i val="0"/>
        <color theme="0"/>
      </font>
      <fill>
        <patternFill>
          <bgColor rgb="FFFF0000"/>
        </patternFill>
      </fill>
      <border>
        <left style="thin">
          <color rgb="FFFF0000"/>
        </left>
        <right style="thin">
          <color rgb="FFFF0000"/>
        </right>
        <top style="thin">
          <color rgb="FFFF0000"/>
        </top>
        <bottom style="thin">
          <color rgb="FFFF0000"/>
        </bottom>
        <vertical/>
        <horizontal/>
      </border>
    </dxf>
    <dxf>
      <font>
        <b/>
        <i val="0"/>
        <color theme="0"/>
      </font>
      <fill>
        <patternFill>
          <bgColor rgb="FFFF0000"/>
        </patternFill>
      </fill>
      <border>
        <left style="thin">
          <color rgb="FFFF0000"/>
        </left>
        <right style="thin">
          <color rgb="FFFF0000"/>
        </right>
        <top style="thin">
          <color rgb="FFFF0000"/>
        </top>
        <bottom style="thin">
          <color rgb="FFFF0000"/>
        </bottom>
        <vertical/>
        <horizontal/>
      </border>
    </dxf>
    <dxf>
      <font>
        <b/>
        <i val="0"/>
        <color theme="0"/>
      </font>
      <fill>
        <patternFill>
          <bgColor rgb="FFFF0000"/>
        </patternFill>
      </fill>
      <border>
        <left style="thin">
          <color rgb="FFFF0000"/>
        </left>
        <right style="thin">
          <color rgb="FFFF0000"/>
        </right>
        <top style="thin">
          <color rgb="FFFF0000"/>
        </top>
        <bottom style="thin">
          <color rgb="FFFF0000"/>
        </bottom>
        <vertical/>
        <horizontal/>
      </border>
    </dxf>
    <dxf>
      <font>
        <color theme="0"/>
      </font>
      <fill>
        <patternFill>
          <bgColor rgb="FFFF0000"/>
        </patternFill>
      </fill>
      <border>
        <left style="thin">
          <color rgb="FFFF0000"/>
        </left>
        <right style="thin">
          <color rgb="FFFF0000"/>
        </right>
        <top style="thin">
          <color rgb="FFFF0000"/>
        </top>
        <bottom style="thin">
          <color rgb="FFFF0000"/>
        </bottom>
        <vertical/>
        <horizontal/>
      </border>
    </dxf>
    <dxf>
      <border>
        <left/>
        <right/>
        <top style="thin">
          <color auto="1"/>
        </top>
        <bottom/>
        <vertical/>
        <horizontal/>
      </border>
    </dxf>
    <dxf>
      <border>
        <left/>
        <right/>
        <top style="thin">
          <color auto="1"/>
        </top>
        <bottom/>
        <vertical/>
        <horizontal/>
      </border>
    </dxf>
    <dxf>
      <border>
        <left/>
        <right/>
        <top style="thin">
          <color auto="1"/>
        </top>
        <bottom/>
        <vertical/>
        <horizontal/>
      </border>
    </dxf>
    <dxf>
      <font>
        <b/>
        <i val="0"/>
        <color rgb="FFFF0000"/>
      </font>
      <fill>
        <patternFill>
          <bgColor rgb="FFFFFF66"/>
        </patternFill>
      </fill>
      <border>
        <left style="thin">
          <color rgb="FFFF0000"/>
        </left>
        <right style="thin">
          <color rgb="FFFF0000"/>
        </right>
        <top style="thin">
          <color rgb="FFFF0000"/>
        </top>
        <bottom style="thin">
          <color rgb="FFFF0000"/>
        </bottom>
        <vertical/>
        <horizontal/>
      </border>
    </dxf>
    <dxf>
      <font>
        <b/>
        <i val="0"/>
        <color rgb="FFFF0000"/>
      </font>
      <fill>
        <patternFill>
          <bgColor rgb="FFFFFF66"/>
        </patternFill>
      </fill>
      <border>
        <left style="thin">
          <color rgb="FFFF0000"/>
        </left>
        <right style="thin">
          <color rgb="FFFF0000"/>
        </right>
        <top style="thin">
          <color rgb="FFFF0000"/>
        </top>
        <bottom style="thin">
          <color rgb="FFFF0000"/>
        </bottom>
      </border>
    </dxf>
    <dxf>
      <font>
        <b/>
        <i val="0"/>
        <color rgb="FFFF0000"/>
      </font>
      <fill>
        <patternFill>
          <bgColor rgb="FFFFFF66"/>
        </patternFill>
      </fill>
      <border>
        <left style="thin">
          <color rgb="FFFF0000"/>
        </left>
        <right style="thin">
          <color rgb="FFFF0000"/>
        </right>
        <top style="thin">
          <color rgb="FFFF0000"/>
        </top>
        <bottom style="thin">
          <color rgb="FFFF0000"/>
        </bottom>
        <vertical/>
        <horizontal/>
      </border>
    </dxf>
    <dxf>
      <font>
        <b/>
        <i val="0"/>
        <color rgb="FFFF0000"/>
      </font>
      <fill>
        <patternFill>
          <bgColor rgb="FFFFFF66"/>
        </patternFill>
      </fill>
      <border>
        <left style="thin">
          <color rgb="FFFF0000"/>
        </left>
        <right style="thin">
          <color rgb="FFFF0000"/>
        </right>
        <top style="thin">
          <color rgb="FFFF0000"/>
        </top>
        <bottom style="thin">
          <color rgb="FFFF0000"/>
        </bottom>
      </border>
    </dxf>
    <dxf>
      <font>
        <b/>
        <i val="0"/>
        <color rgb="FFFF0000"/>
      </font>
      <fill>
        <patternFill>
          <bgColor rgb="FFFFFF66"/>
        </patternFill>
      </fill>
      <border>
        <left style="thin">
          <color rgb="FFFF0000"/>
        </left>
        <right style="thin">
          <color rgb="FFFF0000"/>
        </right>
        <top style="thin">
          <color rgb="FFFF0000"/>
        </top>
        <bottom style="thin">
          <color rgb="FFFF0000"/>
        </bottom>
        <vertical/>
        <horizontal/>
      </border>
    </dxf>
    <dxf>
      <font>
        <b/>
        <i val="0"/>
        <color rgb="FFFF0000"/>
      </font>
      <fill>
        <patternFill>
          <bgColor rgb="FFFFFF66"/>
        </patternFill>
      </fill>
      <border>
        <left style="thin">
          <color rgb="FFFF0000"/>
        </left>
        <right style="thin">
          <color rgb="FFFF0000"/>
        </right>
        <top style="thin">
          <color rgb="FFFF0000"/>
        </top>
        <bottom style="thin">
          <color rgb="FFFF0000"/>
        </bottom>
      </border>
    </dxf>
    <dxf>
      <font>
        <b/>
        <i val="0"/>
        <color rgb="FFFF0000"/>
      </font>
      <fill>
        <patternFill>
          <bgColor rgb="FFFFFF66"/>
        </patternFill>
      </fill>
      <border>
        <left style="thin">
          <color rgb="FFFF0000"/>
        </left>
        <right style="thin">
          <color rgb="FFFF0000"/>
        </right>
        <top style="thin">
          <color rgb="FFFF0000"/>
        </top>
        <bottom style="thin">
          <color rgb="FFFF0000"/>
        </bottom>
        <vertical/>
        <horizontal/>
      </border>
    </dxf>
    <dxf>
      <font>
        <b/>
        <i val="0"/>
        <color rgb="FFFF0000"/>
      </font>
      <fill>
        <patternFill>
          <bgColor rgb="FFFFFF66"/>
        </patternFill>
      </fill>
      <border>
        <left style="thin">
          <color rgb="FFFF0000"/>
        </left>
        <right style="thin">
          <color rgb="FFFF0000"/>
        </right>
        <top style="thin">
          <color rgb="FFFF0000"/>
        </top>
        <bottom style="thin">
          <color rgb="FFFF0000"/>
        </bottom>
      </border>
    </dxf>
    <dxf>
      <font>
        <b/>
        <i val="0"/>
        <color rgb="FFFF0000"/>
      </font>
      <fill>
        <patternFill>
          <bgColor rgb="FFFFFF66"/>
        </patternFill>
      </fill>
      <border>
        <left style="thin">
          <color rgb="FFFF0000"/>
        </left>
        <right style="thin">
          <color rgb="FFFF0000"/>
        </right>
        <top style="thin">
          <color rgb="FFFF0000"/>
        </top>
        <bottom style="thin">
          <color rgb="FFFF0000"/>
        </bottom>
        <vertical/>
        <horizontal/>
      </border>
    </dxf>
    <dxf>
      <font>
        <b/>
        <i val="0"/>
        <color rgb="FFFF0000"/>
      </font>
      <fill>
        <patternFill>
          <bgColor rgb="FFFFFF66"/>
        </patternFill>
      </fill>
      <border>
        <left style="thin">
          <color rgb="FFFF0000"/>
        </left>
        <right style="thin">
          <color rgb="FFFF0000"/>
        </right>
        <top style="thin">
          <color rgb="FFFF0000"/>
        </top>
        <bottom style="thin">
          <color rgb="FFFF0000"/>
        </bottom>
      </border>
    </dxf>
    <dxf>
      <font>
        <b/>
        <i val="0"/>
        <color rgb="FFFF0000"/>
      </font>
      <fill>
        <patternFill>
          <bgColor rgb="FFFFFF66"/>
        </patternFill>
      </fill>
      <border>
        <left style="thin">
          <color rgb="FFFF0000"/>
        </left>
        <right style="thin">
          <color rgb="FFFF0000"/>
        </right>
        <top style="thin">
          <color rgb="FFFF0000"/>
        </top>
        <bottom style="thin">
          <color rgb="FFFF0000"/>
        </bottom>
        <vertical/>
        <horizontal/>
      </border>
    </dxf>
    <dxf>
      <font>
        <b/>
        <i val="0"/>
        <color rgb="FFFF0000"/>
      </font>
      <fill>
        <patternFill>
          <bgColor rgb="FFFFFF66"/>
        </patternFill>
      </fill>
      <border>
        <left style="thin">
          <color rgb="FFFF0000"/>
        </left>
        <right style="thin">
          <color rgb="FFFF0000"/>
        </right>
        <top style="thin">
          <color rgb="FFFF0000"/>
        </top>
        <bottom style="thin">
          <color rgb="FFFF0000"/>
        </bottom>
      </border>
    </dxf>
    <dxf>
      <border>
        <left style="thin">
          <color auto="1"/>
        </left>
        <right style="thin">
          <color auto="1"/>
        </right>
        <top style="thin">
          <color auto="1"/>
        </top>
        <bottom style="thin">
          <color auto="1"/>
        </bottom>
        <vertical/>
        <horizontal/>
      </border>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border>
        <left style="thin">
          <color auto="1"/>
        </left>
        <right style="thin">
          <color auto="1"/>
        </right>
        <top style="thin">
          <color auto="1"/>
        </top>
        <bottom style="thin">
          <color auto="1"/>
        </bottom>
        <vertical/>
        <horizontal/>
      </border>
    </dxf>
    <dxf>
      <border>
        <left/>
        <right/>
        <top style="thin">
          <color auto="1"/>
        </top>
        <bottom/>
        <vertical/>
        <horizontal/>
      </border>
    </dxf>
    <dxf>
      <font>
        <b/>
        <i val="0"/>
        <color theme="0"/>
      </font>
      <fill>
        <patternFill>
          <bgColor rgb="FFFF0000"/>
        </patternFill>
      </fill>
    </dxf>
    <dxf>
      <font>
        <b/>
        <i val="0"/>
        <color rgb="FFFF0000"/>
      </font>
      <fill>
        <patternFill>
          <bgColor rgb="FFFFFF66"/>
        </patternFill>
      </fill>
      <border>
        <left style="thin">
          <color rgb="FFFF0000"/>
        </left>
        <right style="thin">
          <color rgb="FFFF0000"/>
        </right>
        <top style="thin">
          <color rgb="FFFF0000"/>
        </top>
        <bottom style="thin">
          <color rgb="FFFF0000"/>
        </bottom>
        <vertical/>
        <horizontal/>
      </border>
    </dxf>
    <dxf>
      <font>
        <b/>
        <i val="0"/>
        <color rgb="FFFF0000"/>
      </font>
      <fill>
        <patternFill>
          <bgColor rgb="FFFFFF66"/>
        </patternFill>
      </fill>
      <border>
        <left style="thin">
          <color rgb="FFFF0000"/>
        </left>
        <right style="thin">
          <color rgb="FFFF0000"/>
        </right>
        <top style="thin">
          <color rgb="FFFF0000"/>
        </top>
        <bottom style="thin">
          <color rgb="FFFF0000"/>
        </bottom>
      </border>
    </dxf>
    <dxf>
      <font>
        <b/>
        <i val="0"/>
        <color theme="0"/>
      </font>
      <fill>
        <patternFill>
          <bgColor rgb="FFFF0000"/>
        </patternFill>
      </fill>
      <border>
        <left style="thin">
          <color rgb="FFFF0000"/>
        </left>
        <right style="thin">
          <color rgb="FFFF0000"/>
        </right>
        <top style="thin">
          <color rgb="FFFF0000"/>
        </top>
        <bottom style="thin">
          <color rgb="FFFF0000"/>
        </bottom>
        <vertical/>
        <horizontal/>
      </border>
    </dxf>
    <dxf>
      <font>
        <b/>
        <i val="0"/>
        <color theme="0"/>
      </font>
      <fill>
        <patternFill>
          <bgColor rgb="FFFF0000"/>
        </patternFill>
      </fill>
      <border>
        <left style="thin">
          <color rgb="FFFF0000"/>
        </left>
        <right style="thin">
          <color rgb="FFFF0000"/>
        </right>
        <top style="thin">
          <color rgb="FFFF0000"/>
        </top>
        <bottom style="thin">
          <color rgb="FFFF0000"/>
        </bottom>
        <vertical/>
        <horizontal/>
      </border>
    </dxf>
    <dxf>
      <font>
        <b/>
        <i val="0"/>
        <color theme="0"/>
      </font>
      <fill>
        <patternFill>
          <bgColor rgb="FFFF0000"/>
        </patternFill>
      </fill>
      <border>
        <left style="thin">
          <color rgb="FFFF0000"/>
        </left>
        <right style="thin">
          <color rgb="FFFF0000"/>
        </right>
        <top style="thin">
          <color rgb="FFFF0000"/>
        </top>
        <bottom style="thin">
          <color rgb="FFFF0000"/>
        </bottom>
        <vertical/>
        <horizontal/>
      </border>
    </dxf>
    <dxf>
      <font>
        <color theme="0"/>
      </font>
      <fill>
        <patternFill>
          <bgColor rgb="FFFF0000"/>
        </patternFill>
      </fill>
      <border>
        <left style="thin">
          <color rgb="FFFF0000"/>
        </left>
        <right style="thin">
          <color rgb="FFFF0000"/>
        </right>
        <top style="thin">
          <color rgb="FFFF0000"/>
        </top>
        <bottom style="thin">
          <color rgb="FFFF0000"/>
        </bottom>
        <vertical/>
        <horizontal/>
      </border>
    </dxf>
    <dxf>
      <border>
        <left/>
        <right/>
        <top style="thin">
          <color auto="1"/>
        </top>
        <bottom/>
        <vertical/>
        <horizontal/>
      </border>
    </dxf>
    <dxf>
      <border>
        <left/>
        <right/>
        <top style="thin">
          <color auto="1"/>
        </top>
        <bottom/>
        <vertical/>
        <horizontal/>
      </border>
    </dxf>
    <dxf>
      <border>
        <left/>
        <right/>
        <top style="thin">
          <color auto="1"/>
        </top>
        <bottom/>
        <vertical/>
        <horizontal/>
      </border>
    </dxf>
    <dxf>
      <font>
        <b/>
        <i val="0"/>
        <color rgb="FFFF0000"/>
      </font>
      <fill>
        <patternFill>
          <bgColor rgb="FFFFFF66"/>
        </patternFill>
      </fill>
      <border>
        <left style="thin">
          <color rgb="FFFF0000"/>
        </left>
        <right style="thin">
          <color rgb="FFFF0000"/>
        </right>
        <top style="thin">
          <color rgb="FFFF0000"/>
        </top>
        <bottom style="thin">
          <color rgb="FFFF0000"/>
        </bottom>
        <vertical/>
        <horizontal/>
      </border>
    </dxf>
    <dxf>
      <font>
        <b/>
        <i val="0"/>
        <color rgb="FFFF0000"/>
      </font>
      <fill>
        <patternFill>
          <bgColor rgb="FFFFFF66"/>
        </patternFill>
      </fill>
      <border>
        <left style="thin">
          <color rgb="FFFF0000"/>
        </left>
        <right style="thin">
          <color rgb="FFFF0000"/>
        </right>
        <top style="thin">
          <color rgb="FFFF0000"/>
        </top>
        <bottom style="thin">
          <color rgb="FFFF0000"/>
        </bottom>
      </border>
    </dxf>
    <dxf>
      <font>
        <b/>
        <i val="0"/>
        <color rgb="FFFF0000"/>
      </font>
      <fill>
        <patternFill>
          <bgColor rgb="FFFFFF66"/>
        </patternFill>
      </fill>
      <border>
        <left style="thin">
          <color rgb="FFFF0000"/>
        </left>
        <right style="thin">
          <color rgb="FFFF0000"/>
        </right>
        <top style="thin">
          <color rgb="FFFF0000"/>
        </top>
        <bottom style="thin">
          <color rgb="FFFF0000"/>
        </bottom>
        <vertical/>
        <horizontal/>
      </border>
    </dxf>
    <dxf>
      <font>
        <b/>
        <i val="0"/>
        <color rgb="FFFF0000"/>
      </font>
      <fill>
        <patternFill>
          <bgColor rgb="FFFFFF66"/>
        </patternFill>
      </fill>
      <border>
        <left style="thin">
          <color rgb="FFFF0000"/>
        </left>
        <right style="thin">
          <color rgb="FFFF0000"/>
        </right>
        <top style="thin">
          <color rgb="FFFF0000"/>
        </top>
        <bottom style="thin">
          <color rgb="FFFF0000"/>
        </bottom>
      </border>
    </dxf>
    <dxf>
      <font>
        <b/>
        <i val="0"/>
        <color rgb="FFFF0000"/>
      </font>
      <fill>
        <patternFill>
          <bgColor rgb="FFFFFF66"/>
        </patternFill>
      </fill>
      <border>
        <left style="thin">
          <color rgb="FFFF0000"/>
        </left>
        <right style="thin">
          <color rgb="FFFF0000"/>
        </right>
        <top style="thin">
          <color rgb="FFFF0000"/>
        </top>
        <bottom style="thin">
          <color rgb="FFFF0000"/>
        </bottom>
        <vertical/>
        <horizontal/>
      </border>
    </dxf>
    <dxf>
      <font>
        <b/>
        <i val="0"/>
        <color rgb="FFFF0000"/>
      </font>
      <fill>
        <patternFill>
          <bgColor rgb="FFFFFF66"/>
        </patternFill>
      </fill>
      <border>
        <left style="thin">
          <color rgb="FFFF0000"/>
        </left>
        <right style="thin">
          <color rgb="FFFF0000"/>
        </right>
        <top style="thin">
          <color rgb="FFFF0000"/>
        </top>
        <bottom style="thin">
          <color rgb="FFFF0000"/>
        </bottom>
      </border>
    </dxf>
    <dxf>
      <font>
        <b/>
        <i val="0"/>
        <color rgb="FFFF0000"/>
      </font>
      <fill>
        <patternFill>
          <bgColor rgb="FFFFFF66"/>
        </patternFill>
      </fill>
      <border>
        <left style="thin">
          <color rgb="FFFF0000"/>
        </left>
        <right style="thin">
          <color rgb="FFFF0000"/>
        </right>
        <top style="thin">
          <color rgb="FFFF0000"/>
        </top>
        <bottom style="thin">
          <color rgb="FFFF0000"/>
        </bottom>
        <vertical/>
        <horizontal/>
      </border>
    </dxf>
    <dxf>
      <font>
        <b/>
        <i val="0"/>
        <color rgb="FFFF0000"/>
      </font>
      <fill>
        <patternFill>
          <bgColor rgb="FFFFFF66"/>
        </patternFill>
      </fill>
      <border>
        <left style="thin">
          <color rgb="FFFF0000"/>
        </left>
        <right style="thin">
          <color rgb="FFFF0000"/>
        </right>
        <top style="thin">
          <color rgb="FFFF0000"/>
        </top>
        <bottom style="thin">
          <color rgb="FFFF0000"/>
        </bottom>
      </border>
    </dxf>
    <dxf>
      <font>
        <b/>
        <i val="0"/>
        <color rgb="FFFF0000"/>
      </font>
      <fill>
        <patternFill>
          <bgColor rgb="FFFFFF66"/>
        </patternFill>
      </fill>
      <border>
        <left style="thin">
          <color rgb="FFFF0000"/>
        </left>
        <right style="thin">
          <color rgb="FFFF0000"/>
        </right>
        <top style="thin">
          <color rgb="FFFF0000"/>
        </top>
        <bottom style="thin">
          <color rgb="FFFF0000"/>
        </bottom>
        <vertical/>
        <horizontal/>
      </border>
    </dxf>
    <dxf>
      <font>
        <b/>
        <i val="0"/>
        <color rgb="FFFF0000"/>
      </font>
      <fill>
        <patternFill>
          <bgColor rgb="FFFFFF66"/>
        </patternFill>
      </fill>
      <border>
        <left style="thin">
          <color rgb="FFFF0000"/>
        </left>
        <right style="thin">
          <color rgb="FFFF0000"/>
        </right>
        <top style="thin">
          <color rgb="FFFF0000"/>
        </top>
        <bottom style="thin">
          <color rgb="FFFF0000"/>
        </bottom>
      </border>
    </dxf>
    <dxf>
      <font>
        <b/>
        <i val="0"/>
        <color rgb="FFFF0000"/>
      </font>
      <fill>
        <patternFill>
          <bgColor rgb="FFFFFF66"/>
        </patternFill>
      </fill>
      <border>
        <left style="thin">
          <color rgb="FFFF0000"/>
        </left>
        <right style="thin">
          <color rgb="FFFF0000"/>
        </right>
        <top style="thin">
          <color rgb="FFFF0000"/>
        </top>
        <bottom style="thin">
          <color rgb="FFFF0000"/>
        </bottom>
        <vertical/>
        <horizontal/>
      </border>
    </dxf>
    <dxf>
      <font>
        <b/>
        <i val="0"/>
        <color rgb="FFFF0000"/>
      </font>
      <fill>
        <patternFill>
          <bgColor rgb="FFFFFF66"/>
        </patternFill>
      </fill>
      <border>
        <left style="thin">
          <color rgb="FFFF0000"/>
        </left>
        <right style="thin">
          <color rgb="FFFF0000"/>
        </right>
        <top style="thin">
          <color rgb="FFFF0000"/>
        </top>
        <bottom style="thin">
          <color rgb="FFFF0000"/>
        </bottom>
      </border>
    </dxf>
    <dxf>
      <border>
        <left style="thin">
          <color auto="1"/>
        </left>
        <right style="thin">
          <color auto="1"/>
        </right>
        <top style="thin">
          <color auto="1"/>
        </top>
        <bottom style="thin">
          <color auto="1"/>
        </bottom>
        <vertical/>
        <horizontal/>
      </border>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border>
        <left style="thin">
          <color auto="1"/>
        </left>
        <right style="thin">
          <color auto="1"/>
        </right>
        <top style="thin">
          <color auto="1"/>
        </top>
        <bottom style="thin">
          <color auto="1"/>
        </bottom>
        <vertical/>
        <horizontal/>
      </border>
    </dxf>
    <dxf>
      <border>
        <left/>
        <right/>
        <top style="thin">
          <color auto="1"/>
        </top>
        <bottom/>
        <vertical/>
        <horizontal/>
      </border>
    </dxf>
    <dxf>
      <font>
        <b/>
        <i val="0"/>
        <color theme="0"/>
      </font>
      <fill>
        <patternFill>
          <bgColor rgb="FFFF0000"/>
        </patternFill>
      </fill>
    </dxf>
    <dxf>
      <font>
        <b/>
        <i val="0"/>
        <color rgb="FFFF0000"/>
      </font>
      <fill>
        <patternFill>
          <bgColor rgb="FFFFFF66"/>
        </patternFill>
      </fill>
      <border>
        <left style="thin">
          <color rgb="FFFF0000"/>
        </left>
        <right style="thin">
          <color rgb="FFFF0000"/>
        </right>
        <top style="thin">
          <color rgb="FFFF0000"/>
        </top>
        <bottom style="thin">
          <color rgb="FFFF0000"/>
        </bottom>
        <vertical/>
        <horizontal/>
      </border>
    </dxf>
    <dxf>
      <font>
        <b/>
        <i val="0"/>
        <color rgb="FFFF0000"/>
      </font>
      <fill>
        <patternFill>
          <bgColor rgb="FFFFFF66"/>
        </patternFill>
      </fill>
      <border>
        <left style="thin">
          <color rgb="FFFF0000"/>
        </left>
        <right style="thin">
          <color rgb="FFFF0000"/>
        </right>
        <top style="thin">
          <color rgb="FFFF0000"/>
        </top>
        <bottom style="thin">
          <color rgb="FFFF0000"/>
        </bottom>
      </border>
    </dxf>
    <dxf>
      <font>
        <b/>
        <i val="0"/>
        <color theme="0"/>
      </font>
      <fill>
        <patternFill>
          <bgColor rgb="FFFF0000"/>
        </patternFill>
      </fill>
      <border>
        <left style="thin">
          <color rgb="FFFF0000"/>
        </left>
        <right style="thin">
          <color rgb="FFFF0000"/>
        </right>
        <top style="thin">
          <color rgb="FFFF0000"/>
        </top>
        <bottom style="thin">
          <color rgb="FFFF0000"/>
        </bottom>
        <vertical/>
        <horizontal/>
      </border>
    </dxf>
    <dxf>
      <font>
        <b/>
        <i val="0"/>
        <color theme="0"/>
      </font>
      <fill>
        <patternFill>
          <bgColor rgb="FFFF0000"/>
        </patternFill>
      </fill>
      <border>
        <left style="thin">
          <color rgb="FFFF0000"/>
        </left>
        <right style="thin">
          <color rgb="FFFF0000"/>
        </right>
        <top style="thin">
          <color rgb="FFFF0000"/>
        </top>
        <bottom style="thin">
          <color rgb="FFFF0000"/>
        </bottom>
        <vertical/>
        <horizontal/>
      </border>
    </dxf>
    <dxf>
      <font>
        <b/>
        <i val="0"/>
        <color theme="0"/>
      </font>
      <fill>
        <patternFill>
          <bgColor rgb="FFFF0000"/>
        </patternFill>
      </fill>
      <border>
        <left style="thin">
          <color rgb="FFFF0000"/>
        </left>
        <right style="thin">
          <color rgb="FFFF0000"/>
        </right>
        <top style="thin">
          <color rgb="FFFF0000"/>
        </top>
        <bottom style="thin">
          <color rgb="FFFF0000"/>
        </bottom>
        <vertical/>
        <horizontal/>
      </border>
    </dxf>
    <dxf>
      <font>
        <color theme="0"/>
      </font>
      <fill>
        <patternFill>
          <bgColor rgb="FFFF0000"/>
        </patternFill>
      </fill>
      <border>
        <left style="thin">
          <color rgb="FFFF0000"/>
        </left>
        <right style="thin">
          <color rgb="FFFF0000"/>
        </right>
        <top style="thin">
          <color rgb="FFFF0000"/>
        </top>
        <bottom style="thin">
          <color rgb="FFFF0000"/>
        </bottom>
        <vertical/>
        <horizontal/>
      </border>
    </dxf>
    <dxf>
      <border>
        <left/>
        <right/>
        <top style="thin">
          <color auto="1"/>
        </top>
        <bottom/>
        <vertical/>
        <horizontal/>
      </border>
    </dxf>
    <dxf>
      <border>
        <left/>
        <right/>
        <top style="thin">
          <color auto="1"/>
        </top>
        <bottom/>
        <vertical/>
        <horizontal/>
      </border>
    </dxf>
    <dxf>
      <border>
        <left/>
        <right/>
        <top style="thin">
          <color auto="1"/>
        </top>
        <bottom/>
        <vertical/>
        <horizontal/>
      </border>
    </dxf>
    <dxf>
      <font>
        <b/>
        <i val="0"/>
        <color rgb="FFFF0000"/>
      </font>
      <fill>
        <patternFill>
          <bgColor rgb="FFFFFF66"/>
        </patternFill>
      </fill>
      <border>
        <left style="thin">
          <color rgb="FFFF0000"/>
        </left>
        <right style="thin">
          <color rgb="FFFF0000"/>
        </right>
        <top style="thin">
          <color rgb="FFFF0000"/>
        </top>
        <bottom style="thin">
          <color rgb="FFFF0000"/>
        </bottom>
        <vertical/>
        <horizontal/>
      </border>
    </dxf>
    <dxf>
      <font>
        <b/>
        <i val="0"/>
        <color rgb="FFFF0000"/>
      </font>
      <fill>
        <patternFill>
          <bgColor rgb="FFFFFF66"/>
        </patternFill>
      </fill>
      <border>
        <left style="thin">
          <color rgb="FFFF0000"/>
        </left>
        <right style="thin">
          <color rgb="FFFF0000"/>
        </right>
        <top style="thin">
          <color rgb="FFFF0000"/>
        </top>
        <bottom style="thin">
          <color rgb="FFFF0000"/>
        </bottom>
      </border>
    </dxf>
    <dxf>
      <font>
        <b/>
        <i val="0"/>
        <color rgb="FFFF0000"/>
      </font>
      <fill>
        <patternFill>
          <bgColor rgb="FFFFFF66"/>
        </patternFill>
      </fill>
      <border>
        <left style="thin">
          <color rgb="FFFF0000"/>
        </left>
        <right style="thin">
          <color rgb="FFFF0000"/>
        </right>
        <top style="thin">
          <color rgb="FFFF0000"/>
        </top>
        <bottom style="thin">
          <color rgb="FFFF0000"/>
        </bottom>
        <vertical/>
        <horizontal/>
      </border>
    </dxf>
    <dxf>
      <font>
        <b/>
        <i val="0"/>
        <color rgb="FFFF0000"/>
      </font>
      <fill>
        <patternFill>
          <bgColor rgb="FFFFFF66"/>
        </patternFill>
      </fill>
      <border>
        <left style="thin">
          <color rgb="FFFF0000"/>
        </left>
        <right style="thin">
          <color rgb="FFFF0000"/>
        </right>
        <top style="thin">
          <color rgb="FFFF0000"/>
        </top>
        <bottom style="thin">
          <color rgb="FFFF0000"/>
        </bottom>
      </border>
    </dxf>
    <dxf>
      <font>
        <b/>
        <i val="0"/>
        <color rgb="FFFF0000"/>
      </font>
      <fill>
        <patternFill>
          <bgColor rgb="FFFFFF66"/>
        </patternFill>
      </fill>
      <border>
        <left style="thin">
          <color rgb="FFFF0000"/>
        </left>
        <right style="thin">
          <color rgb="FFFF0000"/>
        </right>
        <top style="thin">
          <color rgb="FFFF0000"/>
        </top>
        <bottom style="thin">
          <color rgb="FFFF0000"/>
        </bottom>
        <vertical/>
        <horizontal/>
      </border>
    </dxf>
    <dxf>
      <font>
        <b/>
        <i val="0"/>
        <color rgb="FFFF0000"/>
      </font>
      <fill>
        <patternFill>
          <bgColor rgb="FFFFFF66"/>
        </patternFill>
      </fill>
      <border>
        <left style="thin">
          <color rgb="FFFF0000"/>
        </left>
        <right style="thin">
          <color rgb="FFFF0000"/>
        </right>
        <top style="thin">
          <color rgb="FFFF0000"/>
        </top>
        <bottom style="thin">
          <color rgb="FFFF0000"/>
        </bottom>
      </border>
    </dxf>
    <dxf>
      <font>
        <b/>
        <i val="0"/>
        <color rgb="FFFF0000"/>
      </font>
      <fill>
        <patternFill>
          <bgColor rgb="FFFFFF66"/>
        </patternFill>
      </fill>
      <border>
        <left style="thin">
          <color rgb="FFFF0000"/>
        </left>
        <right style="thin">
          <color rgb="FFFF0000"/>
        </right>
        <top style="thin">
          <color rgb="FFFF0000"/>
        </top>
        <bottom style="thin">
          <color rgb="FFFF0000"/>
        </bottom>
        <vertical/>
        <horizontal/>
      </border>
    </dxf>
    <dxf>
      <font>
        <b/>
        <i val="0"/>
        <color rgb="FFFF0000"/>
      </font>
      <fill>
        <patternFill>
          <bgColor rgb="FFFFFF66"/>
        </patternFill>
      </fill>
      <border>
        <left style="thin">
          <color rgb="FFFF0000"/>
        </left>
        <right style="thin">
          <color rgb="FFFF0000"/>
        </right>
        <top style="thin">
          <color rgb="FFFF0000"/>
        </top>
        <bottom style="thin">
          <color rgb="FFFF0000"/>
        </bottom>
      </border>
    </dxf>
    <dxf>
      <font>
        <b/>
        <i val="0"/>
        <color rgb="FFFF0000"/>
      </font>
      <fill>
        <patternFill>
          <bgColor rgb="FFFFFF66"/>
        </patternFill>
      </fill>
      <border>
        <left style="thin">
          <color rgb="FFFF0000"/>
        </left>
        <right style="thin">
          <color rgb="FFFF0000"/>
        </right>
        <top style="thin">
          <color rgb="FFFF0000"/>
        </top>
        <bottom style="thin">
          <color rgb="FFFF0000"/>
        </bottom>
        <vertical/>
        <horizontal/>
      </border>
    </dxf>
    <dxf>
      <font>
        <b/>
        <i val="0"/>
        <color rgb="FFFF0000"/>
      </font>
      <fill>
        <patternFill>
          <bgColor rgb="FFFFFF66"/>
        </patternFill>
      </fill>
      <border>
        <left style="thin">
          <color rgb="FFFF0000"/>
        </left>
        <right style="thin">
          <color rgb="FFFF0000"/>
        </right>
        <top style="thin">
          <color rgb="FFFF0000"/>
        </top>
        <bottom style="thin">
          <color rgb="FFFF0000"/>
        </bottom>
      </border>
    </dxf>
    <dxf>
      <font>
        <b/>
        <i val="0"/>
        <color rgb="FFFF0000"/>
      </font>
      <fill>
        <patternFill>
          <bgColor rgb="FFFFFF66"/>
        </patternFill>
      </fill>
      <border>
        <left style="thin">
          <color rgb="FFFF0000"/>
        </left>
        <right style="thin">
          <color rgb="FFFF0000"/>
        </right>
        <top style="thin">
          <color rgb="FFFF0000"/>
        </top>
        <bottom style="thin">
          <color rgb="FFFF0000"/>
        </bottom>
        <vertical/>
        <horizontal/>
      </border>
    </dxf>
    <dxf>
      <font>
        <b/>
        <i val="0"/>
        <color rgb="FFFF0000"/>
      </font>
      <fill>
        <patternFill>
          <bgColor rgb="FFFFFF66"/>
        </patternFill>
      </fill>
      <border>
        <left style="thin">
          <color rgb="FFFF0000"/>
        </left>
        <right style="thin">
          <color rgb="FFFF0000"/>
        </right>
        <top style="thin">
          <color rgb="FFFF0000"/>
        </top>
        <bottom style="thin">
          <color rgb="FFFF0000"/>
        </bottom>
      </border>
    </dxf>
    <dxf>
      <border>
        <left style="thin">
          <color auto="1"/>
        </left>
        <right style="thin">
          <color auto="1"/>
        </right>
        <top style="thin">
          <color auto="1"/>
        </top>
        <bottom style="thin">
          <color auto="1"/>
        </bottom>
        <vertical/>
        <horizontal/>
      </border>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border>
        <left style="thin">
          <color auto="1"/>
        </left>
        <right style="thin">
          <color auto="1"/>
        </right>
        <top style="thin">
          <color auto="1"/>
        </top>
        <bottom style="thin">
          <color auto="1"/>
        </bottom>
        <vertical/>
        <horizontal/>
      </border>
    </dxf>
    <dxf>
      <border>
        <left/>
        <right/>
        <top style="thin">
          <color auto="1"/>
        </top>
        <bottom/>
        <vertical/>
        <horizontal/>
      </border>
    </dxf>
    <dxf>
      <font>
        <b/>
        <i val="0"/>
        <color theme="0"/>
      </font>
      <fill>
        <patternFill>
          <bgColor rgb="FFFF0000"/>
        </patternFill>
      </fill>
    </dxf>
    <dxf>
      <font>
        <b/>
        <i val="0"/>
        <color rgb="FFFF0000"/>
      </font>
      <fill>
        <patternFill>
          <bgColor rgb="FFFFFF66"/>
        </patternFill>
      </fill>
      <border>
        <left style="thin">
          <color rgb="FFFF0000"/>
        </left>
        <right style="thin">
          <color rgb="FFFF0000"/>
        </right>
        <top style="thin">
          <color rgb="FFFF0000"/>
        </top>
        <bottom style="thin">
          <color rgb="FFFF0000"/>
        </bottom>
        <vertical/>
        <horizontal/>
      </border>
    </dxf>
    <dxf>
      <font>
        <b/>
        <i val="0"/>
        <color rgb="FFFF0000"/>
      </font>
      <fill>
        <patternFill>
          <bgColor rgb="FFFFFF66"/>
        </patternFill>
      </fill>
      <border>
        <left style="thin">
          <color rgb="FFFF0000"/>
        </left>
        <right style="thin">
          <color rgb="FFFF0000"/>
        </right>
        <top style="thin">
          <color rgb="FFFF0000"/>
        </top>
        <bottom style="thin">
          <color rgb="FFFF0000"/>
        </bottom>
      </border>
    </dxf>
  </dxfs>
  <tableStyles count="0" defaultTableStyle="TableStyleMedium9"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xdr:col>
      <xdr:colOff>2733675</xdr:colOff>
      <xdr:row>8</xdr:row>
      <xdr:rowOff>57150</xdr:rowOff>
    </xdr:from>
    <xdr:to>
      <xdr:col>1</xdr:col>
      <xdr:colOff>5153025</xdr:colOff>
      <xdr:row>8</xdr:row>
      <xdr:rowOff>409575</xdr:rowOff>
    </xdr:to>
    <xdr:pic>
      <xdr:nvPicPr>
        <xdr:cNvPr id="11" name="Picture 12">
          <a:extLst>
            <a:ext uri="{FF2B5EF4-FFF2-40B4-BE49-F238E27FC236}">
              <a16:creationId xmlns:a16="http://schemas.microsoft.com/office/drawing/2014/main" id="{00000000-0008-0000-0000-00000B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952750" y="2495550"/>
          <a:ext cx="2419350" cy="352425"/>
        </a:xfrm>
        <a:prstGeom prst="rect">
          <a:avLst/>
        </a:prstGeom>
        <a:noFill/>
        <a:ln w="9525">
          <a:noFill/>
          <a:miter lim="800000"/>
          <a:headEnd/>
          <a:tailEnd/>
        </a:ln>
      </xdr:spPr>
    </xdr:pic>
    <xdr:clientData/>
  </xdr:twoCellAnchor>
  <xdr:twoCellAnchor editAs="oneCell">
    <xdr:from>
      <xdr:col>1</xdr:col>
      <xdr:colOff>3228975</xdr:colOff>
      <xdr:row>14</xdr:row>
      <xdr:rowOff>124643</xdr:rowOff>
    </xdr:from>
    <xdr:to>
      <xdr:col>1</xdr:col>
      <xdr:colOff>4305300</xdr:colOff>
      <xdr:row>14</xdr:row>
      <xdr:rowOff>600075</xdr:rowOff>
    </xdr:to>
    <xdr:pic>
      <xdr:nvPicPr>
        <xdr:cNvPr id="6146" name="Picture 2">
          <a:extLst>
            <a:ext uri="{FF2B5EF4-FFF2-40B4-BE49-F238E27FC236}">
              <a16:creationId xmlns:a16="http://schemas.microsoft.com/office/drawing/2014/main" id="{00000000-0008-0000-0000-00000218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3448050" y="4553768"/>
          <a:ext cx="1076325" cy="475432"/>
        </a:xfrm>
        <a:prstGeom prst="rect">
          <a:avLst/>
        </a:prstGeom>
        <a:noFill/>
      </xdr:spPr>
    </xdr:pic>
    <xdr:clientData/>
  </xdr:twoCellAnchor>
  <xdr:twoCellAnchor editAs="oneCell">
    <xdr:from>
      <xdr:col>1</xdr:col>
      <xdr:colOff>3257550</xdr:colOff>
      <xdr:row>11</xdr:row>
      <xdr:rowOff>123824</xdr:rowOff>
    </xdr:from>
    <xdr:to>
      <xdr:col>1</xdr:col>
      <xdr:colOff>4324350</xdr:colOff>
      <xdr:row>11</xdr:row>
      <xdr:rowOff>590549</xdr:rowOff>
    </xdr:to>
    <xdr:pic>
      <xdr:nvPicPr>
        <xdr:cNvPr id="6148" name="Picture 4">
          <a:extLst>
            <a:ext uri="{FF2B5EF4-FFF2-40B4-BE49-F238E27FC236}">
              <a16:creationId xmlns:a16="http://schemas.microsoft.com/office/drawing/2014/main" id="{00000000-0008-0000-0000-00000418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3476625" y="3524249"/>
          <a:ext cx="1066800" cy="466725"/>
        </a:xfrm>
        <a:prstGeom prst="rect">
          <a:avLst/>
        </a:prstGeom>
        <a:noFill/>
      </xdr:spPr>
    </xdr:pic>
    <xdr:clientData/>
  </xdr:twoCellAnchor>
  <xdr:twoCellAnchor editAs="oneCell">
    <xdr:from>
      <xdr:col>1</xdr:col>
      <xdr:colOff>3228976</xdr:colOff>
      <xdr:row>17</xdr:row>
      <xdr:rowOff>95250</xdr:rowOff>
    </xdr:from>
    <xdr:to>
      <xdr:col>1</xdr:col>
      <xdr:colOff>4314826</xdr:colOff>
      <xdr:row>17</xdr:row>
      <xdr:rowOff>581025</xdr:rowOff>
    </xdr:to>
    <xdr:pic>
      <xdr:nvPicPr>
        <xdr:cNvPr id="6150" name="Picture 6">
          <a:extLst>
            <a:ext uri="{FF2B5EF4-FFF2-40B4-BE49-F238E27FC236}">
              <a16:creationId xmlns:a16="http://schemas.microsoft.com/office/drawing/2014/main" id="{00000000-0008-0000-0000-00000618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3448051" y="5762625"/>
          <a:ext cx="1085850" cy="485775"/>
        </a:xfrm>
        <a:prstGeom prst="rect">
          <a:avLst/>
        </a:prstGeom>
        <a:noFill/>
      </xdr:spPr>
    </xdr:pic>
    <xdr:clientData/>
  </xdr:twoCellAnchor>
  <xdr:twoCellAnchor editAs="oneCell">
    <xdr:from>
      <xdr:col>1</xdr:col>
      <xdr:colOff>123826</xdr:colOff>
      <xdr:row>20</xdr:row>
      <xdr:rowOff>95250</xdr:rowOff>
    </xdr:from>
    <xdr:to>
      <xdr:col>1</xdr:col>
      <xdr:colOff>7503827</xdr:colOff>
      <xdr:row>20</xdr:row>
      <xdr:rowOff>1015250</xdr:rowOff>
    </xdr:to>
    <xdr:pic>
      <xdr:nvPicPr>
        <xdr:cNvPr id="6154" name="Picture 10">
          <a:extLst>
            <a:ext uri="{FF2B5EF4-FFF2-40B4-BE49-F238E27FC236}">
              <a16:creationId xmlns:a16="http://schemas.microsoft.com/office/drawing/2014/main" id="{00000000-0008-0000-0000-00000A180000}"/>
            </a:ext>
          </a:extLst>
        </xdr:cNvPr>
        <xdr:cNvPicPr>
          <a:picLocks noChangeAspect="1" noChangeArrowheads="1"/>
        </xdr:cNvPicPr>
      </xdr:nvPicPr>
      <xdr:blipFill>
        <a:blip xmlns:r="http://schemas.openxmlformats.org/officeDocument/2006/relationships" r:embed="rId5" cstate="print"/>
        <a:stretch>
          <a:fillRect/>
        </a:stretch>
      </xdr:blipFill>
      <xdr:spPr bwMode="auto">
        <a:xfrm>
          <a:off x="342901" y="6896100"/>
          <a:ext cx="7380001" cy="920000"/>
        </a:xfrm>
        <a:prstGeom prst="rect">
          <a:avLst/>
        </a:prstGeom>
        <a:noFill/>
      </xdr:spPr>
    </xdr:pic>
    <xdr:clientData/>
  </xdr:twoCellAnchor>
  <xdr:twoCellAnchor editAs="oneCell">
    <xdr:from>
      <xdr:col>1</xdr:col>
      <xdr:colOff>114299</xdr:colOff>
      <xdr:row>26</xdr:row>
      <xdr:rowOff>57149</xdr:rowOff>
    </xdr:from>
    <xdr:to>
      <xdr:col>1</xdr:col>
      <xdr:colOff>7496174</xdr:colOff>
      <xdr:row>26</xdr:row>
      <xdr:rowOff>1419224</xdr:rowOff>
    </xdr:to>
    <xdr:pic>
      <xdr:nvPicPr>
        <xdr:cNvPr id="6158" name="Picture 14">
          <a:extLst>
            <a:ext uri="{FF2B5EF4-FFF2-40B4-BE49-F238E27FC236}">
              <a16:creationId xmlns:a16="http://schemas.microsoft.com/office/drawing/2014/main" id="{00000000-0008-0000-0000-00000E180000}"/>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a:off x="333374" y="11563349"/>
          <a:ext cx="7381875" cy="1362075"/>
        </a:xfrm>
        <a:prstGeom prst="rect">
          <a:avLst/>
        </a:prstGeom>
        <a:noFill/>
      </xdr:spPr>
    </xdr:pic>
    <xdr:clientData/>
  </xdr:twoCellAnchor>
  <xdr:twoCellAnchor editAs="oneCell">
    <xdr:from>
      <xdr:col>1</xdr:col>
      <xdr:colOff>133349</xdr:colOff>
      <xdr:row>23</xdr:row>
      <xdr:rowOff>85724</xdr:rowOff>
    </xdr:from>
    <xdr:to>
      <xdr:col>1</xdr:col>
      <xdr:colOff>7496174</xdr:colOff>
      <xdr:row>23</xdr:row>
      <xdr:rowOff>1619249</xdr:rowOff>
    </xdr:to>
    <xdr:pic>
      <xdr:nvPicPr>
        <xdr:cNvPr id="6160" name="Picture 16">
          <a:extLst>
            <a:ext uri="{FF2B5EF4-FFF2-40B4-BE49-F238E27FC236}">
              <a16:creationId xmlns:a16="http://schemas.microsoft.com/office/drawing/2014/main" id="{00000000-0008-0000-0000-000010180000}"/>
            </a:ext>
          </a:extLst>
        </xdr:cNvPr>
        <xdr:cNvPicPr>
          <a:picLocks noChangeAspect="1" noChangeArrowheads="1"/>
        </xdr:cNvPicPr>
      </xdr:nvPicPr>
      <xdr:blipFill>
        <a:blip xmlns:r="http://schemas.openxmlformats.org/officeDocument/2006/relationships" r:embed="rId7" cstate="print"/>
        <a:srcRect/>
        <a:stretch>
          <a:fillRect/>
        </a:stretch>
      </xdr:blipFill>
      <xdr:spPr bwMode="auto">
        <a:xfrm>
          <a:off x="352424" y="8286749"/>
          <a:ext cx="7362825" cy="1533525"/>
        </a:xfrm>
        <a:prstGeom prst="rect">
          <a:avLst/>
        </a:prstGeom>
        <a:noFill/>
      </xdr:spPr>
    </xdr:pic>
    <xdr:clientData/>
  </xdr:twoCellAnchor>
  <xdr:twoCellAnchor editAs="oneCell">
    <xdr:from>
      <xdr:col>1</xdr:col>
      <xdr:colOff>76200</xdr:colOff>
      <xdr:row>37</xdr:row>
      <xdr:rowOff>85725</xdr:rowOff>
    </xdr:from>
    <xdr:to>
      <xdr:col>1</xdr:col>
      <xdr:colOff>4676775</xdr:colOff>
      <xdr:row>37</xdr:row>
      <xdr:rowOff>1724025</xdr:rowOff>
    </xdr:to>
    <xdr:pic>
      <xdr:nvPicPr>
        <xdr:cNvPr id="6164" name="Picture 20">
          <a:extLst>
            <a:ext uri="{FF2B5EF4-FFF2-40B4-BE49-F238E27FC236}">
              <a16:creationId xmlns:a16="http://schemas.microsoft.com/office/drawing/2014/main" id="{00000000-0008-0000-0000-000014180000}"/>
            </a:ext>
          </a:extLst>
        </xdr:cNvPr>
        <xdr:cNvPicPr>
          <a:picLocks noChangeAspect="1" noChangeArrowheads="1"/>
        </xdr:cNvPicPr>
      </xdr:nvPicPr>
      <xdr:blipFill>
        <a:blip xmlns:r="http://schemas.openxmlformats.org/officeDocument/2006/relationships" r:embed="rId8" cstate="print"/>
        <a:srcRect/>
        <a:stretch>
          <a:fillRect/>
        </a:stretch>
      </xdr:blipFill>
      <xdr:spPr bwMode="auto">
        <a:xfrm>
          <a:off x="295275" y="13801725"/>
          <a:ext cx="4600575" cy="1638300"/>
        </a:xfrm>
        <a:prstGeom prst="rect">
          <a:avLst/>
        </a:prstGeom>
        <a:noFill/>
      </xdr:spPr>
    </xdr:pic>
    <xdr:clientData/>
  </xdr:twoCellAnchor>
  <xdr:twoCellAnchor editAs="oneCell">
    <xdr:from>
      <xdr:col>1</xdr:col>
      <xdr:colOff>1264920</xdr:colOff>
      <xdr:row>5</xdr:row>
      <xdr:rowOff>35944</xdr:rowOff>
    </xdr:from>
    <xdr:to>
      <xdr:col>1</xdr:col>
      <xdr:colOff>6330246</xdr:colOff>
      <xdr:row>5</xdr:row>
      <xdr:rowOff>1356360</xdr:rowOff>
    </xdr:to>
    <xdr:pic>
      <xdr:nvPicPr>
        <xdr:cNvPr id="11266" name="Picture 2">
          <a:extLst>
            <a:ext uri="{FF2B5EF4-FFF2-40B4-BE49-F238E27FC236}">
              <a16:creationId xmlns:a16="http://schemas.microsoft.com/office/drawing/2014/main" id="{00000000-0008-0000-0000-0000022C0000}"/>
            </a:ext>
          </a:extLst>
        </xdr:cNvPr>
        <xdr:cNvPicPr>
          <a:picLocks noChangeAspect="1" noChangeArrowheads="1"/>
        </xdr:cNvPicPr>
      </xdr:nvPicPr>
      <xdr:blipFill>
        <a:blip xmlns:r="http://schemas.openxmlformats.org/officeDocument/2006/relationships" r:embed="rId9" cstate="print"/>
        <a:srcRect/>
        <a:stretch>
          <a:fillRect/>
        </a:stretch>
      </xdr:blipFill>
      <xdr:spPr bwMode="auto">
        <a:xfrm>
          <a:off x="1493520" y="866524"/>
          <a:ext cx="5065326" cy="1320416"/>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michael.a.walsh@siemens.com;%20john.traber@siemens.com?subject=Power%20Trunk%20Leg%20Calculator"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pageSetUpPr fitToPage="1"/>
  </sheetPr>
  <dimension ref="A1:B46"/>
  <sheetViews>
    <sheetView showGridLines="0" workbookViewId="0">
      <selection activeCell="C6" sqref="C6"/>
    </sheetView>
  </sheetViews>
  <sheetFormatPr defaultColWidth="100.42578125" defaultRowHeight="12.75" x14ac:dyDescent="0.2"/>
  <cols>
    <col min="1" max="1" width="3.28515625" customWidth="1"/>
    <col min="2" max="2" width="115" customWidth="1"/>
  </cols>
  <sheetData>
    <row r="1" spans="1:2" ht="26.25" thickBot="1" x14ac:dyDescent="0.25">
      <c r="A1" s="72" t="s">
        <v>19</v>
      </c>
      <c r="B1" s="72"/>
    </row>
    <row r="2" spans="1:2" ht="13.5" thickTop="1" x14ac:dyDescent="0.2">
      <c r="A2" s="73" t="s">
        <v>49</v>
      </c>
      <c r="B2" s="73"/>
    </row>
    <row r="3" spans="1:2" ht="4.5" customHeight="1" x14ac:dyDescent="0.2">
      <c r="A3" s="57"/>
    </row>
    <row r="4" spans="1:2" ht="18.75" x14ac:dyDescent="0.2">
      <c r="A4" s="74" t="s">
        <v>20</v>
      </c>
      <c r="B4" s="75"/>
    </row>
    <row r="5" spans="1:2" ht="5.25" customHeight="1" x14ac:dyDescent="0.2">
      <c r="A5" s="58"/>
      <c r="B5" s="59"/>
    </row>
    <row r="6" spans="1:2" ht="110.45" customHeight="1" x14ac:dyDescent="0.2">
      <c r="A6" s="76">
        <v>1</v>
      </c>
      <c r="B6" s="60"/>
    </row>
    <row r="7" spans="1:2" x14ac:dyDescent="0.2">
      <c r="A7" s="77"/>
      <c r="B7" s="61" t="s">
        <v>21</v>
      </c>
    </row>
    <row r="8" spans="1:2" ht="5.25" customHeight="1" x14ac:dyDescent="0.2">
      <c r="A8" s="62"/>
      <c r="B8" s="62"/>
    </row>
    <row r="9" spans="1:2" ht="37.5" customHeight="1" x14ac:dyDescent="0.2">
      <c r="A9" s="76">
        <v>2</v>
      </c>
      <c r="B9" s="60"/>
    </row>
    <row r="10" spans="1:2" ht="25.5" x14ac:dyDescent="0.2">
      <c r="A10" s="77"/>
      <c r="B10" s="63" t="s">
        <v>22</v>
      </c>
    </row>
    <row r="11" spans="1:2" ht="5.25" customHeight="1" x14ac:dyDescent="0.2">
      <c r="A11" s="62"/>
      <c r="B11" s="62"/>
    </row>
    <row r="12" spans="1:2" ht="55.5" customHeight="1" x14ac:dyDescent="0.2">
      <c r="A12" s="76">
        <v>3</v>
      </c>
      <c r="B12" s="60"/>
    </row>
    <row r="13" spans="1:2" x14ac:dyDescent="0.2">
      <c r="A13" s="77"/>
      <c r="B13" s="61" t="s">
        <v>23</v>
      </c>
    </row>
    <row r="14" spans="1:2" ht="5.25" customHeight="1" x14ac:dyDescent="0.2">
      <c r="A14" s="57"/>
    </row>
    <row r="15" spans="1:2" ht="54" customHeight="1" x14ac:dyDescent="0.2">
      <c r="A15" s="76">
        <v>4</v>
      </c>
      <c r="B15" s="60"/>
    </row>
    <row r="16" spans="1:2" x14ac:dyDescent="0.2">
      <c r="A16" s="77"/>
      <c r="B16" s="61" t="s">
        <v>24</v>
      </c>
    </row>
    <row r="17" spans="1:2" ht="5.25" customHeight="1" x14ac:dyDescent="0.2">
      <c r="A17" s="57"/>
    </row>
    <row r="18" spans="1:2" ht="57.75" customHeight="1" x14ac:dyDescent="0.2">
      <c r="A18" s="76">
        <v>5</v>
      </c>
      <c r="B18" s="60"/>
    </row>
    <row r="19" spans="1:2" ht="25.5" x14ac:dyDescent="0.2">
      <c r="A19" s="77"/>
      <c r="B19" s="63" t="s">
        <v>25</v>
      </c>
    </row>
    <row r="20" spans="1:2" ht="5.25" customHeight="1" x14ac:dyDescent="0.2">
      <c r="A20" s="57"/>
    </row>
    <row r="21" spans="1:2" ht="89.25" customHeight="1" x14ac:dyDescent="0.2">
      <c r="A21" s="76">
        <v>6</v>
      </c>
      <c r="B21" s="60"/>
    </row>
    <row r="22" spans="1:2" ht="38.25" x14ac:dyDescent="0.2">
      <c r="A22" s="77"/>
      <c r="B22" s="63" t="s">
        <v>36</v>
      </c>
    </row>
    <row r="23" spans="1:2" ht="5.25" customHeight="1" x14ac:dyDescent="0.2">
      <c r="A23" s="57"/>
    </row>
    <row r="24" spans="1:2" ht="141" customHeight="1" x14ac:dyDescent="0.2">
      <c r="A24" s="76">
        <v>7</v>
      </c>
      <c r="B24" s="60"/>
    </row>
    <row r="25" spans="1:2" ht="89.25" x14ac:dyDescent="0.2">
      <c r="A25" s="77"/>
      <c r="B25" s="64" t="s">
        <v>48</v>
      </c>
    </row>
    <row r="26" spans="1:2" ht="5.25" customHeight="1" x14ac:dyDescent="0.2">
      <c r="A26" s="57"/>
    </row>
    <row r="27" spans="1:2" ht="123" customHeight="1" x14ac:dyDescent="0.2">
      <c r="A27" s="76">
        <v>8</v>
      </c>
      <c r="B27" s="60"/>
    </row>
    <row r="28" spans="1:2" x14ac:dyDescent="0.2">
      <c r="A28" s="77"/>
      <c r="B28" s="63" t="s">
        <v>26</v>
      </c>
    </row>
    <row r="29" spans="1:2" ht="5.25" customHeight="1" x14ac:dyDescent="0.2">
      <c r="A29" s="57"/>
    </row>
    <row r="30" spans="1:2" ht="12.75" customHeight="1" x14ac:dyDescent="0.2">
      <c r="A30" s="70" t="s">
        <v>27</v>
      </c>
      <c r="B30" s="71"/>
    </row>
    <row r="31" spans="1:2" ht="12.75" customHeight="1" x14ac:dyDescent="0.2">
      <c r="A31" s="81" t="s">
        <v>28</v>
      </c>
      <c r="B31" s="82"/>
    </row>
    <row r="32" spans="1:2" x14ac:dyDescent="0.2">
      <c r="A32" s="78" t="s">
        <v>29</v>
      </c>
      <c r="B32" s="79"/>
    </row>
    <row r="33" spans="1:2" x14ac:dyDescent="0.2">
      <c r="A33" s="78" t="s">
        <v>30</v>
      </c>
      <c r="B33" s="79"/>
    </row>
    <row r="34" spans="1:2" x14ac:dyDescent="0.2">
      <c r="A34" s="78" t="s">
        <v>31</v>
      </c>
      <c r="B34" s="79"/>
    </row>
    <row r="35" spans="1:2" x14ac:dyDescent="0.2">
      <c r="A35" s="78" t="s">
        <v>32</v>
      </c>
      <c r="B35" s="79"/>
    </row>
    <row r="36" spans="1:2" x14ac:dyDescent="0.2">
      <c r="A36" s="78" t="s">
        <v>33</v>
      </c>
      <c r="B36" s="79"/>
    </row>
    <row r="37" spans="1:2" x14ac:dyDescent="0.2">
      <c r="A37" s="78" t="s">
        <v>37</v>
      </c>
      <c r="B37" s="79"/>
    </row>
    <row r="38" spans="1:2" ht="139.5" customHeight="1" x14ac:dyDescent="0.2">
      <c r="A38" s="78"/>
      <c r="B38" s="79"/>
    </row>
    <row r="39" spans="1:2" x14ac:dyDescent="0.2">
      <c r="A39" s="78" t="s">
        <v>38</v>
      </c>
      <c r="B39" s="79"/>
    </row>
    <row r="40" spans="1:2" x14ac:dyDescent="0.2">
      <c r="A40" s="78" t="s">
        <v>39</v>
      </c>
      <c r="B40" s="79"/>
    </row>
    <row r="41" spans="1:2" x14ac:dyDescent="0.2">
      <c r="A41" s="78" t="s">
        <v>34</v>
      </c>
      <c r="B41" s="79"/>
    </row>
    <row r="42" spans="1:2" x14ac:dyDescent="0.2">
      <c r="A42" s="78" t="s">
        <v>35</v>
      </c>
      <c r="B42" s="79"/>
    </row>
    <row r="43" spans="1:2" x14ac:dyDescent="0.2">
      <c r="A43" s="78" t="s">
        <v>40</v>
      </c>
      <c r="B43" s="79"/>
    </row>
    <row r="44" spans="1:2" x14ac:dyDescent="0.2">
      <c r="A44" s="65"/>
      <c r="B44" s="66"/>
    </row>
    <row r="45" spans="1:2" ht="5.25" customHeight="1" thickBot="1" x14ac:dyDescent="0.25">
      <c r="A45" s="57"/>
    </row>
    <row r="46" spans="1:2" ht="13.5" thickTop="1" x14ac:dyDescent="0.2">
      <c r="A46" s="80" t="s">
        <v>47</v>
      </c>
      <c r="B46" s="80"/>
    </row>
  </sheetData>
  <sheetProtection sheet="1" objects="1" scenarios="1"/>
  <mergeCells count="26">
    <mergeCell ref="A42:B42"/>
    <mergeCell ref="A43:B43"/>
    <mergeCell ref="A46:B46"/>
    <mergeCell ref="A31:B31"/>
    <mergeCell ref="A32:B32"/>
    <mergeCell ref="A33:B33"/>
    <mergeCell ref="A34:B34"/>
    <mergeCell ref="A35:B35"/>
    <mergeCell ref="A36:B36"/>
    <mergeCell ref="A37:B37"/>
    <mergeCell ref="A38:B38"/>
    <mergeCell ref="A39:B39"/>
    <mergeCell ref="A40:B40"/>
    <mergeCell ref="A41:B41"/>
    <mergeCell ref="A30:B30"/>
    <mergeCell ref="A1:B1"/>
    <mergeCell ref="A2:B2"/>
    <mergeCell ref="A4:B4"/>
    <mergeCell ref="A6:A7"/>
    <mergeCell ref="A9:A10"/>
    <mergeCell ref="A12:A13"/>
    <mergeCell ref="A15:A16"/>
    <mergeCell ref="A18:A19"/>
    <mergeCell ref="A21:A22"/>
    <mergeCell ref="A24:A25"/>
    <mergeCell ref="A27:A28"/>
  </mergeCells>
  <hyperlinks>
    <hyperlink ref="A2:B2" r:id="rId1" display="PREPARED BY: M. Walsh &amp; J. Traber, Education Services, Buffalo Grove, Illinois" xr:uid="{00000000-0004-0000-0000-000000000000}"/>
  </hyperlinks>
  <pageMargins left="0.7" right="0.7" top="0.75" bottom="0.75" header="0.3" footer="0.3"/>
  <pageSetup paperSize="9" scale="75" fitToHeight="0" orientation="portrait"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T52"/>
  <sheetViews>
    <sheetView showGridLines="0" zoomScaleNormal="100" workbookViewId="0">
      <selection activeCell="F6" sqref="F6"/>
    </sheetView>
  </sheetViews>
  <sheetFormatPr defaultRowHeight="12.75" x14ac:dyDescent="0.2"/>
  <cols>
    <col min="1" max="1" width="1.85546875" customWidth="1"/>
    <col min="2" max="2" width="3.28515625" customWidth="1"/>
    <col min="3" max="7" width="11.140625" customWidth="1"/>
    <col min="8" max="8" width="12.140625" customWidth="1"/>
    <col min="9" max="9" width="11.140625" customWidth="1"/>
    <col min="10" max="10" width="3.28515625" customWidth="1"/>
    <col min="11" max="11" width="1.85546875" customWidth="1"/>
    <col min="12" max="12" width="3.140625" customWidth="1"/>
    <col min="13" max="19" width="11.140625" customWidth="1"/>
    <col min="20" max="20" width="3.140625" customWidth="1"/>
    <col min="21" max="21" width="1.85546875" customWidth="1"/>
  </cols>
  <sheetData>
    <row r="1" spans="2:20" ht="6" customHeight="1" thickBot="1" x14ac:dyDescent="0.25">
      <c r="C1" s="5"/>
      <c r="D1" s="5"/>
      <c r="E1" s="5"/>
      <c r="F1" s="6"/>
      <c r="G1" s="6"/>
      <c r="H1" s="6"/>
      <c r="I1" s="6"/>
      <c r="J1" s="6"/>
      <c r="K1" s="6"/>
      <c r="L1" s="6"/>
      <c r="M1" s="4"/>
    </row>
    <row r="2" spans="2:20" ht="19.5" thickTop="1" thickBot="1" x14ac:dyDescent="0.25">
      <c r="B2" s="85" t="s">
        <v>18</v>
      </c>
      <c r="C2" s="86"/>
      <c r="D2" s="86"/>
      <c r="E2" s="86"/>
      <c r="F2" s="86"/>
      <c r="G2" s="86"/>
      <c r="H2" s="86"/>
      <c r="I2" s="86"/>
      <c r="J2" s="87"/>
      <c r="K2" s="18"/>
      <c r="L2" s="16"/>
      <c r="M2" s="4"/>
    </row>
    <row r="3" spans="2:20" ht="6.75" customHeight="1" thickTop="1" x14ac:dyDescent="0.2">
      <c r="B3" s="52"/>
      <c r="C3" s="50"/>
      <c r="D3" s="50"/>
      <c r="E3" s="50"/>
      <c r="F3" s="50"/>
      <c r="G3" s="50"/>
      <c r="H3" s="50"/>
      <c r="I3" s="50"/>
      <c r="J3" s="51"/>
      <c r="K3" s="18"/>
      <c r="L3" s="16"/>
      <c r="M3" s="4"/>
    </row>
    <row r="4" spans="2:20" x14ac:dyDescent="0.2">
      <c r="B4" s="33"/>
      <c r="C4" s="90" t="s">
        <v>0</v>
      </c>
      <c r="D4" s="90"/>
      <c r="E4" s="90"/>
      <c r="F4" s="7"/>
      <c r="G4" s="90" t="s">
        <v>1</v>
      </c>
      <c r="H4" s="90"/>
      <c r="I4" s="10"/>
      <c r="J4" s="34"/>
      <c r="K4" s="16"/>
      <c r="L4" s="16"/>
      <c r="M4" s="4"/>
    </row>
    <row r="5" spans="2:20" x14ac:dyDescent="0.2">
      <c r="B5" s="33"/>
      <c r="C5" s="22"/>
      <c r="D5" s="22"/>
      <c r="E5" s="22"/>
      <c r="F5" s="26"/>
      <c r="G5" s="22"/>
      <c r="H5" s="22"/>
      <c r="I5" s="16"/>
      <c r="J5" s="34"/>
      <c r="K5" s="16"/>
      <c r="L5" s="16"/>
      <c r="M5" s="4"/>
    </row>
    <row r="6" spans="2:20" x14ac:dyDescent="0.2">
      <c r="B6" s="33"/>
      <c r="C6" s="90" t="s">
        <v>41</v>
      </c>
      <c r="D6" s="90"/>
      <c r="E6" s="90"/>
      <c r="F6" s="7" t="s">
        <v>43</v>
      </c>
      <c r="G6" s="93" t="str">
        <f>IF(OR(F6="TEC",F6="DXR"),"","Please Choose 'DEVICE TYPE'")</f>
        <v/>
      </c>
      <c r="H6" s="94"/>
      <c r="I6" s="94"/>
      <c r="J6" s="34"/>
      <c r="K6" s="16"/>
      <c r="L6" s="16"/>
      <c r="M6" s="4"/>
    </row>
    <row r="7" spans="2:20" x14ac:dyDescent="0.2">
      <c r="B7" s="33"/>
      <c r="C7" s="68"/>
      <c r="D7" s="68"/>
      <c r="E7" s="68"/>
      <c r="F7" s="26"/>
      <c r="G7" s="68"/>
      <c r="H7" s="68"/>
      <c r="I7" s="16"/>
      <c r="J7" s="34"/>
      <c r="K7" s="16"/>
      <c r="L7" s="16"/>
      <c r="M7" s="4"/>
    </row>
    <row r="8" spans="2:20" x14ac:dyDescent="0.2">
      <c r="B8" s="33"/>
      <c r="C8" s="90" t="s">
        <v>2</v>
      </c>
      <c r="D8" s="90"/>
      <c r="E8" s="90"/>
      <c r="F8" s="91"/>
      <c r="G8" s="92"/>
      <c r="H8" s="92"/>
      <c r="I8" s="92"/>
      <c r="J8" s="35"/>
      <c r="K8" s="17"/>
      <c r="L8" s="17"/>
      <c r="M8" s="4"/>
    </row>
    <row r="9" spans="2:20" x14ac:dyDescent="0.2">
      <c r="B9" s="33"/>
      <c r="C9" s="22"/>
      <c r="D9" s="22"/>
      <c r="E9" s="22"/>
      <c r="F9" s="9"/>
      <c r="G9" s="6"/>
      <c r="H9" s="6"/>
      <c r="I9" s="9"/>
      <c r="J9" s="36"/>
      <c r="K9" s="6"/>
      <c r="L9" s="6"/>
      <c r="M9" s="4"/>
    </row>
    <row r="10" spans="2:20" x14ac:dyDescent="0.2">
      <c r="B10" s="33"/>
      <c r="C10" s="90" t="s">
        <v>3</v>
      </c>
      <c r="D10" s="90"/>
      <c r="E10" s="90"/>
      <c r="F10" s="10"/>
      <c r="G10" s="90" t="s">
        <v>4</v>
      </c>
      <c r="H10" s="90"/>
      <c r="I10" s="8"/>
      <c r="J10" s="34"/>
      <c r="K10" s="16"/>
      <c r="L10" s="16"/>
      <c r="M10" s="69">
        <f>IF(F6="DXR",20.4,IF(F6="TEC",19.2,0))</f>
        <v>20.399999999999999</v>
      </c>
    </row>
    <row r="11" spans="2:20" ht="13.5" thickBot="1" x14ac:dyDescent="0.25">
      <c r="B11" s="33"/>
      <c r="C11" s="27"/>
      <c r="D11" s="28"/>
      <c r="E11" s="28"/>
      <c r="F11" s="54"/>
      <c r="G11" s="28"/>
      <c r="H11" s="28"/>
      <c r="I11" s="54"/>
      <c r="J11" s="37"/>
      <c r="K11" s="28"/>
      <c r="L11" s="48"/>
      <c r="M11" s="49"/>
      <c r="N11" s="43"/>
      <c r="O11" s="43"/>
      <c r="P11" s="43"/>
      <c r="Q11" s="43"/>
      <c r="R11" s="43"/>
      <c r="S11" s="43"/>
      <c r="T11" s="43"/>
    </row>
    <row r="12" spans="2:20" ht="17.25" thickTop="1" thickBot="1" x14ac:dyDescent="0.25">
      <c r="B12" s="33"/>
      <c r="C12" s="29" t="s">
        <v>5</v>
      </c>
      <c r="D12" s="11"/>
      <c r="E12" s="30" t="str">
        <f>IF(ISBLANK(D12), "&lt; Select", VLOOKUP(D12, Gage_Chart, 2, FALSE))</f>
        <v>&lt; Select</v>
      </c>
      <c r="F12" s="31" t="str">
        <f>IF(ISBLANK(D12),"","ohms/ft")</f>
        <v/>
      </c>
      <c r="G12" s="84" t="s">
        <v>16</v>
      </c>
      <c r="H12" s="84" t="s">
        <v>15</v>
      </c>
      <c r="I12" s="56" t="str">
        <f>"1 of " &amp; COUNTA($I$32, $S$12, $S$32)+1</f>
        <v>1 of 1</v>
      </c>
      <c r="J12" s="38"/>
      <c r="K12" s="32"/>
      <c r="L12" s="88" t="s">
        <v>17</v>
      </c>
      <c r="M12" s="89"/>
      <c r="N12" s="89"/>
      <c r="O12" s="89"/>
      <c r="P12" s="89"/>
      <c r="Q12" s="83" t="s">
        <v>16</v>
      </c>
      <c r="R12" s="83" t="s">
        <v>15</v>
      </c>
      <c r="S12" s="55"/>
      <c r="T12" s="45"/>
    </row>
    <row r="13" spans="2:20" ht="5.25" customHeight="1" x14ac:dyDescent="0.2">
      <c r="B13" s="33"/>
      <c r="C13" s="1"/>
      <c r="D13" s="1"/>
      <c r="E13" s="1"/>
      <c r="F13" s="1"/>
      <c r="G13" s="1"/>
      <c r="H13" s="2"/>
      <c r="I13" s="3"/>
      <c r="J13" s="39"/>
      <c r="K13" s="3"/>
      <c r="L13" s="46"/>
      <c r="M13" s="47"/>
      <c r="N13" s="47"/>
      <c r="O13" s="47"/>
      <c r="P13" s="15"/>
      <c r="Q13" s="15"/>
      <c r="R13" s="15"/>
      <c r="S13" s="53"/>
      <c r="T13" s="40"/>
    </row>
    <row r="14" spans="2:20" ht="25.5" x14ac:dyDescent="0.2">
      <c r="B14" s="33"/>
      <c r="C14" s="19" t="s">
        <v>9</v>
      </c>
      <c r="D14" s="19" t="s">
        <v>10</v>
      </c>
      <c r="E14" s="19" t="s">
        <v>11</v>
      </c>
      <c r="F14" s="19" t="s">
        <v>12</v>
      </c>
      <c r="G14" s="19" t="s">
        <v>13</v>
      </c>
      <c r="H14" s="19" t="s">
        <v>14</v>
      </c>
      <c r="I14" s="20" t="s">
        <v>8</v>
      </c>
      <c r="J14" s="40"/>
      <c r="K14" s="15"/>
      <c r="L14" s="33"/>
      <c r="M14" s="19" t="s">
        <v>9</v>
      </c>
      <c r="N14" s="19" t="s">
        <v>10</v>
      </c>
      <c r="O14" s="19" t="s">
        <v>11</v>
      </c>
      <c r="P14" s="19" t="s">
        <v>12</v>
      </c>
      <c r="Q14" s="19" t="s">
        <v>13</v>
      </c>
      <c r="R14" s="19" t="s">
        <v>14</v>
      </c>
      <c r="S14" s="20" t="s">
        <v>8</v>
      </c>
      <c r="T14" s="40"/>
    </row>
    <row r="15" spans="2:20" x14ac:dyDescent="0.2">
      <c r="B15" s="33"/>
      <c r="C15" s="23"/>
      <c r="D15" s="23"/>
      <c r="E15" s="23"/>
      <c r="F15" s="21" t="str">
        <f>IF(OR(ISBLANK(AWG), ISBLANK($C15), ISBLANK($D15), ISBLANK($E15)),"", (SUM(D15:$D$29))+SUM($N$15:$N$29)+SUM($D$35:$D$49)+SUM($N$35:$N$49))</f>
        <v/>
      </c>
      <c r="G15" s="21" t="str">
        <f t="shared" ref="G15:G29" si="0">IF(OR(ISBLANK(AWG), ISBLANK($C15), ISBLANK($D15), ISBLANK($E15)),"", ROUND(((F15/24)*ohmsPerFoot*E15), 2))</f>
        <v/>
      </c>
      <c r="H15" s="21" t="str">
        <f t="shared" ref="H15:H29" si="1">IF(AND(AWG&gt;0, $C15&gt;0, $D15&gt;0, $E15&gt;0, ISBLANK($C16)), (SUM($G$15:$G$29)+SUM($Q$15:$Q$29)+SUM($G$35:$G$49)+SUM($Q$35:$Q$49)), "")</f>
        <v/>
      </c>
      <c r="I15" s="21" t="str">
        <f t="shared" ref="I15:I29" si="2">IF(AND(AWG&gt;0, $C15&gt;0, $D15&gt;0, $E15&gt;0, ISBLANK($C16)), (24*0.9)-H15, "")</f>
        <v/>
      </c>
      <c r="J15" s="40"/>
      <c r="K15" s="15"/>
      <c r="L15" s="33"/>
      <c r="M15" s="23"/>
      <c r="N15" s="23"/>
      <c r="O15" s="23"/>
      <c r="P15" s="21" t="str">
        <f>IF(OR(ISBLANK(AWG), ISBLANK($M15), ISBLANK($N15), ISBLANK($O15)),"", SUM(N15:$N$29))</f>
        <v/>
      </c>
      <c r="Q15" s="21" t="str">
        <f t="shared" ref="Q15:Q29" si="3">IF(OR(ISBLANK(AWG), ISBLANK($M15), ISBLANK($N15), ISBLANK($O15)),"", ROUND(((P15/24)*ohmsPerFoot*O15), 2))</f>
        <v/>
      </c>
      <c r="R15" s="21" t="str">
        <f t="shared" ref="R15:R29" si="4">IF(AND(AWG&gt;0, $M15&gt;0, $N15&gt;0, $O15&gt;0, ISBLANK($M16)),  SUM($Q$15:$Q$29), "")</f>
        <v/>
      </c>
      <c r="S15" s="21" t="str">
        <f t="shared" ref="S15:S28" si="5">IF(AND(AWG&gt;0, $M15&gt;0, $N15&gt;0, $O15&gt;0, ISBLANK($M16)), (24*0.9)-R15, "")</f>
        <v/>
      </c>
      <c r="T15" s="40"/>
    </row>
    <row r="16" spans="2:20" x14ac:dyDescent="0.2">
      <c r="B16" s="33"/>
      <c r="C16" s="24"/>
      <c r="D16" s="24"/>
      <c r="E16" s="24"/>
      <c r="F16" s="18" t="str">
        <f>IF(OR(ISBLANK(AWG), ISBLANK($C16), ISBLANK($D16), ISBLANK($E16)),"", (SUM(D16:$D$29))+SUM($N$15:$N$29)+SUM($D$35:$D$49)+SUM($N$35:$N$49))</f>
        <v/>
      </c>
      <c r="G16" s="18" t="str">
        <f t="shared" si="0"/>
        <v/>
      </c>
      <c r="H16" s="18" t="str">
        <f t="shared" si="1"/>
        <v/>
      </c>
      <c r="I16" s="18" t="str">
        <f t="shared" si="2"/>
        <v/>
      </c>
      <c r="J16" s="40"/>
      <c r="K16" s="15"/>
      <c r="L16" s="33"/>
      <c r="M16" s="24"/>
      <c r="N16" s="24"/>
      <c r="O16" s="24"/>
      <c r="P16" s="18" t="str">
        <f>IF(OR(ISBLANK(AWG), ISBLANK($M16), ISBLANK($N16), ISBLANK($O16)),"", SUM(N16:$N$29))</f>
        <v/>
      </c>
      <c r="Q16" s="18" t="str">
        <f t="shared" si="3"/>
        <v/>
      </c>
      <c r="R16" s="18" t="str">
        <f t="shared" si="4"/>
        <v/>
      </c>
      <c r="S16" s="18" t="str">
        <f t="shared" si="5"/>
        <v/>
      </c>
      <c r="T16" s="40"/>
    </row>
    <row r="17" spans="2:20" x14ac:dyDescent="0.2">
      <c r="B17" s="33"/>
      <c r="C17" s="24"/>
      <c r="D17" s="24"/>
      <c r="E17" s="24"/>
      <c r="F17" s="18" t="str">
        <f>IF(OR(ISBLANK(AWG), ISBLANK($C17), ISBLANK($D17), ISBLANK($E17)),"", (SUM(D17:$D$29))+SUM($N$15:$N$29)+SUM($D$35:$D$49)+SUM($N$35:$N$49))</f>
        <v/>
      </c>
      <c r="G17" s="18" t="str">
        <f t="shared" si="0"/>
        <v/>
      </c>
      <c r="H17" s="18" t="str">
        <f t="shared" si="1"/>
        <v/>
      </c>
      <c r="I17" s="18" t="str">
        <f t="shared" si="2"/>
        <v/>
      </c>
      <c r="J17" s="40"/>
      <c r="K17" s="15"/>
      <c r="L17" s="33"/>
      <c r="M17" s="24"/>
      <c r="N17" s="24"/>
      <c r="O17" s="24"/>
      <c r="P17" s="18" t="str">
        <f>IF(OR(ISBLANK(AWG), ISBLANK($M17), ISBLANK($N17), ISBLANK($O17)),"", SUM(N17:$N$29))</f>
        <v/>
      </c>
      <c r="Q17" s="18" t="str">
        <f t="shared" si="3"/>
        <v/>
      </c>
      <c r="R17" s="18" t="str">
        <f t="shared" si="4"/>
        <v/>
      </c>
      <c r="S17" s="18" t="str">
        <f t="shared" si="5"/>
        <v/>
      </c>
      <c r="T17" s="40"/>
    </row>
    <row r="18" spans="2:20" x14ac:dyDescent="0.2">
      <c r="B18" s="33"/>
      <c r="C18" s="25"/>
      <c r="D18" s="25"/>
      <c r="E18" s="25"/>
      <c r="F18" s="18" t="str">
        <f>IF(OR(ISBLANK(AWG), ISBLANK($C18), ISBLANK($D18), ISBLANK($E18)),"", (SUM(D18:$D$29))+SUM($N$15:$N$29)+SUM($D$35:$D$49)+SUM($N$35:$N$49))</f>
        <v/>
      </c>
      <c r="G18" s="18" t="str">
        <f t="shared" si="0"/>
        <v/>
      </c>
      <c r="H18" s="18" t="str">
        <f t="shared" si="1"/>
        <v/>
      </c>
      <c r="I18" s="18" t="str">
        <f t="shared" si="2"/>
        <v/>
      </c>
      <c r="J18" s="40"/>
      <c r="K18" s="15"/>
      <c r="L18" s="33"/>
      <c r="M18" s="25"/>
      <c r="N18" s="25"/>
      <c r="O18" s="25"/>
      <c r="P18" s="18" t="str">
        <f>IF(OR(ISBLANK(AWG), ISBLANK($M18), ISBLANK($N18), ISBLANK($O18)),"", SUM(N18:$N$29))</f>
        <v/>
      </c>
      <c r="Q18" s="18" t="str">
        <f t="shared" si="3"/>
        <v/>
      </c>
      <c r="R18" s="18" t="str">
        <f t="shared" si="4"/>
        <v/>
      </c>
      <c r="S18" s="18" t="str">
        <f t="shared" si="5"/>
        <v/>
      </c>
      <c r="T18" s="40"/>
    </row>
    <row r="19" spans="2:20" x14ac:dyDescent="0.2">
      <c r="B19" s="33"/>
      <c r="C19" s="24"/>
      <c r="D19" s="24"/>
      <c r="E19" s="24"/>
      <c r="F19" s="18" t="str">
        <f>IF(OR(ISBLANK(AWG), ISBLANK($C19), ISBLANK($D19), ISBLANK($E19)),"", (SUM(D19:$D$29))+SUM($N$15:$N$29)+SUM($D$35:$D$49)+SUM($N$35:$N$49))</f>
        <v/>
      </c>
      <c r="G19" s="18" t="str">
        <f t="shared" si="0"/>
        <v/>
      </c>
      <c r="H19" s="18" t="str">
        <f t="shared" si="1"/>
        <v/>
      </c>
      <c r="I19" s="18" t="str">
        <f t="shared" si="2"/>
        <v/>
      </c>
      <c r="J19" s="40"/>
      <c r="K19" s="15"/>
      <c r="L19" s="33"/>
      <c r="M19" s="24"/>
      <c r="N19" s="24"/>
      <c r="O19" s="24"/>
      <c r="P19" s="18" t="str">
        <f>IF(OR(ISBLANK(AWG), ISBLANK($M19), ISBLANK($N19), ISBLANK($O19)),"", SUM(N19:$N$29))</f>
        <v/>
      </c>
      <c r="Q19" s="18" t="str">
        <f t="shared" si="3"/>
        <v/>
      </c>
      <c r="R19" s="18" t="str">
        <f t="shared" si="4"/>
        <v/>
      </c>
      <c r="S19" s="18" t="str">
        <f t="shared" si="5"/>
        <v/>
      </c>
      <c r="T19" s="40"/>
    </row>
    <row r="20" spans="2:20" x14ac:dyDescent="0.2">
      <c r="B20" s="33"/>
      <c r="C20" s="24"/>
      <c r="D20" s="24"/>
      <c r="E20" s="24"/>
      <c r="F20" s="18" t="str">
        <f>IF(OR(ISBLANK(AWG), ISBLANK($C20), ISBLANK($D20), ISBLANK($E20)),"", (SUM(D20:$D$29))+SUM($N$15:$N$29)+SUM($D$35:$D$49)+SUM($N$35:$N$49))</f>
        <v/>
      </c>
      <c r="G20" s="18" t="str">
        <f t="shared" si="0"/>
        <v/>
      </c>
      <c r="H20" s="18" t="str">
        <f t="shared" si="1"/>
        <v/>
      </c>
      <c r="I20" s="18" t="str">
        <f t="shared" si="2"/>
        <v/>
      </c>
      <c r="J20" s="40"/>
      <c r="K20" s="15"/>
      <c r="L20" s="33"/>
      <c r="M20" s="24"/>
      <c r="N20" s="24"/>
      <c r="O20" s="24"/>
      <c r="P20" s="18" t="str">
        <f>IF(OR(ISBLANK(AWG), ISBLANK($M20), ISBLANK($N20), ISBLANK($O20)),"", SUM(N20:$N$29))</f>
        <v/>
      </c>
      <c r="Q20" s="18" t="str">
        <f t="shared" si="3"/>
        <v/>
      </c>
      <c r="R20" s="18" t="str">
        <f t="shared" si="4"/>
        <v/>
      </c>
      <c r="S20" s="18" t="str">
        <f t="shared" si="5"/>
        <v/>
      </c>
      <c r="T20" s="40"/>
    </row>
    <row r="21" spans="2:20" x14ac:dyDescent="0.2">
      <c r="B21" s="33"/>
      <c r="C21" s="24"/>
      <c r="D21" s="24"/>
      <c r="E21" s="24"/>
      <c r="F21" s="18" t="str">
        <f>IF(OR(ISBLANK(AWG), ISBLANK($C21), ISBLANK($D21), ISBLANK($E21)),"", (SUM(D21:$D$29))+SUM($N$15:$N$29)+SUM($D$35:$D$49)+SUM($N$35:$N$49))</f>
        <v/>
      </c>
      <c r="G21" s="18" t="str">
        <f t="shared" si="0"/>
        <v/>
      </c>
      <c r="H21" s="18" t="str">
        <f t="shared" si="1"/>
        <v/>
      </c>
      <c r="I21" s="18" t="str">
        <f t="shared" si="2"/>
        <v/>
      </c>
      <c r="J21" s="40"/>
      <c r="K21" s="15"/>
      <c r="L21" s="33"/>
      <c r="M21" s="24"/>
      <c r="N21" s="24"/>
      <c r="O21" s="24"/>
      <c r="P21" s="18" t="str">
        <f>IF(OR(ISBLANK(AWG), ISBLANK($M21), ISBLANK($N21), ISBLANK($O21)),"", SUM(N21:$N$29))</f>
        <v/>
      </c>
      <c r="Q21" s="18" t="str">
        <f t="shared" si="3"/>
        <v/>
      </c>
      <c r="R21" s="18" t="str">
        <f t="shared" si="4"/>
        <v/>
      </c>
      <c r="S21" s="18" t="str">
        <f t="shared" si="5"/>
        <v/>
      </c>
      <c r="T21" s="40"/>
    </row>
    <row r="22" spans="2:20" x14ac:dyDescent="0.2">
      <c r="B22" s="33"/>
      <c r="C22" s="25"/>
      <c r="D22" s="24"/>
      <c r="E22" s="24"/>
      <c r="F22" s="18" t="str">
        <f>IF(OR(ISBLANK(AWG), ISBLANK($C22), ISBLANK($D22), ISBLANK($E22)),"", (SUM(D22:$D$29))+SUM($N$15:$N$29)+SUM($D$35:$D$49)+SUM($N$35:$N$49))</f>
        <v/>
      </c>
      <c r="G22" s="18" t="str">
        <f t="shared" si="0"/>
        <v/>
      </c>
      <c r="H22" s="18" t="str">
        <f t="shared" si="1"/>
        <v/>
      </c>
      <c r="I22" s="18" t="str">
        <f t="shared" si="2"/>
        <v/>
      </c>
      <c r="J22" s="40"/>
      <c r="K22" s="15"/>
      <c r="L22" s="33"/>
      <c r="M22" s="25"/>
      <c r="N22" s="24"/>
      <c r="O22" s="24"/>
      <c r="P22" s="18" t="str">
        <f>IF(OR(ISBLANK(AWG), ISBLANK($M22), ISBLANK($N22), ISBLANK($O22)),"", SUM(N22:$N$29))</f>
        <v/>
      </c>
      <c r="Q22" s="18" t="str">
        <f t="shared" si="3"/>
        <v/>
      </c>
      <c r="R22" s="18" t="str">
        <f t="shared" si="4"/>
        <v/>
      </c>
      <c r="S22" s="18" t="str">
        <f t="shared" si="5"/>
        <v/>
      </c>
      <c r="T22" s="40"/>
    </row>
    <row r="23" spans="2:20" x14ac:dyDescent="0.2">
      <c r="B23" s="33"/>
      <c r="C23" s="24"/>
      <c r="D23" s="24"/>
      <c r="E23" s="24"/>
      <c r="F23" s="18" t="str">
        <f>IF(OR(ISBLANK(AWG), ISBLANK($C23), ISBLANK($D23), ISBLANK($E23)),"", (SUM(D23:$D$29))+SUM($N$15:$N$29)+SUM($D$35:$D$49)+SUM($N$35:$N$49))</f>
        <v/>
      </c>
      <c r="G23" s="18" t="str">
        <f t="shared" si="0"/>
        <v/>
      </c>
      <c r="H23" s="18" t="str">
        <f t="shared" si="1"/>
        <v/>
      </c>
      <c r="I23" s="18" t="str">
        <f t="shared" si="2"/>
        <v/>
      </c>
      <c r="J23" s="40"/>
      <c r="K23" s="15"/>
      <c r="L23" s="33"/>
      <c r="M23" s="24"/>
      <c r="N23" s="24"/>
      <c r="O23" s="24"/>
      <c r="P23" s="18" t="str">
        <f>IF(OR(ISBLANK(AWG), ISBLANK($M23), ISBLANK($N23), ISBLANK($O23)),"", SUM(N23:$N$29))</f>
        <v/>
      </c>
      <c r="Q23" s="18" t="str">
        <f t="shared" si="3"/>
        <v/>
      </c>
      <c r="R23" s="18" t="str">
        <f t="shared" si="4"/>
        <v/>
      </c>
      <c r="S23" s="18" t="str">
        <f t="shared" si="5"/>
        <v/>
      </c>
      <c r="T23" s="40"/>
    </row>
    <row r="24" spans="2:20" x14ac:dyDescent="0.2">
      <c r="B24" s="33"/>
      <c r="C24" s="24"/>
      <c r="D24" s="24"/>
      <c r="E24" s="24"/>
      <c r="F24" s="18" t="str">
        <f>IF(OR(ISBLANK(AWG), ISBLANK($C24), ISBLANK($D24), ISBLANK($E24)),"", (SUM(D24:$D$29))+SUM($N$15:$N$29)+SUM($D$35:$D$49)+SUM($N$35:$N$49))</f>
        <v/>
      </c>
      <c r="G24" s="18" t="str">
        <f t="shared" si="0"/>
        <v/>
      </c>
      <c r="H24" s="18" t="str">
        <f t="shared" si="1"/>
        <v/>
      </c>
      <c r="I24" s="18" t="str">
        <f t="shared" si="2"/>
        <v/>
      </c>
      <c r="J24" s="40"/>
      <c r="K24" s="15"/>
      <c r="L24" s="33"/>
      <c r="M24" s="24"/>
      <c r="N24" s="24"/>
      <c r="O24" s="24"/>
      <c r="P24" s="18" t="str">
        <f>IF(OR(ISBLANK(AWG), ISBLANK($M24), ISBLANK($N24), ISBLANK($O24)),"", SUM(N24:$N$29))</f>
        <v/>
      </c>
      <c r="Q24" s="18" t="str">
        <f t="shared" si="3"/>
        <v/>
      </c>
      <c r="R24" s="18" t="str">
        <f t="shared" si="4"/>
        <v/>
      </c>
      <c r="S24" s="18" t="str">
        <f t="shared" si="5"/>
        <v/>
      </c>
      <c r="T24" s="40"/>
    </row>
    <row r="25" spans="2:20" x14ac:dyDescent="0.2">
      <c r="B25" s="33"/>
      <c r="C25" s="24"/>
      <c r="D25" s="24"/>
      <c r="E25" s="24"/>
      <c r="F25" s="18" t="str">
        <f>IF(OR(ISBLANK(AWG), ISBLANK($C25), ISBLANK($D25), ISBLANK($E25)),"", (SUM(D25:$D$29))+SUM($N$15:$N$29)+SUM($D$35:$D$49)+SUM($N$35:$N$49))</f>
        <v/>
      </c>
      <c r="G25" s="18" t="str">
        <f t="shared" si="0"/>
        <v/>
      </c>
      <c r="H25" s="18" t="str">
        <f t="shared" si="1"/>
        <v/>
      </c>
      <c r="I25" s="18" t="str">
        <f t="shared" si="2"/>
        <v/>
      </c>
      <c r="J25" s="40"/>
      <c r="K25" s="15"/>
      <c r="L25" s="33"/>
      <c r="M25" s="24"/>
      <c r="N25" s="24"/>
      <c r="O25" s="24"/>
      <c r="P25" s="18" t="str">
        <f>IF(OR(ISBLANK(AWG), ISBLANK($M25), ISBLANK($N25), ISBLANK($O25)),"", SUM(N25:$N$29))</f>
        <v/>
      </c>
      <c r="Q25" s="18" t="str">
        <f t="shared" si="3"/>
        <v/>
      </c>
      <c r="R25" s="18" t="str">
        <f t="shared" si="4"/>
        <v/>
      </c>
      <c r="S25" s="18" t="str">
        <f t="shared" si="5"/>
        <v/>
      </c>
      <c r="T25" s="40"/>
    </row>
    <row r="26" spans="2:20" x14ac:dyDescent="0.2">
      <c r="B26" s="33"/>
      <c r="C26" s="25"/>
      <c r="D26" s="24"/>
      <c r="E26" s="24"/>
      <c r="F26" s="18" t="str">
        <f>IF(OR(ISBLANK(AWG), ISBLANK($C26), ISBLANK($D26), ISBLANK($E26)),"", (SUM(D26:$D$29))+SUM($N$15:$N$29)+SUM($D$35:$D$49)+SUM($N$35:$N$49))</f>
        <v/>
      </c>
      <c r="G26" s="18" t="str">
        <f t="shared" si="0"/>
        <v/>
      </c>
      <c r="H26" s="18" t="str">
        <f t="shared" si="1"/>
        <v/>
      </c>
      <c r="I26" s="18" t="str">
        <f t="shared" si="2"/>
        <v/>
      </c>
      <c r="J26" s="40"/>
      <c r="K26" s="15"/>
      <c r="L26" s="33"/>
      <c r="M26" s="25"/>
      <c r="N26" s="24"/>
      <c r="O26" s="24"/>
      <c r="P26" s="18" t="str">
        <f>IF(OR(ISBLANK(AWG), ISBLANK($M26), ISBLANK($N26), ISBLANK($O26)),"", SUM(N26:$N$29))</f>
        <v/>
      </c>
      <c r="Q26" s="18" t="str">
        <f t="shared" si="3"/>
        <v/>
      </c>
      <c r="R26" s="18" t="str">
        <f t="shared" si="4"/>
        <v/>
      </c>
      <c r="S26" s="18" t="str">
        <f t="shared" si="5"/>
        <v/>
      </c>
      <c r="T26" s="40"/>
    </row>
    <row r="27" spans="2:20" x14ac:dyDescent="0.2">
      <c r="B27" s="33"/>
      <c r="C27" s="24"/>
      <c r="D27" s="24"/>
      <c r="E27" s="24"/>
      <c r="F27" s="18" t="str">
        <f>IF(OR(ISBLANK(AWG), ISBLANK($C27), ISBLANK($D27), ISBLANK($E27)),"", (SUM(D27:$D$29))+SUM($N$15:$N$29)+SUM($D$35:$D$49)+SUM($N$35:$N$49))</f>
        <v/>
      </c>
      <c r="G27" s="18" t="str">
        <f t="shared" si="0"/>
        <v/>
      </c>
      <c r="H27" s="18" t="str">
        <f t="shared" si="1"/>
        <v/>
      </c>
      <c r="I27" s="18" t="str">
        <f t="shared" si="2"/>
        <v/>
      </c>
      <c r="J27" s="40"/>
      <c r="K27" s="15"/>
      <c r="L27" s="33"/>
      <c r="M27" s="24"/>
      <c r="N27" s="24"/>
      <c r="O27" s="24"/>
      <c r="P27" s="18" t="str">
        <f>IF(OR(ISBLANK(AWG), ISBLANK($M27), ISBLANK($N27), ISBLANK($O27)),"", SUM(N27:$N$29))</f>
        <v/>
      </c>
      <c r="Q27" s="18" t="str">
        <f t="shared" si="3"/>
        <v/>
      </c>
      <c r="R27" s="18" t="str">
        <f t="shared" si="4"/>
        <v/>
      </c>
      <c r="S27" s="18" t="str">
        <f t="shared" si="5"/>
        <v/>
      </c>
      <c r="T27" s="40"/>
    </row>
    <row r="28" spans="2:20" x14ac:dyDescent="0.2">
      <c r="B28" s="33"/>
      <c r="C28" s="24"/>
      <c r="D28" s="24"/>
      <c r="E28" s="24"/>
      <c r="F28" s="18" t="str">
        <f>IF(OR(ISBLANK(AWG), ISBLANK($C28), ISBLANK($D28), ISBLANK($E28)),"", (SUM(D28:$D$29))+SUM($N$15:$N$29)+SUM($D$35:$D$49)+SUM($N$35:$N$49))</f>
        <v/>
      </c>
      <c r="G28" s="18" t="str">
        <f t="shared" si="0"/>
        <v/>
      </c>
      <c r="H28" s="18" t="str">
        <f t="shared" si="1"/>
        <v/>
      </c>
      <c r="I28" s="18" t="str">
        <f t="shared" si="2"/>
        <v/>
      </c>
      <c r="J28" s="40"/>
      <c r="K28" s="15"/>
      <c r="L28" s="33"/>
      <c r="M28" s="24"/>
      <c r="N28" s="24"/>
      <c r="O28" s="24"/>
      <c r="P28" s="18" t="str">
        <f>IF(OR(ISBLANK(AWG), ISBLANK($M28), ISBLANK($N28), ISBLANK($O28)),"", SUM(N28:$N$29))</f>
        <v/>
      </c>
      <c r="Q28" s="18" t="str">
        <f t="shared" si="3"/>
        <v/>
      </c>
      <c r="R28" s="18" t="str">
        <f t="shared" si="4"/>
        <v/>
      </c>
      <c r="S28" s="18" t="str">
        <f t="shared" si="5"/>
        <v/>
      </c>
      <c r="T28" s="40"/>
    </row>
    <row r="29" spans="2:20" x14ac:dyDescent="0.2">
      <c r="B29" s="33"/>
      <c r="C29" s="24"/>
      <c r="D29" s="24"/>
      <c r="E29" s="24"/>
      <c r="F29" s="18" t="str">
        <f>IF(OR(ISBLANK(AWG), ISBLANK($C29), ISBLANK($D29), ISBLANK($E29)),"", (SUM(D29:$D$29))+SUM($N$15:$N$29)+SUM($D$35:$D$49)+SUM($N$35:$N$49))</f>
        <v/>
      </c>
      <c r="G29" s="18" t="str">
        <f t="shared" si="0"/>
        <v/>
      </c>
      <c r="H29" s="18" t="str">
        <f t="shared" si="1"/>
        <v/>
      </c>
      <c r="I29" s="18" t="str">
        <f t="shared" si="2"/>
        <v/>
      </c>
      <c r="J29" s="40"/>
      <c r="K29" s="15"/>
      <c r="L29" s="33"/>
      <c r="M29" s="24"/>
      <c r="N29" s="24"/>
      <c r="O29" s="24"/>
      <c r="P29" s="18" t="str">
        <f>IF(OR(ISBLANK(AWG), ISBLANK($M29), ISBLANK($N29), ISBLANK($O29)),"", SUM(N29:$N$29))</f>
        <v/>
      </c>
      <c r="Q29" s="18" t="str">
        <f t="shared" si="3"/>
        <v/>
      </c>
      <c r="R29" s="18" t="str">
        <f t="shared" si="4"/>
        <v/>
      </c>
      <c r="S29" s="18" t="str">
        <f>IF(AND(AWG&gt;0, $M29&gt;0, $N29&gt;0, $O29&gt;0, ISBLANK($C30)), (24*0.9)-R29, "")</f>
        <v/>
      </c>
      <c r="T29" s="40"/>
    </row>
    <row r="30" spans="2:20" ht="13.5" thickBot="1" x14ac:dyDescent="0.25">
      <c r="B30" s="41"/>
      <c r="C30" s="43"/>
      <c r="D30" s="43"/>
      <c r="E30" s="43"/>
      <c r="F30" s="43"/>
      <c r="G30" s="43"/>
      <c r="H30" s="43"/>
      <c r="I30" s="43"/>
      <c r="J30" s="42"/>
      <c r="K30" s="15"/>
      <c r="L30" s="41"/>
      <c r="M30" s="43"/>
      <c r="N30" s="43"/>
      <c r="O30" s="43"/>
      <c r="P30" s="43"/>
      <c r="Q30" s="43"/>
      <c r="R30" s="43"/>
      <c r="S30" s="43"/>
      <c r="T30" s="42"/>
    </row>
    <row r="31" spans="2:20" ht="6" customHeight="1" thickTop="1" thickBot="1" x14ac:dyDescent="0.25">
      <c r="B31" s="44"/>
      <c r="C31" s="15"/>
      <c r="D31" s="15"/>
      <c r="E31" s="15"/>
      <c r="F31" s="15"/>
      <c r="G31" s="15"/>
      <c r="H31" s="15"/>
      <c r="I31" s="15"/>
      <c r="J31" s="15"/>
      <c r="K31" s="15"/>
      <c r="L31" s="44"/>
      <c r="M31" s="15"/>
      <c r="N31" s="15"/>
      <c r="O31" s="15"/>
      <c r="P31" s="15"/>
      <c r="Q31" s="15"/>
      <c r="R31" s="15"/>
      <c r="S31" s="15"/>
      <c r="T31" s="15"/>
    </row>
    <row r="32" spans="2:20" ht="16.5" thickTop="1" x14ac:dyDescent="0.2">
      <c r="B32" s="88" t="s">
        <v>17</v>
      </c>
      <c r="C32" s="89"/>
      <c r="D32" s="89"/>
      <c r="E32" s="89"/>
      <c r="F32" s="89"/>
      <c r="G32" s="83" t="s">
        <v>16</v>
      </c>
      <c r="H32" s="83" t="s">
        <v>15</v>
      </c>
      <c r="I32" s="55"/>
      <c r="J32" s="45"/>
      <c r="K32" s="15"/>
      <c r="L32" s="88" t="s">
        <v>17</v>
      </c>
      <c r="M32" s="89"/>
      <c r="N32" s="89"/>
      <c r="O32" s="89"/>
      <c r="P32" s="89"/>
      <c r="Q32" s="83" t="s">
        <v>16</v>
      </c>
      <c r="R32" s="83" t="s">
        <v>15</v>
      </c>
      <c r="S32" s="55"/>
      <c r="T32" s="45"/>
    </row>
    <row r="33" spans="2:20" ht="5.25" customHeight="1" x14ac:dyDescent="0.2">
      <c r="B33" s="33"/>
      <c r="C33" s="15"/>
      <c r="D33" s="15"/>
      <c r="E33" s="15"/>
      <c r="F33" s="15"/>
      <c r="G33" s="15"/>
      <c r="H33" s="15"/>
      <c r="I33" s="53"/>
      <c r="J33" s="40"/>
      <c r="K33" s="15"/>
      <c r="L33" s="33"/>
      <c r="M33" s="15"/>
      <c r="N33" s="15"/>
      <c r="O33" s="15"/>
      <c r="P33" s="15"/>
      <c r="Q33" s="15"/>
      <c r="R33" s="15"/>
      <c r="S33" s="53"/>
      <c r="T33" s="40"/>
    </row>
    <row r="34" spans="2:20" ht="25.5" x14ac:dyDescent="0.2">
      <c r="B34" s="33"/>
      <c r="C34" s="19" t="s">
        <v>9</v>
      </c>
      <c r="D34" s="19" t="s">
        <v>10</v>
      </c>
      <c r="E34" s="19" t="s">
        <v>11</v>
      </c>
      <c r="F34" s="19" t="s">
        <v>12</v>
      </c>
      <c r="G34" s="19" t="s">
        <v>13</v>
      </c>
      <c r="H34" s="19" t="s">
        <v>14</v>
      </c>
      <c r="I34" s="20" t="s">
        <v>8</v>
      </c>
      <c r="J34" s="40"/>
      <c r="K34" s="15"/>
      <c r="L34" s="33"/>
      <c r="M34" s="19" t="s">
        <v>9</v>
      </c>
      <c r="N34" s="19" t="s">
        <v>10</v>
      </c>
      <c r="O34" s="19" t="s">
        <v>11</v>
      </c>
      <c r="P34" s="19" t="s">
        <v>12</v>
      </c>
      <c r="Q34" s="19" t="s">
        <v>13</v>
      </c>
      <c r="R34" s="19" t="s">
        <v>14</v>
      </c>
      <c r="S34" s="20" t="s">
        <v>8</v>
      </c>
      <c r="T34" s="40"/>
    </row>
    <row r="35" spans="2:20" x14ac:dyDescent="0.2">
      <c r="B35" s="33"/>
      <c r="C35" s="23"/>
      <c r="D35" s="23"/>
      <c r="E35" s="23"/>
      <c r="F35" s="21" t="str">
        <f>IF(OR(ISBLANK(AWG), ISBLANK($C35), ISBLANK($D35), ISBLANK($E35)),"", SUM($D35:$D$49))</f>
        <v/>
      </c>
      <c r="G35" s="21" t="str">
        <f t="shared" ref="G35:G49" si="6">IF(OR(ISBLANK(AWG), ISBLANK($C35), ISBLANK($D35), ISBLANK($E35)),"", ROUND(((F35/24)*ohmsPerFoot*E35), 2))</f>
        <v/>
      </c>
      <c r="H35" s="21" t="str">
        <f t="shared" ref="H35:H49" si="7">IF(AND(AWG&gt;0, $C35&gt;0, $D35&gt;0, $E35&gt;0, ISBLANK($C36)), SUM($G$35:$G$49), "")</f>
        <v/>
      </c>
      <c r="I35" s="21" t="str">
        <f t="shared" ref="I35:I48" si="8">IF(AND(AWG&gt;0, $C35&gt;0, $D35&gt;0, $E35&gt;0, ISBLANK($C36)), (24*0.9)-H35, "")</f>
        <v/>
      </c>
      <c r="J35" s="40"/>
      <c r="K35" s="15"/>
      <c r="L35" s="33"/>
      <c r="M35" s="23"/>
      <c r="N35" s="23"/>
      <c r="O35" s="23"/>
      <c r="P35" s="21" t="str">
        <f>IF(OR(ISBLANK(AWG), ISBLANK($M35), ISBLANK($N35), ISBLANK($O35)),"", SUM(N35:$N$49))</f>
        <v/>
      </c>
      <c r="Q35" s="21" t="str">
        <f t="shared" ref="Q35:Q49" si="9">IF(OR(ISBLANK(AWG), ISBLANK($M35), ISBLANK($N35), ISBLANK($O35)),"", ROUND(((P35/24)*ohmsPerFoot*O35), 2))</f>
        <v/>
      </c>
      <c r="R35" s="21" t="str">
        <f t="shared" ref="R35:R49" si="10">IF(AND(AWG&gt;0, $M35&gt;0, $N35&gt;0, $O35&gt;0, ISBLANK($M36)), SUM($Q$35:$Q$49), "")</f>
        <v/>
      </c>
      <c r="S35" s="21" t="str">
        <f t="shared" ref="S35:S48" si="11">IF(AND(AWG&gt;0, $M35&gt;0, $N35&gt;0, $O35&gt;0, ISBLANK($M36)), (24*0.9)-R35, "")</f>
        <v/>
      </c>
      <c r="T35" s="40"/>
    </row>
    <row r="36" spans="2:20" x14ac:dyDescent="0.2">
      <c r="B36" s="33"/>
      <c r="C36" s="24"/>
      <c r="D36" s="24"/>
      <c r="E36" s="24"/>
      <c r="F36" s="18" t="str">
        <f>IF(OR(ISBLANK(AWG), ISBLANK($C36), ISBLANK($D36), ISBLANK($E36)),"", SUM($D36:$D$49))</f>
        <v/>
      </c>
      <c r="G36" s="18" t="str">
        <f t="shared" si="6"/>
        <v/>
      </c>
      <c r="H36" s="18" t="str">
        <f t="shared" si="7"/>
        <v/>
      </c>
      <c r="I36" s="18" t="str">
        <f t="shared" si="8"/>
        <v/>
      </c>
      <c r="J36" s="40"/>
      <c r="K36" s="15"/>
      <c r="L36" s="33"/>
      <c r="M36" s="24"/>
      <c r="N36" s="24"/>
      <c r="O36" s="24"/>
      <c r="P36" s="18" t="str">
        <f>IF(OR(ISBLANK(AWG), ISBLANK($M36), ISBLANK($N36), ISBLANK($O36)),"", SUM(N36:$N$49))</f>
        <v/>
      </c>
      <c r="Q36" s="18" t="str">
        <f t="shared" si="9"/>
        <v/>
      </c>
      <c r="R36" s="18" t="str">
        <f t="shared" si="10"/>
        <v/>
      </c>
      <c r="S36" s="18" t="str">
        <f t="shared" si="11"/>
        <v/>
      </c>
      <c r="T36" s="40"/>
    </row>
    <row r="37" spans="2:20" x14ac:dyDescent="0.2">
      <c r="B37" s="33"/>
      <c r="C37" s="24"/>
      <c r="D37" s="24"/>
      <c r="E37" s="24"/>
      <c r="F37" s="18" t="str">
        <f>IF(OR(ISBLANK(AWG), ISBLANK($C37), ISBLANK($D37), ISBLANK($E37)),"", SUM($D37:$D$49))</f>
        <v/>
      </c>
      <c r="G37" s="18" t="str">
        <f t="shared" si="6"/>
        <v/>
      </c>
      <c r="H37" s="18" t="str">
        <f t="shared" si="7"/>
        <v/>
      </c>
      <c r="I37" s="18" t="str">
        <f t="shared" si="8"/>
        <v/>
      </c>
      <c r="J37" s="40"/>
      <c r="K37" s="15"/>
      <c r="L37" s="33"/>
      <c r="M37" s="24"/>
      <c r="N37" s="24"/>
      <c r="O37" s="24"/>
      <c r="P37" s="18" t="str">
        <f>IF(OR(ISBLANK(AWG), ISBLANK($M37), ISBLANK($N37), ISBLANK($O37)),"", SUM(N37:$N$49))</f>
        <v/>
      </c>
      <c r="Q37" s="18" t="str">
        <f t="shared" si="9"/>
        <v/>
      </c>
      <c r="R37" s="18" t="str">
        <f t="shared" si="10"/>
        <v/>
      </c>
      <c r="S37" s="18" t="str">
        <f t="shared" si="11"/>
        <v/>
      </c>
      <c r="T37" s="40"/>
    </row>
    <row r="38" spans="2:20" x14ac:dyDescent="0.2">
      <c r="B38" s="33"/>
      <c r="C38" s="25"/>
      <c r="D38" s="25"/>
      <c r="E38" s="25"/>
      <c r="F38" s="18" t="str">
        <f>IF(OR(ISBLANK(AWG), ISBLANK($C38), ISBLANK($D38), ISBLANK($E38)),"", SUM($D38:$D$49))</f>
        <v/>
      </c>
      <c r="G38" s="18" t="str">
        <f t="shared" si="6"/>
        <v/>
      </c>
      <c r="H38" s="18" t="str">
        <f t="shared" si="7"/>
        <v/>
      </c>
      <c r="I38" s="18" t="str">
        <f t="shared" si="8"/>
        <v/>
      </c>
      <c r="J38" s="40"/>
      <c r="K38" s="15"/>
      <c r="L38" s="33"/>
      <c r="M38" s="25"/>
      <c r="N38" s="25"/>
      <c r="O38" s="25"/>
      <c r="P38" s="18" t="str">
        <f>IF(OR(ISBLANK(AWG), ISBLANK($M38), ISBLANK($N38), ISBLANK($O38)),"", SUM(N38:$N$49))</f>
        <v/>
      </c>
      <c r="Q38" s="18" t="str">
        <f t="shared" si="9"/>
        <v/>
      </c>
      <c r="R38" s="18" t="str">
        <f t="shared" si="10"/>
        <v/>
      </c>
      <c r="S38" s="18" t="str">
        <f t="shared" si="11"/>
        <v/>
      </c>
      <c r="T38" s="40"/>
    </row>
    <row r="39" spans="2:20" x14ac:dyDescent="0.2">
      <c r="B39" s="33"/>
      <c r="C39" s="24"/>
      <c r="D39" s="24"/>
      <c r="E39" s="24"/>
      <c r="F39" s="18" t="str">
        <f>IF(OR(ISBLANK(AWG), ISBLANK($C39), ISBLANK($D39), ISBLANK($E39)),"", SUM($D39:$D$49))</f>
        <v/>
      </c>
      <c r="G39" s="18" t="str">
        <f t="shared" si="6"/>
        <v/>
      </c>
      <c r="H39" s="18" t="str">
        <f t="shared" si="7"/>
        <v/>
      </c>
      <c r="I39" s="18" t="str">
        <f t="shared" si="8"/>
        <v/>
      </c>
      <c r="J39" s="40"/>
      <c r="K39" s="15"/>
      <c r="L39" s="33"/>
      <c r="M39" s="24"/>
      <c r="N39" s="24"/>
      <c r="O39" s="24"/>
      <c r="P39" s="18" t="str">
        <f>IF(OR(ISBLANK(AWG), ISBLANK($M39), ISBLANK($N39), ISBLANK($O39)),"", SUM(N39:$N$49))</f>
        <v/>
      </c>
      <c r="Q39" s="18" t="str">
        <f t="shared" si="9"/>
        <v/>
      </c>
      <c r="R39" s="18" t="str">
        <f t="shared" si="10"/>
        <v/>
      </c>
      <c r="S39" s="18" t="str">
        <f t="shared" si="11"/>
        <v/>
      </c>
      <c r="T39" s="40"/>
    </row>
    <row r="40" spans="2:20" x14ac:dyDescent="0.2">
      <c r="B40" s="33"/>
      <c r="C40" s="24"/>
      <c r="D40" s="24"/>
      <c r="E40" s="24"/>
      <c r="F40" s="18" t="str">
        <f>IF(OR(ISBLANK(AWG), ISBLANK($C40), ISBLANK($D40), ISBLANK($E40)),"", SUM($D40:$D$49))</f>
        <v/>
      </c>
      <c r="G40" s="18" t="str">
        <f t="shared" si="6"/>
        <v/>
      </c>
      <c r="H40" s="18" t="str">
        <f t="shared" si="7"/>
        <v/>
      </c>
      <c r="I40" s="18" t="str">
        <f t="shared" si="8"/>
        <v/>
      </c>
      <c r="J40" s="40"/>
      <c r="K40" s="15"/>
      <c r="L40" s="33"/>
      <c r="M40" s="24"/>
      <c r="N40" s="24"/>
      <c r="O40" s="24"/>
      <c r="P40" s="18" t="str">
        <f>IF(OR(ISBLANK(AWG), ISBLANK($M40), ISBLANK($N40), ISBLANK($O40)),"", SUM(N40:$N$49))</f>
        <v/>
      </c>
      <c r="Q40" s="18" t="str">
        <f t="shared" si="9"/>
        <v/>
      </c>
      <c r="R40" s="18" t="str">
        <f t="shared" si="10"/>
        <v/>
      </c>
      <c r="S40" s="18" t="str">
        <f t="shared" si="11"/>
        <v/>
      </c>
      <c r="T40" s="40"/>
    </row>
    <row r="41" spans="2:20" x14ac:dyDescent="0.2">
      <c r="B41" s="33"/>
      <c r="C41" s="24"/>
      <c r="D41" s="24"/>
      <c r="E41" s="24"/>
      <c r="F41" s="18" t="str">
        <f>IF(OR(ISBLANK(AWG), ISBLANK($C41), ISBLANK($D41), ISBLANK($E41)),"", SUM($D41:$D$49))</f>
        <v/>
      </c>
      <c r="G41" s="18" t="str">
        <f t="shared" si="6"/>
        <v/>
      </c>
      <c r="H41" s="18" t="str">
        <f t="shared" si="7"/>
        <v/>
      </c>
      <c r="I41" s="18" t="str">
        <f t="shared" si="8"/>
        <v/>
      </c>
      <c r="J41" s="40"/>
      <c r="K41" s="15"/>
      <c r="L41" s="33"/>
      <c r="M41" s="24"/>
      <c r="N41" s="24"/>
      <c r="O41" s="24"/>
      <c r="P41" s="18" t="str">
        <f>IF(OR(ISBLANK(AWG), ISBLANK($M41), ISBLANK($N41), ISBLANK($O41)),"", SUM(N41:$N$49))</f>
        <v/>
      </c>
      <c r="Q41" s="18" t="str">
        <f t="shared" si="9"/>
        <v/>
      </c>
      <c r="R41" s="18" t="str">
        <f t="shared" si="10"/>
        <v/>
      </c>
      <c r="S41" s="18" t="str">
        <f t="shared" si="11"/>
        <v/>
      </c>
      <c r="T41" s="40"/>
    </row>
    <row r="42" spans="2:20" x14ac:dyDescent="0.2">
      <c r="B42" s="33"/>
      <c r="C42" s="25"/>
      <c r="D42" s="24"/>
      <c r="E42" s="24"/>
      <c r="F42" s="18" t="str">
        <f>IF(OR(ISBLANK(AWG), ISBLANK($C42), ISBLANK($D42), ISBLANK($E42)),"", SUM($D42:$D$49))</f>
        <v/>
      </c>
      <c r="G42" s="18" t="str">
        <f t="shared" si="6"/>
        <v/>
      </c>
      <c r="H42" s="18" t="str">
        <f t="shared" si="7"/>
        <v/>
      </c>
      <c r="I42" s="18" t="str">
        <f t="shared" si="8"/>
        <v/>
      </c>
      <c r="J42" s="40"/>
      <c r="K42" s="15"/>
      <c r="L42" s="33"/>
      <c r="M42" s="25"/>
      <c r="N42" s="24"/>
      <c r="O42" s="24"/>
      <c r="P42" s="18" t="str">
        <f>IF(OR(ISBLANK(AWG), ISBLANK($M42), ISBLANK($N42), ISBLANK($O42)),"", SUM(N42:$N$49))</f>
        <v/>
      </c>
      <c r="Q42" s="18" t="str">
        <f t="shared" si="9"/>
        <v/>
      </c>
      <c r="R42" s="18" t="str">
        <f t="shared" si="10"/>
        <v/>
      </c>
      <c r="S42" s="18" t="str">
        <f t="shared" si="11"/>
        <v/>
      </c>
      <c r="T42" s="40"/>
    </row>
    <row r="43" spans="2:20" x14ac:dyDescent="0.2">
      <c r="B43" s="33"/>
      <c r="C43" s="24"/>
      <c r="D43" s="24"/>
      <c r="E43" s="24"/>
      <c r="F43" s="18" t="str">
        <f>IF(OR(ISBLANK(AWG), ISBLANK($C43), ISBLANK($D43), ISBLANK($E43)),"", SUM($D43:$D$49))</f>
        <v/>
      </c>
      <c r="G43" s="18" t="str">
        <f t="shared" si="6"/>
        <v/>
      </c>
      <c r="H43" s="18" t="str">
        <f t="shared" si="7"/>
        <v/>
      </c>
      <c r="I43" s="18" t="str">
        <f t="shared" si="8"/>
        <v/>
      </c>
      <c r="J43" s="40"/>
      <c r="K43" s="15"/>
      <c r="L43" s="33"/>
      <c r="M43" s="24"/>
      <c r="N43" s="24"/>
      <c r="O43" s="24"/>
      <c r="P43" s="18" t="str">
        <f>IF(OR(ISBLANK(AWG), ISBLANK($M43), ISBLANK($N43), ISBLANK($O43)),"", SUM(N43:$N$49))</f>
        <v/>
      </c>
      <c r="Q43" s="18" t="str">
        <f t="shared" si="9"/>
        <v/>
      </c>
      <c r="R43" s="18" t="str">
        <f t="shared" si="10"/>
        <v/>
      </c>
      <c r="S43" s="18" t="str">
        <f t="shared" si="11"/>
        <v/>
      </c>
      <c r="T43" s="40"/>
    </row>
    <row r="44" spans="2:20" x14ac:dyDescent="0.2">
      <c r="B44" s="33"/>
      <c r="C44" s="24"/>
      <c r="D44" s="24"/>
      <c r="E44" s="24"/>
      <c r="F44" s="18" t="str">
        <f>IF(OR(ISBLANK(AWG), ISBLANK($C44), ISBLANK($D44), ISBLANK($E44)),"", SUM($D44:$D$49))</f>
        <v/>
      </c>
      <c r="G44" s="18" t="str">
        <f t="shared" si="6"/>
        <v/>
      </c>
      <c r="H44" s="18" t="str">
        <f t="shared" si="7"/>
        <v/>
      </c>
      <c r="I44" s="18" t="str">
        <f t="shared" si="8"/>
        <v/>
      </c>
      <c r="J44" s="40"/>
      <c r="K44" s="15"/>
      <c r="L44" s="33"/>
      <c r="M44" s="24"/>
      <c r="N44" s="24"/>
      <c r="O44" s="24"/>
      <c r="P44" s="18" t="str">
        <f>IF(OR(ISBLANK(AWG), ISBLANK($M44), ISBLANK($N44), ISBLANK($O44)),"", SUM(N44:$N$49))</f>
        <v/>
      </c>
      <c r="Q44" s="18" t="str">
        <f t="shared" si="9"/>
        <v/>
      </c>
      <c r="R44" s="18" t="str">
        <f t="shared" si="10"/>
        <v/>
      </c>
      <c r="S44" s="18" t="str">
        <f t="shared" si="11"/>
        <v/>
      </c>
      <c r="T44" s="40"/>
    </row>
    <row r="45" spans="2:20" x14ac:dyDescent="0.2">
      <c r="B45" s="33"/>
      <c r="C45" s="24"/>
      <c r="D45" s="24"/>
      <c r="E45" s="24"/>
      <c r="F45" s="18" t="str">
        <f>IF(OR(ISBLANK(AWG), ISBLANK($C45), ISBLANK($D45), ISBLANK($E45)),"", SUM($D45:$D$49))</f>
        <v/>
      </c>
      <c r="G45" s="18" t="str">
        <f t="shared" si="6"/>
        <v/>
      </c>
      <c r="H45" s="18" t="str">
        <f t="shared" si="7"/>
        <v/>
      </c>
      <c r="I45" s="18" t="str">
        <f t="shared" si="8"/>
        <v/>
      </c>
      <c r="J45" s="40"/>
      <c r="K45" s="15"/>
      <c r="L45" s="33"/>
      <c r="M45" s="24"/>
      <c r="N45" s="24"/>
      <c r="O45" s="24"/>
      <c r="P45" s="18" t="str">
        <f>IF(OR(ISBLANK(AWG), ISBLANK($M45), ISBLANK($N45), ISBLANK($O45)),"", SUM(N45:$N$49))</f>
        <v/>
      </c>
      <c r="Q45" s="18" t="str">
        <f t="shared" si="9"/>
        <v/>
      </c>
      <c r="R45" s="18" t="str">
        <f t="shared" si="10"/>
        <v/>
      </c>
      <c r="S45" s="18" t="str">
        <f t="shared" si="11"/>
        <v/>
      </c>
      <c r="T45" s="40"/>
    </row>
    <row r="46" spans="2:20" x14ac:dyDescent="0.2">
      <c r="B46" s="33"/>
      <c r="C46" s="25"/>
      <c r="D46" s="24"/>
      <c r="E46" s="24"/>
      <c r="F46" s="18" t="str">
        <f>IF(OR(ISBLANK(AWG), ISBLANK($C46), ISBLANK($D46), ISBLANK($E46)),"", SUM($D46:$D$49))</f>
        <v/>
      </c>
      <c r="G46" s="18" t="str">
        <f t="shared" si="6"/>
        <v/>
      </c>
      <c r="H46" s="18" t="str">
        <f t="shared" si="7"/>
        <v/>
      </c>
      <c r="I46" s="18" t="str">
        <f t="shared" si="8"/>
        <v/>
      </c>
      <c r="J46" s="40"/>
      <c r="K46" s="15"/>
      <c r="L46" s="33"/>
      <c r="M46" s="25"/>
      <c r="N46" s="24"/>
      <c r="O46" s="24"/>
      <c r="P46" s="18" t="str">
        <f>IF(OR(ISBLANK(AWG), ISBLANK($M46), ISBLANK($N46), ISBLANK($O46)),"", SUM(N46:$N$49))</f>
        <v/>
      </c>
      <c r="Q46" s="18" t="str">
        <f t="shared" si="9"/>
        <v/>
      </c>
      <c r="R46" s="18" t="str">
        <f t="shared" si="10"/>
        <v/>
      </c>
      <c r="S46" s="18" t="str">
        <f t="shared" si="11"/>
        <v/>
      </c>
      <c r="T46" s="40"/>
    </row>
    <row r="47" spans="2:20" x14ac:dyDescent="0.2">
      <c r="B47" s="33"/>
      <c r="C47" s="24"/>
      <c r="D47" s="24"/>
      <c r="E47" s="24"/>
      <c r="F47" s="18" t="str">
        <f>IF(OR(ISBLANK(AWG), ISBLANK($C47), ISBLANK($D47), ISBLANK($E47)),"", SUM($D47:$D$49))</f>
        <v/>
      </c>
      <c r="G47" s="18" t="str">
        <f t="shared" si="6"/>
        <v/>
      </c>
      <c r="H47" s="18" t="str">
        <f t="shared" si="7"/>
        <v/>
      </c>
      <c r="I47" s="18" t="str">
        <f t="shared" si="8"/>
        <v/>
      </c>
      <c r="J47" s="40"/>
      <c r="K47" s="15"/>
      <c r="L47" s="33"/>
      <c r="M47" s="24"/>
      <c r="N47" s="24"/>
      <c r="O47" s="24"/>
      <c r="P47" s="18" t="str">
        <f>IF(OR(ISBLANK(AWG), ISBLANK($M47), ISBLANK($N47), ISBLANK($O47)),"", SUM(N47:$N$49))</f>
        <v/>
      </c>
      <c r="Q47" s="18" t="str">
        <f t="shared" si="9"/>
        <v/>
      </c>
      <c r="R47" s="18" t="str">
        <f t="shared" si="10"/>
        <v/>
      </c>
      <c r="S47" s="18" t="str">
        <f t="shared" si="11"/>
        <v/>
      </c>
      <c r="T47" s="40"/>
    </row>
    <row r="48" spans="2:20" x14ac:dyDescent="0.2">
      <c r="B48" s="33"/>
      <c r="C48" s="24"/>
      <c r="D48" s="24"/>
      <c r="E48" s="24"/>
      <c r="F48" s="18" t="str">
        <f>IF(OR(ISBLANK(AWG), ISBLANK($C48), ISBLANK($D48), ISBLANK($E48)),"", SUM($D48:$D$49))</f>
        <v/>
      </c>
      <c r="G48" s="18" t="str">
        <f t="shared" si="6"/>
        <v/>
      </c>
      <c r="H48" s="18" t="str">
        <f t="shared" si="7"/>
        <v/>
      </c>
      <c r="I48" s="18" t="str">
        <f t="shared" si="8"/>
        <v/>
      </c>
      <c r="J48" s="40"/>
      <c r="K48" s="15"/>
      <c r="L48" s="33"/>
      <c r="M48" s="24"/>
      <c r="N48" s="24"/>
      <c r="O48" s="24"/>
      <c r="P48" s="18" t="str">
        <f>IF(OR(ISBLANK(AWG), ISBLANK($M48), ISBLANK($N48), ISBLANK($O48)),"", SUM(N48:$N$49))</f>
        <v/>
      </c>
      <c r="Q48" s="18" t="str">
        <f t="shared" si="9"/>
        <v/>
      </c>
      <c r="R48" s="18" t="str">
        <f t="shared" si="10"/>
        <v/>
      </c>
      <c r="S48" s="18" t="str">
        <f t="shared" si="11"/>
        <v/>
      </c>
      <c r="T48" s="40"/>
    </row>
    <row r="49" spans="2:20" x14ac:dyDescent="0.2">
      <c r="B49" s="33"/>
      <c r="C49" s="24"/>
      <c r="D49" s="24"/>
      <c r="E49" s="24"/>
      <c r="F49" s="18" t="str">
        <f>IF(OR(ISBLANK(AWG), ISBLANK($C49), ISBLANK($D49), ISBLANK($E49)),"", SUM($D49:$D$49))</f>
        <v/>
      </c>
      <c r="G49" s="18" t="str">
        <f t="shared" si="6"/>
        <v/>
      </c>
      <c r="H49" s="18" t="str">
        <f t="shared" si="7"/>
        <v/>
      </c>
      <c r="I49" s="18" t="str">
        <f>IF(AND(AWG&gt;0, $C49&gt;0, $D49&gt;0, $E49&gt;0, ISBLANK($C50)), (24*0.9)-H49, "")</f>
        <v/>
      </c>
      <c r="J49" s="40"/>
      <c r="K49" s="40"/>
      <c r="L49" s="33"/>
      <c r="M49" s="24"/>
      <c r="N49" s="24"/>
      <c r="O49" s="24"/>
      <c r="P49" s="18" t="str">
        <f>IF(OR(ISBLANK(AWG), ISBLANK($M49), ISBLANK($N49), ISBLANK($O49)),"", SUM(N49:$N$49))</f>
        <v/>
      </c>
      <c r="Q49" s="18" t="str">
        <f t="shared" si="9"/>
        <v/>
      </c>
      <c r="R49" s="18" t="str">
        <f t="shared" si="10"/>
        <v/>
      </c>
      <c r="S49" s="18" t="str">
        <f>IF(AND(AWG&gt;0, $M49&gt;0, $N49&gt;0, $O49&gt;0, ISBLANK($C69)), (24*0.9)-R49, "")</f>
        <v/>
      </c>
      <c r="T49" s="40"/>
    </row>
    <row r="50" spans="2:20" ht="13.5" thickBot="1" x14ac:dyDescent="0.25">
      <c r="B50" s="41"/>
      <c r="C50" s="43"/>
      <c r="D50" s="43"/>
      <c r="E50" s="43"/>
      <c r="F50" s="43"/>
      <c r="G50" s="43"/>
      <c r="H50" s="43"/>
      <c r="I50" s="43"/>
      <c r="J50" s="42"/>
      <c r="L50" s="41"/>
      <c r="M50" s="43"/>
      <c r="N50" s="43"/>
      <c r="O50" s="43"/>
      <c r="P50" s="43"/>
      <c r="Q50" s="43"/>
      <c r="R50" s="43"/>
      <c r="S50" s="43"/>
      <c r="T50" s="42"/>
    </row>
    <row r="51" spans="2:20" ht="13.5" thickTop="1" x14ac:dyDescent="0.2"/>
    <row r="52" spans="2:20" ht="5.25" customHeight="1" x14ac:dyDescent="0.2"/>
  </sheetData>
  <sheetProtection sheet="1" objects="1" scenarios="1"/>
  <mergeCells count="16">
    <mergeCell ref="Q12:R12"/>
    <mergeCell ref="G32:H32"/>
    <mergeCell ref="Q32:R32"/>
    <mergeCell ref="G12:H12"/>
    <mergeCell ref="B2:J2"/>
    <mergeCell ref="L12:P12"/>
    <mergeCell ref="L32:P32"/>
    <mergeCell ref="C4:E4"/>
    <mergeCell ref="G4:H4"/>
    <mergeCell ref="C8:E8"/>
    <mergeCell ref="F8:I8"/>
    <mergeCell ref="C10:E10"/>
    <mergeCell ref="G10:H10"/>
    <mergeCell ref="B32:F32"/>
    <mergeCell ref="C6:E6"/>
    <mergeCell ref="G6:I6"/>
  </mergeCells>
  <conditionalFormatting sqref="C15:E15 C35:E49">
    <cfRule type="expression" dxfId="139" priority="17">
      <formula>AND($C15&gt;0, $C16=0, $D15&gt;0, $D16=0,  $E16=0, (SUM($D$15:$D29)&gt;100))</formula>
    </cfRule>
    <cfRule type="expression" dxfId="138" priority="27" stopIfTrue="1">
      <formula>AND($C15&gt;0, $D15&gt;0, $E15&gt;0, $I15&lt;$M$10)</formula>
    </cfRule>
  </conditionalFormatting>
  <conditionalFormatting sqref="I15:I29">
    <cfRule type="expression" dxfId="137" priority="26" stopIfTrue="1">
      <formula>AND($C15&gt;0, $D15&gt;0, $E15&gt;0, $I15&lt;$M$10)</formula>
    </cfRule>
  </conditionalFormatting>
  <conditionalFormatting sqref="C15:I15">
    <cfRule type="expression" dxfId="136" priority="29" stopIfTrue="1">
      <formula>ISBLANK($D$12)</formula>
    </cfRule>
  </conditionalFormatting>
  <conditionalFormatting sqref="C16:I29 C36:I49">
    <cfRule type="expression" dxfId="135" priority="53" stopIfTrue="1">
      <formula>AND($D$12&gt;0, $C15&gt;0,  $I15&lt;&gt;0, $I15&gt;=$M$10)</formula>
    </cfRule>
  </conditionalFormatting>
  <conditionalFormatting sqref="F15">
    <cfRule type="expression" dxfId="134" priority="39" stopIfTrue="1">
      <formula>AND($D$12&gt;0, $C$15&gt;0, $D$15&gt;0,$E$15&gt;0, $F$15&gt;100)</formula>
    </cfRule>
  </conditionalFormatting>
  <conditionalFormatting sqref="I35:I49">
    <cfRule type="expression" dxfId="133" priority="7" stopIfTrue="1">
      <formula>AND($C35&gt;0, $D35&gt;0, $E35&gt;0, $I35&lt;$M$10)</formula>
    </cfRule>
  </conditionalFormatting>
  <conditionalFormatting sqref="S15:S29">
    <cfRule type="expression" dxfId="132" priority="46" stopIfTrue="1">
      <formula>AND($M15&gt;0, $N15&gt;0, $O15&gt;0, $S15&lt;$M$10)</formula>
    </cfRule>
  </conditionalFormatting>
  <conditionalFormatting sqref="M16:S29 M36:S49">
    <cfRule type="expression" dxfId="131" priority="47" stopIfTrue="1">
      <formula>AND($D$12&gt;0, $M15&gt;0,  $S15&lt;&gt;0, $S15&gt;=$M$10)</formula>
    </cfRule>
  </conditionalFormatting>
  <conditionalFormatting sqref="C29:E29">
    <cfRule type="expression" dxfId="130" priority="50">
      <formula>AND($C29&gt;0,#REF!= 0, $D29&gt;0,#REF!= 0,#REF!=  0, (SUM($D$15:$D29)&gt;100))</formula>
    </cfRule>
    <cfRule type="expression" dxfId="129" priority="51" stopIfTrue="1">
      <formula>AND($C29&gt;0, $D29&gt;0, $E29&gt;0, $I29&lt;$M$10)</formula>
    </cfRule>
  </conditionalFormatting>
  <conditionalFormatting sqref="C16:E28">
    <cfRule type="expression" dxfId="128" priority="34">
      <formula>AND($C16&gt;0, $C17=0, $D16&gt;0, $D17=0,  $E17=0, (SUM($D$15:$D29)&gt;100))</formula>
    </cfRule>
    <cfRule type="expression" dxfId="127" priority="52" stopIfTrue="1">
      <formula>AND($C16&gt;0, $D16&gt;0, $E16&gt;0, $I16&lt;$M$10)</formula>
    </cfRule>
  </conditionalFormatting>
  <conditionalFormatting sqref="M29:O29">
    <cfRule type="expression" dxfId="126" priority="77">
      <formula>AND($M29&gt;0, $C30=0, $N29&gt;0, $D30=0,  $E30=0, (SUM($D$15:$D43)&gt;100))</formula>
    </cfRule>
    <cfRule type="expression" dxfId="125" priority="78" stopIfTrue="1">
      <formula>AND($M29&gt;0, $N29&gt;0, $O29&gt;0, $S29&lt;$M$10)</formula>
    </cfRule>
  </conditionalFormatting>
  <conditionalFormatting sqref="M15:O28">
    <cfRule type="expression" dxfId="124" priority="79">
      <formula>AND($M15&gt;0, $M16=0, $N15&gt;0, $N16=0,  $O16=0, (SUM($D$15:$D29)&gt;100))</formula>
    </cfRule>
    <cfRule type="expression" dxfId="123" priority="80" stopIfTrue="1">
      <formula>AND($M15&gt;0, $N15&gt;0, $O15&gt;0, $S15&lt;$M$10)</formula>
    </cfRule>
  </conditionalFormatting>
  <conditionalFormatting sqref="M49:O49">
    <cfRule type="expression" dxfId="122" priority="81">
      <formula>AND($M49&gt;0, $C69=0, $N49&gt;0, $D69=0,  $E69=0, (SUM($D$15:$D82)&gt;100))</formula>
    </cfRule>
    <cfRule type="expression" dxfId="121" priority="82" stopIfTrue="1">
      <formula>AND($M49&gt;0, $N49&gt;0, $O49&gt;0, $S49&lt;$M$10)</formula>
    </cfRule>
  </conditionalFormatting>
  <conditionalFormatting sqref="M35:O48">
    <cfRule type="expression" dxfId="120" priority="83">
      <formula>AND($M35&gt;0, $M36=0, $N35&gt;0, $N36=0,  $O36=0, (SUM($D$15:$D68)&gt;100))</formula>
    </cfRule>
    <cfRule type="expression" dxfId="119" priority="84" stopIfTrue="1">
      <formula>AND($M35&gt;0, $N35&gt;0, $O35&gt;0, $S35&lt;$M$10)</formula>
    </cfRule>
  </conditionalFormatting>
  <conditionalFormatting sqref="C35:I35">
    <cfRule type="expression" dxfId="118" priority="3" stopIfTrue="1">
      <formula>ISBLANK($I$32)</formula>
    </cfRule>
  </conditionalFormatting>
  <conditionalFormatting sqref="M15:S15">
    <cfRule type="expression" dxfId="117" priority="5" stopIfTrue="1">
      <formula>ISBLANK($S$12)</formula>
    </cfRule>
  </conditionalFormatting>
  <conditionalFormatting sqref="M35:S35">
    <cfRule type="expression" dxfId="116" priority="4" stopIfTrue="1">
      <formula>ISBLANK($S$32)</formula>
    </cfRule>
  </conditionalFormatting>
  <conditionalFormatting sqref="S35:S49">
    <cfRule type="expression" dxfId="115" priority="6" stopIfTrue="1">
      <formula>AND($M35&gt;0, $N35&gt;0, $O35&gt;0, $S35&lt;$M$10)</formula>
    </cfRule>
  </conditionalFormatting>
  <conditionalFormatting sqref="F35">
    <cfRule type="expression" dxfId="114" priority="30" stopIfTrue="1">
      <formula>AND($I$32&gt;0, $C$35&gt;0, $D$35&gt;0, $E$35&gt;0, $F$35&gt;100)</formula>
    </cfRule>
  </conditionalFormatting>
  <conditionalFormatting sqref="P15">
    <cfRule type="expression" dxfId="113" priority="2" stopIfTrue="1">
      <formula>AND($S$12&gt;0, $M$15&gt;0, $N$15&gt;0, $O$15&gt;0, $P$15&gt;100)</formula>
    </cfRule>
  </conditionalFormatting>
  <conditionalFormatting sqref="P35">
    <cfRule type="expression" dxfId="112" priority="1" stopIfTrue="1">
      <formula>AND($S$32&gt;0, $M$35&gt;0, $N$35&gt;0, $O$35&gt;0, $P$35&gt;100)</formula>
    </cfRule>
  </conditionalFormatting>
  <dataValidations count="2">
    <dataValidation type="list" allowBlank="1" showInputMessage="1" showErrorMessage="1" prompt="Select AWG" sqref="D12" xr:uid="{00000000-0002-0000-0100-000000000000}">
      <formula1>Gage</formula1>
    </dataValidation>
    <dataValidation type="list" allowBlank="1" showInputMessage="1" showErrorMessage="1" errorTitle="SELECT DEVICE TYPE" error="Please select what device types will be included on this FLN Power Trunk._x000a__x000a_If you will be mixing device types, choose &quot;DXR&quot; from this dropdown list." sqref="F6" xr:uid="{00000000-0002-0000-0100-000001000000}">
      <formula1>Device_Type</formula1>
    </dataValidation>
  </dataValidations>
  <pageMargins left="0.7" right="0.7" top="0.75" bottom="0.75" header="0.3" footer="0.3"/>
  <pageSetup scale="72" orientation="landscape"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T52"/>
  <sheetViews>
    <sheetView showGridLines="0" zoomScaleNormal="100" workbookViewId="0">
      <selection activeCell="G6" sqref="G6:I6"/>
    </sheetView>
  </sheetViews>
  <sheetFormatPr defaultRowHeight="12.75" x14ac:dyDescent="0.2"/>
  <cols>
    <col min="1" max="1" width="1.85546875" customWidth="1"/>
    <col min="2" max="2" width="3.28515625" customWidth="1"/>
    <col min="3" max="7" width="11.140625" customWidth="1"/>
    <col min="8" max="8" width="12.140625" customWidth="1"/>
    <col min="9" max="9" width="11.140625" customWidth="1"/>
    <col min="10" max="10" width="3.28515625" customWidth="1"/>
    <col min="11" max="11" width="1.85546875" customWidth="1"/>
    <col min="12" max="12" width="3.140625" customWidth="1"/>
    <col min="13" max="19" width="11.140625" customWidth="1"/>
    <col min="20" max="20" width="3.140625" customWidth="1"/>
    <col min="21" max="21" width="1.85546875" customWidth="1"/>
  </cols>
  <sheetData>
    <row r="1" spans="2:20" ht="6" customHeight="1" thickBot="1" x14ac:dyDescent="0.25">
      <c r="C1" s="68"/>
      <c r="D1" s="68"/>
      <c r="E1" s="68"/>
      <c r="F1" s="6"/>
      <c r="G1" s="6"/>
      <c r="H1" s="6"/>
      <c r="I1" s="6"/>
      <c r="J1" s="6"/>
      <c r="K1" s="6"/>
      <c r="L1" s="6"/>
      <c r="M1" s="4"/>
    </row>
    <row r="2" spans="2:20" ht="19.5" thickTop="1" thickBot="1" x14ac:dyDescent="0.25">
      <c r="B2" s="85" t="s">
        <v>18</v>
      </c>
      <c r="C2" s="86"/>
      <c r="D2" s="86"/>
      <c r="E2" s="86"/>
      <c r="F2" s="86"/>
      <c r="G2" s="86"/>
      <c r="H2" s="86"/>
      <c r="I2" s="86"/>
      <c r="J2" s="87"/>
      <c r="K2" s="18"/>
      <c r="L2" s="16"/>
      <c r="M2" s="4"/>
    </row>
    <row r="3" spans="2:20" ht="6.75" customHeight="1" thickTop="1" x14ac:dyDescent="0.2">
      <c r="B3" s="52"/>
      <c r="C3" s="50"/>
      <c r="D3" s="50"/>
      <c r="E3" s="50"/>
      <c r="F3" s="50"/>
      <c r="G3" s="50"/>
      <c r="H3" s="50"/>
      <c r="I3" s="50"/>
      <c r="J3" s="51"/>
      <c r="K3" s="18"/>
      <c r="L3" s="16"/>
      <c r="M3" s="4"/>
    </row>
    <row r="4" spans="2:20" x14ac:dyDescent="0.2">
      <c r="B4" s="33"/>
      <c r="C4" s="90" t="s">
        <v>0</v>
      </c>
      <c r="D4" s="90"/>
      <c r="E4" s="90"/>
      <c r="F4" s="7"/>
      <c r="G4" s="90" t="s">
        <v>1</v>
      </c>
      <c r="H4" s="90"/>
      <c r="I4" s="10"/>
      <c r="J4" s="34"/>
      <c r="K4" s="16"/>
      <c r="L4" s="16"/>
      <c r="M4" s="4"/>
    </row>
    <row r="5" spans="2:20" x14ac:dyDescent="0.2">
      <c r="B5" s="33"/>
      <c r="C5" s="68"/>
      <c r="D5" s="68"/>
      <c r="E5" s="68"/>
      <c r="F5" s="26"/>
      <c r="G5" s="68"/>
      <c r="H5" s="68"/>
      <c r="I5" s="16"/>
      <c r="J5" s="34"/>
      <c r="K5" s="16"/>
      <c r="L5" s="16"/>
      <c r="M5" s="4"/>
    </row>
    <row r="6" spans="2:20" x14ac:dyDescent="0.2">
      <c r="B6" s="33"/>
      <c r="C6" s="90" t="s">
        <v>41</v>
      </c>
      <c r="D6" s="90"/>
      <c r="E6" s="90"/>
      <c r="F6" s="7" t="s">
        <v>43</v>
      </c>
      <c r="G6" s="93" t="str">
        <f>IF(OR(F6="TEC",F6="DXR"),"","Please Choose 'DEVICE TYPE'")</f>
        <v/>
      </c>
      <c r="H6" s="94"/>
      <c r="I6" s="94"/>
      <c r="J6" s="34"/>
      <c r="K6" s="16"/>
      <c r="L6" s="16"/>
      <c r="M6" s="4"/>
    </row>
    <row r="7" spans="2:20" x14ac:dyDescent="0.2">
      <c r="B7" s="33"/>
      <c r="C7" s="68"/>
      <c r="D7" s="68"/>
      <c r="E7" s="68"/>
      <c r="F7" s="26"/>
      <c r="G7" s="68"/>
      <c r="H7" s="68"/>
      <c r="I7" s="16"/>
      <c r="J7" s="34"/>
      <c r="K7" s="16"/>
      <c r="L7" s="16"/>
      <c r="M7" s="4"/>
    </row>
    <row r="8" spans="2:20" x14ac:dyDescent="0.2">
      <c r="B8" s="33"/>
      <c r="C8" s="90" t="s">
        <v>2</v>
      </c>
      <c r="D8" s="90"/>
      <c r="E8" s="90"/>
      <c r="F8" s="91"/>
      <c r="G8" s="92"/>
      <c r="H8" s="92"/>
      <c r="I8" s="92"/>
      <c r="J8" s="35"/>
      <c r="K8" s="17"/>
      <c r="L8" s="17"/>
      <c r="M8" s="4"/>
    </row>
    <row r="9" spans="2:20" x14ac:dyDescent="0.2">
      <c r="B9" s="33"/>
      <c r="C9" s="68"/>
      <c r="D9" s="68"/>
      <c r="E9" s="68"/>
      <c r="F9" s="9"/>
      <c r="G9" s="6"/>
      <c r="H9" s="6"/>
      <c r="I9" s="9"/>
      <c r="J9" s="36"/>
      <c r="K9" s="6"/>
      <c r="L9" s="6"/>
      <c r="M9" s="4"/>
    </row>
    <row r="10" spans="2:20" x14ac:dyDescent="0.2">
      <c r="B10" s="33"/>
      <c r="C10" s="90" t="s">
        <v>3</v>
      </c>
      <c r="D10" s="90"/>
      <c r="E10" s="90"/>
      <c r="F10" s="10"/>
      <c r="G10" s="90" t="s">
        <v>4</v>
      </c>
      <c r="H10" s="90"/>
      <c r="I10" s="8"/>
      <c r="J10" s="34"/>
      <c r="K10" s="16"/>
      <c r="L10" s="16"/>
      <c r="M10" s="69">
        <f>IF(F6="DXR",20.4,IF(F6="TEC",19.2,0))</f>
        <v>20.399999999999999</v>
      </c>
    </row>
    <row r="11" spans="2:20" ht="13.5" thickBot="1" x14ac:dyDescent="0.25">
      <c r="B11" s="33"/>
      <c r="C11" s="27"/>
      <c r="D11" s="28"/>
      <c r="E11" s="28"/>
      <c r="F11" s="54"/>
      <c r="G11" s="28"/>
      <c r="H11" s="28"/>
      <c r="I11" s="54"/>
      <c r="J11" s="37"/>
      <c r="K11" s="28"/>
      <c r="L11" s="48"/>
      <c r="M11" s="49"/>
      <c r="N11" s="43"/>
      <c r="O11" s="43"/>
      <c r="P11" s="43"/>
      <c r="Q11" s="43"/>
      <c r="R11" s="43"/>
      <c r="S11" s="43"/>
      <c r="T11" s="43"/>
    </row>
    <row r="12" spans="2:20" ht="17.25" thickTop="1" thickBot="1" x14ac:dyDescent="0.25">
      <c r="B12" s="33"/>
      <c r="C12" s="67" t="s">
        <v>5</v>
      </c>
      <c r="D12" s="11"/>
      <c r="E12" s="30" t="str">
        <f>IF(ISBLANK(D12), "&lt; Select", VLOOKUP(D12, Gage_Chart, 2, FALSE))</f>
        <v>&lt; Select</v>
      </c>
      <c r="F12" s="31" t="str">
        <f>IF(ISBLANK(D12),"","ohms/ft")</f>
        <v/>
      </c>
      <c r="G12" s="84" t="s">
        <v>16</v>
      </c>
      <c r="H12" s="84" t="s">
        <v>15</v>
      </c>
      <c r="I12" s="56" t="str">
        <f>"1 of " &amp; COUNTA($I$32, $S$12, $S$32)+1</f>
        <v>1 of 1</v>
      </c>
      <c r="J12" s="38"/>
      <c r="K12" s="32"/>
      <c r="L12" s="88" t="s">
        <v>17</v>
      </c>
      <c r="M12" s="89"/>
      <c r="N12" s="89"/>
      <c r="O12" s="89"/>
      <c r="P12" s="89"/>
      <c r="Q12" s="83" t="s">
        <v>16</v>
      </c>
      <c r="R12" s="83" t="s">
        <v>15</v>
      </c>
      <c r="S12" s="55"/>
      <c r="T12" s="45"/>
    </row>
    <row r="13" spans="2:20" ht="5.25" customHeight="1" x14ac:dyDescent="0.2">
      <c r="B13" s="33"/>
      <c r="C13" s="1"/>
      <c r="D13" s="1"/>
      <c r="E13" s="1"/>
      <c r="F13" s="1"/>
      <c r="G13" s="1"/>
      <c r="H13" s="2"/>
      <c r="I13" s="3"/>
      <c r="J13" s="39"/>
      <c r="K13" s="3"/>
      <c r="L13" s="46"/>
      <c r="M13" s="47"/>
      <c r="N13" s="47"/>
      <c r="O13" s="47"/>
      <c r="P13" s="15"/>
      <c r="Q13" s="15"/>
      <c r="R13" s="15"/>
      <c r="S13" s="53"/>
      <c r="T13" s="40"/>
    </row>
    <row r="14" spans="2:20" ht="25.5" x14ac:dyDescent="0.2">
      <c r="B14" s="33"/>
      <c r="C14" s="19" t="s">
        <v>9</v>
      </c>
      <c r="D14" s="19" t="s">
        <v>10</v>
      </c>
      <c r="E14" s="19" t="s">
        <v>11</v>
      </c>
      <c r="F14" s="19" t="s">
        <v>12</v>
      </c>
      <c r="G14" s="19" t="s">
        <v>13</v>
      </c>
      <c r="H14" s="19" t="s">
        <v>14</v>
      </c>
      <c r="I14" s="20" t="s">
        <v>8</v>
      </c>
      <c r="J14" s="40"/>
      <c r="K14" s="15"/>
      <c r="L14" s="33"/>
      <c r="M14" s="19" t="s">
        <v>9</v>
      </c>
      <c r="N14" s="19" t="s">
        <v>10</v>
      </c>
      <c r="O14" s="19" t="s">
        <v>11</v>
      </c>
      <c r="P14" s="19" t="s">
        <v>12</v>
      </c>
      <c r="Q14" s="19" t="s">
        <v>13</v>
      </c>
      <c r="R14" s="19" t="s">
        <v>14</v>
      </c>
      <c r="S14" s="20" t="s">
        <v>8</v>
      </c>
      <c r="T14" s="40"/>
    </row>
    <row r="15" spans="2:20" x14ac:dyDescent="0.2">
      <c r="B15" s="33"/>
      <c r="C15" s="23"/>
      <c r="D15" s="23"/>
      <c r="E15" s="23"/>
      <c r="F15" s="21" t="str">
        <f>IF(OR(ISBLANK(AWG), ISBLANK($C15), ISBLANK($D15), ISBLANK($E15)),"", (SUM(D15:$D$29))+SUM($N$15:$N$29)+SUM($D$35:$D$49)+SUM($N$35:$N$49))</f>
        <v/>
      </c>
      <c r="G15" s="21" t="str">
        <f t="shared" ref="G15:G29" si="0">IF(OR(ISBLANK(AWG), ISBLANK($C15), ISBLANK($D15), ISBLANK($E15)),"", ROUND(((F15/24)*ohmsPerFoot*E15), 2))</f>
        <v/>
      </c>
      <c r="H15" s="21" t="str">
        <f t="shared" ref="H15:H29" si="1">IF(AND(AWG&gt;0, $C15&gt;0, $D15&gt;0, $E15&gt;0, ISBLANK($C16)), (SUM($G$15:$G$29)+SUM($Q$15:$Q$29)+SUM($G$35:$G$49)+SUM($Q$35:$Q$49)), "")</f>
        <v/>
      </c>
      <c r="I15" s="21" t="str">
        <f t="shared" ref="I15:I29" si="2">IF(AND(AWG&gt;0, $C15&gt;0, $D15&gt;0, $E15&gt;0, ISBLANK($C16)), (24*0.9)-H15, "")</f>
        <v/>
      </c>
      <c r="J15" s="40"/>
      <c r="K15" s="15"/>
      <c r="L15" s="33"/>
      <c r="M15" s="23"/>
      <c r="N15" s="23"/>
      <c r="O15" s="23"/>
      <c r="P15" s="21" t="str">
        <f>IF(OR(ISBLANK(AWG), ISBLANK($M15), ISBLANK($N15), ISBLANK($O15)),"", SUM(N15:$N$29))</f>
        <v/>
      </c>
      <c r="Q15" s="21" t="str">
        <f t="shared" ref="Q15:Q29" si="3">IF(OR(ISBLANK(AWG), ISBLANK($M15), ISBLANK($N15), ISBLANK($O15)),"", ROUND(((P15/24)*ohmsPerFoot*O15), 2))</f>
        <v/>
      </c>
      <c r="R15" s="21" t="str">
        <f t="shared" ref="R15:R29" si="4">IF(AND(AWG&gt;0, $M15&gt;0, $N15&gt;0, $O15&gt;0, ISBLANK($M16)),  SUM($Q$15:$Q$29), "")</f>
        <v/>
      </c>
      <c r="S15" s="21" t="str">
        <f t="shared" ref="S15:S28" si="5">IF(AND(AWG&gt;0, $M15&gt;0, $N15&gt;0, $O15&gt;0, ISBLANK($M16)), (24*0.9)-R15, "")</f>
        <v/>
      </c>
      <c r="T15" s="40"/>
    </row>
    <row r="16" spans="2:20" x14ac:dyDescent="0.2">
      <c r="B16" s="33"/>
      <c r="C16" s="24"/>
      <c r="D16" s="24"/>
      <c r="E16" s="24"/>
      <c r="F16" s="18" t="str">
        <f>IF(OR(ISBLANK(AWG), ISBLANK($C16), ISBLANK($D16), ISBLANK($E16)),"", (SUM(D16:$D$29))+SUM($N$15:$N$29)+SUM($D$35:$D$49)+SUM($N$35:$N$49))</f>
        <v/>
      </c>
      <c r="G16" s="18" t="str">
        <f t="shared" si="0"/>
        <v/>
      </c>
      <c r="H16" s="18" t="str">
        <f t="shared" si="1"/>
        <v/>
      </c>
      <c r="I16" s="18" t="str">
        <f t="shared" si="2"/>
        <v/>
      </c>
      <c r="J16" s="40"/>
      <c r="K16" s="15"/>
      <c r="L16" s="33"/>
      <c r="M16" s="24"/>
      <c r="N16" s="24"/>
      <c r="O16" s="24"/>
      <c r="P16" s="18" t="str">
        <f>IF(OR(ISBLANK(AWG), ISBLANK($M16), ISBLANK($N16), ISBLANK($O16)),"", SUM(N16:$N$29))</f>
        <v/>
      </c>
      <c r="Q16" s="18" t="str">
        <f t="shared" si="3"/>
        <v/>
      </c>
      <c r="R16" s="18" t="str">
        <f t="shared" si="4"/>
        <v/>
      </c>
      <c r="S16" s="18" t="str">
        <f t="shared" si="5"/>
        <v/>
      </c>
      <c r="T16" s="40"/>
    </row>
    <row r="17" spans="2:20" x14ac:dyDescent="0.2">
      <c r="B17" s="33"/>
      <c r="C17" s="24"/>
      <c r="D17" s="24"/>
      <c r="E17" s="24"/>
      <c r="F17" s="18" t="str">
        <f>IF(OR(ISBLANK(AWG), ISBLANK($C17), ISBLANK($D17), ISBLANK($E17)),"", (SUM(D17:$D$29))+SUM($N$15:$N$29)+SUM($D$35:$D$49)+SUM($N$35:$N$49))</f>
        <v/>
      </c>
      <c r="G17" s="18" t="str">
        <f t="shared" si="0"/>
        <v/>
      </c>
      <c r="H17" s="18" t="str">
        <f t="shared" si="1"/>
        <v/>
      </c>
      <c r="I17" s="18" t="str">
        <f t="shared" si="2"/>
        <v/>
      </c>
      <c r="J17" s="40"/>
      <c r="K17" s="15"/>
      <c r="L17" s="33"/>
      <c r="M17" s="24"/>
      <c r="N17" s="24"/>
      <c r="O17" s="24"/>
      <c r="P17" s="18" t="str">
        <f>IF(OR(ISBLANK(AWG), ISBLANK($M17), ISBLANK($N17), ISBLANK($O17)),"", SUM(N17:$N$29))</f>
        <v/>
      </c>
      <c r="Q17" s="18" t="str">
        <f t="shared" si="3"/>
        <v/>
      </c>
      <c r="R17" s="18" t="str">
        <f t="shared" si="4"/>
        <v/>
      </c>
      <c r="S17" s="18" t="str">
        <f t="shared" si="5"/>
        <v/>
      </c>
      <c r="T17" s="40"/>
    </row>
    <row r="18" spans="2:20" x14ac:dyDescent="0.2">
      <c r="B18" s="33"/>
      <c r="C18" s="25"/>
      <c r="D18" s="25"/>
      <c r="E18" s="25"/>
      <c r="F18" s="18" t="str">
        <f>IF(OR(ISBLANK(AWG), ISBLANK($C18), ISBLANK($D18), ISBLANK($E18)),"", (SUM(D18:$D$29))+SUM($N$15:$N$29)+SUM($D$35:$D$49)+SUM($N$35:$N$49))</f>
        <v/>
      </c>
      <c r="G18" s="18" t="str">
        <f t="shared" si="0"/>
        <v/>
      </c>
      <c r="H18" s="18" t="str">
        <f t="shared" si="1"/>
        <v/>
      </c>
      <c r="I18" s="18" t="str">
        <f t="shared" si="2"/>
        <v/>
      </c>
      <c r="J18" s="40"/>
      <c r="K18" s="15"/>
      <c r="L18" s="33"/>
      <c r="M18" s="25"/>
      <c r="N18" s="25"/>
      <c r="O18" s="25"/>
      <c r="P18" s="18" t="str">
        <f>IF(OR(ISBLANK(AWG), ISBLANK($M18), ISBLANK($N18), ISBLANK($O18)),"", SUM(N18:$N$29))</f>
        <v/>
      </c>
      <c r="Q18" s="18" t="str">
        <f t="shared" si="3"/>
        <v/>
      </c>
      <c r="R18" s="18" t="str">
        <f t="shared" si="4"/>
        <v/>
      </c>
      <c r="S18" s="18" t="str">
        <f t="shared" si="5"/>
        <v/>
      </c>
      <c r="T18" s="40"/>
    </row>
    <row r="19" spans="2:20" x14ac:dyDescent="0.2">
      <c r="B19" s="33"/>
      <c r="C19" s="24"/>
      <c r="D19" s="24"/>
      <c r="E19" s="24"/>
      <c r="F19" s="18" t="str">
        <f>IF(OR(ISBLANK(AWG), ISBLANK($C19), ISBLANK($D19), ISBLANK($E19)),"", (SUM(D19:$D$29))+SUM($N$15:$N$29)+SUM($D$35:$D$49)+SUM($N$35:$N$49))</f>
        <v/>
      </c>
      <c r="G19" s="18" t="str">
        <f t="shared" si="0"/>
        <v/>
      </c>
      <c r="H19" s="18" t="str">
        <f t="shared" si="1"/>
        <v/>
      </c>
      <c r="I19" s="18" t="str">
        <f t="shared" si="2"/>
        <v/>
      </c>
      <c r="J19" s="40"/>
      <c r="K19" s="15"/>
      <c r="L19" s="33"/>
      <c r="M19" s="24"/>
      <c r="N19" s="24"/>
      <c r="O19" s="24"/>
      <c r="P19" s="18" t="str">
        <f>IF(OR(ISBLANK(AWG), ISBLANK($M19), ISBLANK($N19), ISBLANK($O19)),"", SUM(N19:$N$29))</f>
        <v/>
      </c>
      <c r="Q19" s="18" t="str">
        <f t="shared" si="3"/>
        <v/>
      </c>
      <c r="R19" s="18" t="str">
        <f t="shared" si="4"/>
        <v/>
      </c>
      <c r="S19" s="18" t="str">
        <f t="shared" si="5"/>
        <v/>
      </c>
      <c r="T19" s="40"/>
    </row>
    <row r="20" spans="2:20" x14ac:dyDescent="0.2">
      <c r="B20" s="33"/>
      <c r="C20" s="24"/>
      <c r="D20" s="24"/>
      <c r="E20" s="24"/>
      <c r="F20" s="18" t="str">
        <f>IF(OR(ISBLANK(AWG), ISBLANK($C20), ISBLANK($D20), ISBLANK($E20)),"", (SUM(D20:$D$29))+SUM($N$15:$N$29)+SUM($D$35:$D$49)+SUM($N$35:$N$49))</f>
        <v/>
      </c>
      <c r="G20" s="18" t="str">
        <f t="shared" si="0"/>
        <v/>
      </c>
      <c r="H20" s="18" t="str">
        <f t="shared" si="1"/>
        <v/>
      </c>
      <c r="I20" s="18" t="str">
        <f t="shared" si="2"/>
        <v/>
      </c>
      <c r="J20" s="40"/>
      <c r="K20" s="15"/>
      <c r="L20" s="33"/>
      <c r="M20" s="24"/>
      <c r="N20" s="24"/>
      <c r="O20" s="24"/>
      <c r="P20" s="18" t="str">
        <f>IF(OR(ISBLANK(AWG), ISBLANK($M20), ISBLANK($N20), ISBLANK($O20)),"", SUM(N20:$N$29))</f>
        <v/>
      </c>
      <c r="Q20" s="18" t="str">
        <f t="shared" si="3"/>
        <v/>
      </c>
      <c r="R20" s="18" t="str">
        <f t="shared" si="4"/>
        <v/>
      </c>
      <c r="S20" s="18" t="str">
        <f t="shared" si="5"/>
        <v/>
      </c>
      <c r="T20" s="40"/>
    </row>
    <row r="21" spans="2:20" x14ac:dyDescent="0.2">
      <c r="B21" s="33"/>
      <c r="C21" s="24"/>
      <c r="D21" s="24"/>
      <c r="E21" s="24"/>
      <c r="F21" s="18" t="str">
        <f>IF(OR(ISBLANK(AWG), ISBLANK($C21), ISBLANK($D21), ISBLANK($E21)),"", (SUM(D21:$D$29))+SUM($N$15:$N$29)+SUM($D$35:$D$49)+SUM($N$35:$N$49))</f>
        <v/>
      </c>
      <c r="G21" s="18" t="str">
        <f t="shared" si="0"/>
        <v/>
      </c>
      <c r="H21" s="18" t="str">
        <f t="shared" si="1"/>
        <v/>
      </c>
      <c r="I21" s="18" t="str">
        <f t="shared" si="2"/>
        <v/>
      </c>
      <c r="J21" s="40"/>
      <c r="K21" s="15"/>
      <c r="L21" s="33"/>
      <c r="M21" s="24"/>
      <c r="N21" s="24"/>
      <c r="O21" s="24"/>
      <c r="P21" s="18" t="str">
        <f>IF(OR(ISBLANK(AWG), ISBLANK($M21), ISBLANK($N21), ISBLANK($O21)),"", SUM(N21:$N$29))</f>
        <v/>
      </c>
      <c r="Q21" s="18" t="str">
        <f t="shared" si="3"/>
        <v/>
      </c>
      <c r="R21" s="18" t="str">
        <f t="shared" si="4"/>
        <v/>
      </c>
      <c r="S21" s="18" t="str">
        <f t="shared" si="5"/>
        <v/>
      </c>
      <c r="T21" s="40"/>
    </row>
    <row r="22" spans="2:20" x14ac:dyDescent="0.2">
      <c r="B22" s="33"/>
      <c r="C22" s="25"/>
      <c r="D22" s="24"/>
      <c r="E22" s="24"/>
      <c r="F22" s="18" t="str">
        <f>IF(OR(ISBLANK(AWG), ISBLANK($C22), ISBLANK($D22), ISBLANK($E22)),"", (SUM(D22:$D$29))+SUM($N$15:$N$29)+SUM($D$35:$D$49)+SUM($N$35:$N$49))</f>
        <v/>
      </c>
      <c r="G22" s="18" t="str">
        <f t="shared" si="0"/>
        <v/>
      </c>
      <c r="H22" s="18" t="str">
        <f t="shared" si="1"/>
        <v/>
      </c>
      <c r="I22" s="18" t="str">
        <f t="shared" si="2"/>
        <v/>
      </c>
      <c r="J22" s="40"/>
      <c r="K22" s="15"/>
      <c r="L22" s="33"/>
      <c r="M22" s="25"/>
      <c r="N22" s="24"/>
      <c r="O22" s="24"/>
      <c r="P22" s="18" t="str">
        <f>IF(OR(ISBLANK(AWG), ISBLANK($M22), ISBLANK($N22), ISBLANK($O22)),"", SUM(N22:$N$29))</f>
        <v/>
      </c>
      <c r="Q22" s="18" t="str">
        <f t="shared" si="3"/>
        <v/>
      </c>
      <c r="R22" s="18" t="str">
        <f t="shared" si="4"/>
        <v/>
      </c>
      <c r="S22" s="18" t="str">
        <f t="shared" si="5"/>
        <v/>
      </c>
      <c r="T22" s="40"/>
    </row>
    <row r="23" spans="2:20" x14ac:dyDescent="0.2">
      <c r="B23" s="33"/>
      <c r="C23" s="24"/>
      <c r="D23" s="24"/>
      <c r="E23" s="24"/>
      <c r="F23" s="18" t="str">
        <f>IF(OR(ISBLANK(AWG), ISBLANK($C23), ISBLANK($D23), ISBLANK($E23)),"", (SUM(D23:$D$29))+SUM($N$15:$N$29)+SUM($D$35:$D$49)+SUM($N$35:$N$49))</f>
        <v/>
      </c>
      <c r="G23" s="18" t="str">
        <f t="shared" si="0"/>
        <v/>
      </c>
      <c r="H23" s="18" t="str">
        <f t="shared" si="1"/>
        <v/>
      </c>
      <c r="I23" s="18" t="str">
        <f t="shared" si="2"/>
        <v/>
      </c>
      <c r="J23" s="40"/>
      <c r="K23" s="15"/>
      <c r="L23" s="33"/>
      <c r="M23" s="24"/>
      <c r="N23" s="24"/>
      <c r="O23" s="24"/>
      <c r="P23" s="18" t="str">
        <f>IF(OR(ISBLANK(AWG), ISBLANK($M23), ISBLANK($N23), ISBLANK($O23)),"", SUM(N23:$N$29))</f>
        <v/>
      </c>
      <c r="Q23" s="18" t="str">
        <f t="shared" si="3"/>
        <v/>
      </c>
      <c r="R23" s="18" t="str">
        <f t="shared" si="4"/>
        <v/>
      </c>
      <c r="S23" s="18" t="str">
        <f t="shared" si="5"/>
        <v/>
      </c>
      <c r="T23" s="40"/>
    </row>
    <row r="24" spans="2:20" x14ac:dyDescent="0.2">
      <c r="B24" s="33"/>
      <c r="C24" s="24"/>
      <c r="D24" s="24"/>
      <c r="E24" s="24"/>
      <c r="F24" s="18" t="str">
        <f>IF(OR(ISBLANK(AWG), ISBLANK($C24), ISBLANK($D24), ISBLANK($E24)),"", (SUM(D24:$D$29))+SUM($N$15:$N$29)+SUM($D$35:$D$49)+SUM($N$35:$N$49))</f>
        <v/>
      </c>
      <c r="G24" s="18" t="str">
        <f t="shared" si="0"/>
        <v/>
      </c>
      <c r="H24" s="18" t="str">
        <f t="shared" si="1"/>
        <v/>
      </c>
      <c r="I24" s="18" t="str">
        <f t="shared" si="2"/>
        <v/>
      </c>
      <c r="J24" s="40"/>
      <c r="K24" s="15"/>
      <c r="L24" s="33"/>
      <c r="M24" s="24"/>
      <c r="N24" s="24"/>
      <c r="O24" s="24"/>
      <c r="P24" s="18" t="str">
        <f>IF(OR(ISBLANK(AWG), ISBLANK($M24), ISBLANK($N24), ISBLANK($O24)),"", SUM(N24:$N$29))</f>
        <v/>
      </c>
      <c r="Q24" s="18" t="str">
        <f t="shared" si="3"/>
        <v/>
      </c>
      <c r="R24" s="18" t="str">
        <f t="shared" si="4"/>
        <v/>
      </c>
      <c r="S24" s="18" t="str">
        <f t="shared" si="5"/>
        <v/>
      </c>
      <c r="T24" s="40"/>
    </row>
    <row r="25" spans="2:20" x14ac:dyDescent="0.2">
      <c r="B25" s="33"/>
      <c r="C25" s="24"/>
      <c r="D25" s="24"/>
      <c r="E25" s="24"/>
      <c r="F25" s="18" t="str">
        <f>IF(OR(ISBLANK(AWG), ISBLANK($C25), ISBLANK($D25), ISBLANK($E25)),"", (SUM(D25:$D$29))+SUM($N$15:$N$29)+SUM($D$35:$D$49)+SUM($N$35:$N$49))</f>
        <v/>
      </c>
      <c r="G25" s="18" t="str">
        <f t="shared" si="0"/>
        <v/>
      </c>
      <c r="H25" s="18" t="str">
        <f t="shared" si="1"/>
        <v/>
      </c>
      <c r="I25" s="18" t="str">
        <f t="shared" si="2"/>
        <v/>
      </c>
      <c r="J25" s="40"/>
      <c r="K25" s="15"/>
      <c r="L25" s="33"/>
      <c r="M25" s="24"/>
      <c r="N25" s="24"/>
      <c r="O25" s="24"/>
      <c r="P25" s="18" t="str">
        <f>IF(OR(ISBLANK(AWG), ISBLANK($M25), ISBLANK($N25), ISBLANK($O25)),"", SUM(N25:$N$29))</f>
        <v/>
      </c>
      <c r="Q25" s="18" t="str">
        <f t="shared" si="3"/>
        <v/>
      </c>
      <c r="R25" s="18" t="str">
        <f t="shared" si="4"/>
        <v/>
      </c>
      <c r="S25" s="18" t="str">
        <f t="shared" si="5"/>
        <v/>
      </c>
      <c r="T25" s="40"/>
    </row>
    <row r="26" spans="2:20" x14ac:dyDescent="0.2">
      <c r="B26" s="33"/>
      <c r="C26" s="25"/>
      <c r="D26" s="24"/>
      <c r="E26" s="24"/>
      <c r="F26" s="18" t="str">
        <f>IF(OR(ISBLANK(AWG), ISBLANK($C26), ISBLANK($D26), ISBLANK($E26)),"", (SUM(D26:$D$29))+SUM($N$15:$N$29)+SUM($D$35:$D$49)+SUM($N$35:$N$49))</f>
        <v/>
      </c>
      <c r="G26" s="18" t="str">
        <f t="shared" si="0"/>
        <v/>
      </c>
      <c r="H26" s="18" t="str">
        <f t="shared" si="1"/>
        <v/>
      </c>
      <c r="I26" s="18" t="str">
        <f t="shared" si="2"/>
        <v/>
      </c>
      <c r="J26" s="40"/>
      <c r="K26" s="15"/>
      <c r="L26" s="33"/>
      <c r="M26" s="25"/>
      <c r="N26" s="24"/>
      <c r="O26" s="24"/>
      <c r="P26" s="18" t="str">
        <f>IF(OR(ISBLANK(AWG), ISBLANK($M26), ISBLANK($N26), ISBLANK($O26)),"", SUM(N26:$N$29))</f>
        <v/>
      </c>
      <c r="Q26" s="18" t="str">
        <f t="shared" si="3"/>
        <v/>
      </c>
      <c r="R26" s="18" t="str">
        <f t="shared" si="4"/>
        <v/>
      </c>
      <c r="S26" s="18" t="str">
        <f t="shared" si="5"/>
        <v/>
      </c>
      <c r="T26" s="40"/>
    </row>
    <row r="27" spans="2:20" x14ac:dyDescent="0.2">
      <c r="B27" s="33"/>
      <c r="C27" s="24"/>
      <c r="D27" s="24"/>
      <c r="E27" s="24"/>
      <c r="F27" s="18" t="str">
        <f>IF(OR(ISBLANK(AWG), ISBLANK($C27), ISBLANK($D27), ISBLANK($E27)),"", (SUM(D27:$D$29))+SUM($N$15:$N$29)+SUM($D$35:$D$49)+SUM($N$35:$N$49))</f>
        <v/>
      </c>
      <c r="G27" s="18" t="str">
        <f t="shared" si="0"/>
        <v/>
      </c>
      <c r="H27" s="18" t="str">
        <f t="shared" si="1"/>
        <v/>
      </c>
      <c r="I27" s="18" t="str">
        <f t="shared" si="2"/>
        <v/>
      </c>
      <c r="J27" s="40"/>
      <c r="K27" s="15"/>
      <c r="L27" s="33"/>
      <c r="M27" s="24"/>
      <c r="N27" s="24"/>
      <c r="O27" s="24"/>
      <c r="P27" s="18" t="str">
        <f>IF(OR(ISBLANK(AWG), ISBLANK($M27), ISBLANK($N27), ISBLANK($O27)),"", SUM(N27:$N$29))</f>
        <v/>
      </c>
      <c r="Q27" s="18" t="str">
        <f t="shared" si="3"/>
        <v/>
      </c>
      <c r="R27" s="18" t="str">
        <f t="shared" si="4"/>
        <v/>
      </c>
      <c r="S27" s="18" t="str">
        <f t="shared" si="5"/>
        <v/>
      </c>
      <c r="T27" s="40"/>
    </row>
    <row r="28" spans="2:20" x14ac:dyDescent="0.2">
      <c r="B28" s="33"/>
      <c r="C28" s="24"/>
      <c r="D28" s="24"/>
      <c r="E28" s="24"/>
      <c r="F28" s="18" t="str">
        <f>IF(OR(ISBLANK(AWG), ISBLANK($C28), ISBLANK($D28), ISBLANK($E28)),"", (SUM(D28:$D$29))+SUM($N$15:$N$29)+SUM($D$35:$D$49)+SUM($N$35:$N$49))</f>
        <v/>
      </c>
      <c r="G28" s="18" t="str">
        <f t="shared" si="0"/>
        <v/>
      </c>
      <c r="H28" s="18" t="str">
        <f t="shared" si="1"/>
        <v/>
      </c>
      <c r="I28" s="18" t="str">
        <f t="shared" si="2"/>
        <v/>
      </c>
      <c r="J28" s="40"/>
      <c r="K28" s="15"/>
      <c r="L28" s="33"/>
      <c r="M28" s="24"/>
      <c r="N28" s="24"/>
      <c r="O28" s="24"/>
      <c r="P28" s="18" t="str">
        <f>IF(OR(ISBLANK(AWG), ISBLANK($M28), ISBLANK($N28), ISBLANK($O28)),"", SUM(N28:$N$29))</f>
        <v/>
      </c>
      <c r="Q28" s="18" t="str">
        <f t="shared" si="3"/>
        <v/>
      </c>
      <c r="R28" s="18" t="str">
        <f t="shared" si="4"/>
        <v/>
      </c>
      <c r="S28" s="18" t="str">
        <f t="shared" si="5"/>
        <v/>
      </c>
      <c r="T28" s="40"/>
    </row>
    <row r="29" spans="2:20" x14ac:dyDescent="0.2">
      <c r="B29" s="33"/>
      <c r="C29" s="24"/>
      <c r="D29" s="24"/>
      <c r="E29" s="24"/>
      <c r="F29" s="18" t="str">
        <f>IF(OR(ISBLANK(AWG), ISBLANK($C29), ISBLANK($D29), ISBLANK($E29)),"", (SUM(D29:$D$29))+SUM($N$15:$N$29)+SUM($D$35:$D$49)+SUM($N$35:$N$49))</f>
        <v/>
      </c>
      <c r="G29" s="18" t="str">
        <f t="shared" si="0"/>
        <v/>
      </c>
      <c r="H29" s="18" t="str">
        <f t="shared" si="1"/>
        <v/>
      </c>
      <c r="I29" s="18" t="str">
        <f t="shared" si="2"/>
        <v/>
      </c>
      <c r="J29" s="40"/>
      <c r="K29" s="15"/>
      <c r="L29" s="33"/>
      <c r="M29" s="24"/>
      <c r="N29" s="24"/>
      <c r="O29" s="24"/>
      <c r="P29" s="18" t="str">
        <f>IF(OR(ISBLANK(AWG), ISBLANK($M29), ISBLANK($N29), ISBLANK($O29)),"", SUM(N29:$N$29))</f>
        <v/>
      </c>
      <c r="Q29" s="18" t="str">
        <f t="shared" si="3"/>
        <v/>
      </c>
      <c r="R29" s="18" t="str">
        <f t="shared" si="4"/>
        <v/>
      </c>
      <c r="S29" s="18" t="str">
        <f>IF(AND(AWG&gt;0, $M29&gt;0, $N29&gt;0, $O29&gt;0, ISBLANK($C30)), (24*0.9)-R29, "")</f>
        <v/>
      </c>
      <c r="T29" s="40"/>
    </row>
    <row r="30" spans="2:20" ht="13.5" thickBot="1" x14ac:dyDescent="0.25">
      <c r="B30" s="41"/>
      <c r="C30" s="43"/>
      <c r="D30" s="43"/>
      <c r="E30" s="43"/>
      <c r="F30" s="43"/>
      <c r="G30" s="43"/>
      <c r="H30" s="43"/>
      <c r="I30" s="43"/>
      <c r="J30" s="42"/>
      <c r="K30" s="15"/>
      <c r="L30" s="41"/>
      <c r="M30" s="43"/>
      <c r="N30" s="43"/>
      <c r="O30" s="43"/>
      <c r="P30" s="43"/>
      <c r="Q30" s="43"/>
      <c r="R30" s="43"/>
      <c r="S30" s="43"/>
      <c r="T30" s="42"/>
    </row>
    <row r="31" spans="2:20" ht="6" customHeight="1" thickTop="1" thickBot="1" x14ac:dyDescent="0.25">
      <c r="B31" s="44"/>
      <c r="C31" s="15"/>
      <c r="D31" s="15"/>
      <c r="E31" s="15"/>
      <c r="F31" s="15"/>
      <c r="G31" s="15"/>
      <c r="H31" s="15"/>
      <c r="I31" s="15"/>
      <c r="J31" s="15"/>
      <c r="K31" s="15"/>
      <c r="L31" s="44"/>
      <c r="M31" s="15"/>
      <c r="N31" s="15"/>
      <c r="O31" s="15"/>
      <c r="P31" s="15"/>
      <c r="Q31" s="15"/>
      <c r="R31" s="15"/>
      <c r="S31" s="15"/>
      <c r="T31" s="15"/>
    </row>
    <row r="32" spans="2:20" ht="16.5" thickTop="1" x14ac:dyDescent="0.2">
      <c r="B32" s="88" t="s">
        <v>17</v>
      </c>
      <c r="C32" s="89"/>
      <c r="D32" s="89"/>
      <c r="E32" s="89"/>
      <c r="F32" s="89"/>
      <c r="G32" s="83" t="s">
        <v>16</v>
      </c>
      <c r="H32" s="83" t="s">
        <v>15</v>
      </c>
      <c r="I32" s="55"/>
      <c r="J32" s="45"/>
      <c r="K32" s="15"/>
      <c r="L32" s="88" t="s">
        <v>17</v>
      </c>
      <c r="M32" s="89"/>
      <c r="N32" s="89"/>
      <c r="O32" s="89"/>
      <c r="P32" s="89"/>
      <c r="Q32" s="83" t="s">
        <v>16</v>
      </c>
      <c r="R32" s="83" t="s">
        <v>15</v>
      </c>
      <c r="S32" s="55"/>
      <c r="T32" s="45"/>
    </row>
    <row r="33" spans="2:20" ht="5.25" customHeight="1" x14ac:dyDescent="0.2">
      <c r="B33" s="33"/>
      <c r="C33" s="15"/>
      <c r="D33" s="15"/>
      <c r="E33" s="15"/>
      <c r="F33" s="15"/>
      <c r="G33" s="15"/>
      <c r="H33" s="15"/>
      <c r="I33" s="53"/>
      <c r="J33" s="40"/>
      <c r="K33" s="15"/>
      <c r="L33" s="33"/>
      <c r="M33" s="15"/>
      <c r="N33" s="15"/>
      <c r="O33" s="15"/>
      <c r="P33" s="15"/>
      <c r="Q33" s="15"/>
      <c r="R33" s="15"/>
      <c r="S33" s="53"/>
      <c r="T33" s="40"/>
    </row>
    <row r="34" spans="2:20" ht="25.5" x14ac:dyDescent="0.2">
      <c r="B34" s="33"/>
      <c r="C34" s="19" t="s">
        <v>9</v>
      </c>
      <c r="D34" s="19" t="s">
        <v>10</v>
      </c>
      <c r="E34" s="19" t="s">
        <v>11</v>
      </c>
      <c r="F34" s="19" t="s">
        <v>12</v>
      </c>
      <c r="G34" s="19" t="s">
        <v>13</v>
      </c>
      <c r="H34" s="19" t="s">
        <v>14</v>
      </c>
      <c r="I34" s="20" t="s">
        <v>8</v>
      </c>
      <c r="J34" s="40"/>
      <c r="K34" s="15"/>
      <c r="L34" s="33"/>
      <c r="M34" s="19" t="s">
        <v>9</v>
      </c>
      <c r="N34" s="19" t="s">
        <v>10</v>
      </c>
      <c r="O34" s="19" t="s">
        <v>11</v>
      </c>
      <c r="P34" s="19" t="s">
        <v>12</v>
      </c>
      <c r="Q34" s="19" t="s">
        <v>13</v>
      </c>
      <c r="R34" s="19" t="s">
        <v>14</v>
      </c>
      <c r="S34" s="20" t="s">
        <v>8</v>
      </c>
      <c r="T34" s="40"/>
    </row>
    <row r="35" spans="2:20" x14ac:dyDescent="0.2">
      <c r="B35" s="33"/>
      <c r="C35" s="23"/>
      <c r="D35" s="23"/>
      <c r="E35" s="23"/>
      <c r="F35" s="21" t="str">
        <f>IF(OR(ISBLANK(AWG), ISBLANK($C35), ISBLANK($D35), ISBLANK($E35)),"", SUM($D35:$D$49))</f>
        <v/>
      </c>
      <c r="G35" s="21" t="str">
        <f t="shared" ref="G35:G49" si="6">IF(OR(ISBLANK(AWG), ISBLANK($C35), ISBLANK($D35), ISBLANK($E35)),"", ROUND(((F35/24)*ohmsPerFoot*E35), 2))</f>
        <v/>
      </c>
      <c r="H35" s="21" t="str">
        <f t="shared" ref="H35:H49" si="7">IF(AND(AWG&gt;0, $C35&gt;0, $D35&gt;0, $E35&gt;0, ISBLANK($C36)), SUM($G$35:$G$49), "")</f>
        <v/>
      </c>
      <c r="I35" s="21" t="str">
        <f t="shared" ref="I35:I48" si="8">IF(AND(AWG&gt;0, $C35&gt;0, $D35&gt;0, $E35&gt;0, ISBLANK($C36)), (24*0.9)-H35, "")</f>
        <v/>
      </c>
      <c r="J35" s="40"/>
      <c r="K35" s="15"/>
      <c r="L35" s="33"/>
      <c r="M35" s="23"/>
      <c r="N35" s="23"/>
      <c r="O35" s="23"/>
      <c r="P35" s="21" t="str">
        <f>IF(OR(ISBLANK(AWG), ISBLANK($M35), ISBLANK($N35), ISBLANK($O35)),"", SUM(N35:$N$49))</f>
        <v/>
      </c>
      <c r="Q35" s="21" t="str">
        <f t="shared" ref="Q35:Q49" si="9">IF(OR(ISBLANK(AWG), ISBLANK($M35), ISBLANK($N35), ISBLANK($O35)),"", ROUND(((P35/24)*ohmsPerFoot*O35), 2))</f>
        <v/>
      </c>
      <c r="R35" s="21" t="str">
        <f t="shared" ref="R35:R49" si="10">IF(AND(AWG&gt;0, $M35&gt;0, $N35&gt;0, $O35&gt;0, ISBLANK($M36)), SUM($Q$35:$Q$49), "")</f>
        <v/>
      </c>
      <c r="S35" s="21" t="str">
        <f t="shared" ref="S35:S48" si="11">IF(AND(AWG&gt;0, $M35&gt;0, $N35&gt;0, $O35&gt;0, ISBLANK($M36)), (24*0.9)-R35, "")</f>
        <v/>
      </c>
      <c r="T35" s="40"/>
    </row>
    <row r="36" spans="2:20" x14ac:dyDescent="0.2">
      <c r="B36" s="33"/>
      <c r="C36" s="24"/>
      <c r="D36" s="24"/>
      <c r="E36" s="24"/>
      <c r="F36" s="18" t="str">
        <f>IF(OR(ISBLANK(AWG), ISBLANK($C36), ISBLANK($D36), ISBLANK($E36)),"", SUM($D36:$D$49))</f>
        <v/>
      </c>
      <c r="G36" s="18" t="str">
        <f t="shared" si="6"/>
        <v/>
      </c>
      <c r="H36" s="18" t="str">
        <f t="shared" si="7"/>
        <v/>
      </c>
      <c r="I36" s="18" t="str">
        <f t="shared" si="8"/>
        <v/>
      </c>
      <c r="J36" s="40"/>
      <c r="K36" s="15"/>
      <c r="L36" s="33"/>
      <c r="M36" s="24"/>
      <c r="N36" s="24"/>
      <c r="O36" s="24"/>
      <c r="P36" s="18" t="str">
        <f>IF(OR(ISBLANK(AWG), ISBLANK($M36), ISBLANK($N36), ISBLANK($O36)),"", SUM(N36:$N$49))</f>
        <v/>
      </c>
      <c r="Q36" s="18" t="str">
        <f t="shared" si="9"/>
        <v/>
      </c>
      <c r="R36" s="18" t="str">
        <f t="shared" si="10"/>
        <v/>
      </c>
      <c r="S36" s="18" t="str">
        <f t="shared" si="11"/>
        <v/>
      </c>
      <c r="T36" s="40"/>
    </row>
    <row r="37" spans="2:20" x14ac:dyDescent="0.2">
      <c r="B37" s="33"/>
      <c r="C37" s="24"/>
      <c r="D37" s="24"/>
      <c r="E37" s="24"/>
      <c r="F37" s="18" t="str">
        <f>IF(OR(ISBLANK(AWG), ISBLANK($C37), ISBLANK($D37), ISBLANK($E37)),"", SUM($D37:$D$49))</f>
        <v/>
      </c>
      <c r="G37" s="18" t="str">
        <f t="shared" si="6"/>
        <v/>
      </c>
      <c r="H37" s="18" t="str">
        <f t="shared" si="7"/>
        <v/>
      </c>
      <c r="I37" s="18" t="str">
        <f t="shared" si="8"/>
        <v/>
      </c>
      <c r="J37" s="40"/>
      <c r="K37" s="15"/>
      <c r="L37" s="33"/>
      <c r="M37" s="24"/>
      <c r="N37" s="24"/>
      <c r="O37" s="24"/>
      <c r="P37" s="18" t="str">
        <f>IF(OR(ISBLANK(AWG), ISBLANK($M37), ISBLANK($N37), ISBLANK($O37)),"", SUM(N37:$N$49))</f>
        <v/>
      </c>
      <c r="Q37" s="18" t="str">
        <f t="shared" si="9"/>
        <v/>
      </c>
      <c r="R37" s="18" t="str">
        <f t="shared" si="10"/>
        <v/>
      </c>
      <c r="S37" s="18" t="str">
        <f t="shared" si="11"/>
        <v/>
      </c>
      <c r="T37" s="40"/>
    </row>
    <row r="38" spans="2:20" x14ac:dyDescent="0.2">
      <c r="B38" s="33"/>
      <c r="C38" s="25"/>
      <c r="D38" s="25"/>
      <c r="E38" s="25"/>
      <c r="F38" s="18" t="str">
        <f>IF(OR(ISBLANK(AWG), ISBLANK($C38), ISBLANK($D38), ISBLANK($E38)),"", SUM($D38:$D$49))</f>
        <v/>
      </c>
      <c r="G38" s="18" t="str">
        <f t="shared" si="6"/>
        <v/>
      </c>
      <c r="H38" s="18" t="str">
        <f t="shared" si="7"/>
        <v/>
      </c>
      <c r="I38" s="18" t="str">
        <f t="shared" si="8"/>
        <v/>
      </c>
      <c r="J38" s="40"/>
      <c r="K38" s="15"/>
      <c r="L38" s="33"/>
      <c r="M38" s="25"/>
      <c r="N38" s="25"/>
      <c r="O38" s="25"/>
      <c r="P38" s="18" t="str">
        <f>IF(OR(ISBLANK(AWG), ISBLANK($M38), ISBLANK($N38), ISBLANK($O38)),"", SUM(N38:$N$49))</f>
        <v/>
      </c>
      <c r="Q38" s="18" t="str">
        <f t="shared" si="9"/>
        <v/>
      </c>
      <c r="R38" s="18" t="str">
        <f t="shared" si="10"/>
        <v/>
      </c>
      <c r="S38" s="18" t="str">
        <f t="shared" si="11"/>
        <v/>
      </c>
      <c r="T38" s="40"/>
    </row>
    <row r="39" spans="2:20" x14ac:dyDescent="0.2">
      <c r="B39" s="33"/>
      <c r="C39" s="24"/>
      <c r="D39" s="24"/>
      <c r="E39" s="24"/>
      <c r="F39" s="18" t="str">
        <f>IF(OR(ISBLANK(AWG), ISBLANK($C39), ISBLANK($D39), ISBLANK($E39)),"", SUM($D39:$D$49))</f>
        <v/>
      </c>
      <c r="G39" s="18" t="str">
        <f t="shared" si="6"/>
        <v/>
      </c>
      <c r="H39" s="18" t="str">
        <f t="shared" si="7"/>
        <v/>
      </c>
      <c r="I39" s="18" t="str">
        <f t="shared" si="8"/>
        <v/>
      </c>
      <c r="J39" s="40"/>
      <c r="K39" s="15"/>
      <c r="L39" s="33"/>
      <c r="M39" s="24"/>
      <c r="N39" s="24"/>
      <c r="O39" s="24"/>
      <c r="P39" s="18" t="str">
        <f>IF(OR(ISBLANK(AWG), ISBLANK($M39), ISBLANK($N39), ISBLANK($O39)),"", SUM(N39:$N$49))</f>
        <v/>
      </c>
      <c r="Q39" s="18" t="str">
        <f t="shared" si="9"/>
        <v/>
      </c>
      <c r="R39" s="18" t="str">
        <f t="shared" si="10"/>
        <v/>
      </c>
      <c r="S39" s="18" t="str">
        <f t="shared" si="11"/>
        <v/>
      </c>
      <c r="T39" s="40"/>
    </row>
    <row r="40" spans="2:20" x14ac:dyDescent="0.2">
      <c r="B40" s="33"/>
      <c r="C40" s="24"/>
      <c r="D40" s="24"/>
      <c r="E40" s="24"/>
      <c r="F40" s="18" t="str">
        <f>IF(OR(ISBLANK(AWG), ISBLANK($C40), ISBLANK($D40), ISBLANK($E40)),"", SUM($D40:$D$49))</f>
        <v/>
      </c>
      <c r="G40" s="18" t="str">
        <f t="shared" si="6"/>
        <v/>
      </c>
      <c r="H40" s="18" t="str">
        <f t="shared" si="7"/>
        <v/>
      </c>
      <c r="I40" s="18" t="str">
        <f t="shared" si="8"/>
        <v/>
      </c>
      <c r="J40" s="40"/>
      <c r="K40" s="15"/>
      <c r="L40" s="33"/>
      <c r="M40" s="24"/>
      <c r="N40" s="24"/>
      <c r="O40" s="24"/>
      <c r="P40" s="18" t="str">
        <f>IF(OR(ISBLANK(AWG), ISBLANK($M40), ISBLANK($N40), ISBLANK($O40)),"", SUM(N40:$N$49))</f>
        <v/>
      </c>
      <c r="Q40" s="18" t="str">
        <f t="shared" si="9"/>
        <v/>
      </c>
      <c r="R40" s="18" t="str">
        <f t="shared" si="10"/>
        <v/>
      </c>
      <c r="S40" s="18" t="str">
        <f t="shared" si="11"/>
        <v/>
      </c>
      <c r="T40" s="40"/>
    </row>
    <row r="41" spans="2:20" x14ac:dyDescent="0.2">
      <c r="B41" s="33"/>
      <c r="C41" s="24"/>
      <c r="D41" s="24"/>
      <c r="E41" s="24"/>
      <c r="F41" s="18" t="str">
        <f>IF(OR(ISBLANK(AWG), ISBLANK($C41), ISBLANK($D41), ISBLANK($E41)),"", SUM($D41:$D$49))</f>
        <v/>
      </c>
      <c r="G41" s="18" t="str">
        <f t="shared" si="6"/>
        <v/>
      </c>
      <c r="H41" s="18" t="str">
        <f t="shared" si="7"/>
        <v/>
      </c>
      <c r="I41" s="18" t="str">
        <f t="shared" si="8"/>
        <v/>
      </c>
      <c r="J41" s="40"/>
      <c r="K41" s="15"/>
      <c r="L41" s="33"/>
      <c r="M41" s="24"/>
      <c r="N41" s="24"/>
      <c r="O41" s="24"/>
      <c r="P41" s="18" t="str">
        <f>IF(OR(ISBLANK(AWG), ISBLANK($M41), ISBLANK($N41), ISBLANK($O41)),"", SUM(N41:$N$49))</f>
        <v/>
      </c>
      <c r="Q41" s="18" t="str">
        <f t="shared" si="9"/>
        <v/>
      </c>
      <c r="R41" s="18" t="str">
        <f t="shared" si="10"/>
        <v/>
      </c>
      <c r="S41" s="18" t="str">
        <f t="shared" si="11"/>
        <v/>
      </c>
      <c r="T41" s="40"/>
    </row>
    <row r="42" spans="2:20" x14ac:dyDescent="0.2">
      <c r="B42" s="33"/>
      <c r="C42" s="25"/>
      <c r="D42" s="24"/>
      <c r="E42" s="24"/>
      <c r="F42" s="18" t="str">
        <f>IF(OR(ISBLANK(AWG), ISBLANK($C42), ISBLANK($D42), ISBLANK($E42)),"", SUM($D42:$D$49))</f>
        <v/>
      </c>
      <c r="G42" s="18" t="str">
        <f t="shared" si="6"/>
        <v/>
      </c>
      <c r="H42" s="18" t="str">
        <f t="shared" si="7"/>
        <v/>
      </c>
      <c r="I42" s="18" t="str">
        <f t="shared" si="8"/>
        <v/>
      </c>
      <c r="J42" s="40"/>
      <c r="K42" s="15"/>
      <c r="L42" s="33"/>
      <c r="M42" s="25"/>
      <c r="N42" s="24"/>
      <c r="O42" s="24"/>
      <c r="P42" s="18" t="str">
        <f>IF(OR(ISBLANK(AWG), ISBLANK($M42), ISBLANK($N42), ISBLANK($O42)),"", SUM(N42:$N$49))</f>
        <v/>
      </c>
      <c r="Q42" s="18" t="str">
        <f t="shared" si="9"/>
        <v/>
      </c>
      <c r="R42" s="18" t="str">
        <f t="shared" si="10"/>
        <v/>
      </c>
      <c r="S42" s="18" t="str">
        <f t="shared" si="11"/>
        <v/>
      </c>
      <c r="T42" s="40"/>
    </row>
    <row r="43" spans="2:20" x14ac:dyDescent="0.2">
      <c r="B43" s="33"/>
      <c r="C43" s="24"/>
      <c r="D43" s="24"/>
      <c r="E43" s="24"/>
      <c r="F43" s="18" t="str">
        <f>IF(OR(ISBLANK(AWG), ISBLANK($C43), ISBLANK($D43), ISBLANK($E43)),"", SUM($D43:$D$49))</f>
        <v/>
      </c>
      <c r="G43" s="18" t="str">
        <f t="shared" si="6"/>
        <v/>
      </c>
      <c r="H43" s="18" t="str">
        <f t="shared" si="7"/>
        <v/>
      </c>
      <c r="I43" s="18" t="str">
        <f t="shared" si="8"/>
        <v/>
      </c>
      <c r="J43" s="40"/>
      <c r="K43" s="15"/>
      <c r="L43" s="33"/>
      <c r="M43" s="24"/>
      <c r="N43" s="24"/>
      <c r="O43" s="24"/>
      <c r="P43" s="18" t="str">
        <f>IF(OR(ISBLANK(AWG), ISBLANK($M43), ISBLANK($N43), ISBLANK($O43)),"", SUM(N43:$N$49))</f>
        <v/>
      </c>
      <c r="Q43" s="18" t="str">
        <f t="shared" si="9"/>
        <v/>
      </c>
      <c r="R43" s="18" t="str">
        <f t="shared" si="10"/>
        <v/>
      </c>
      <c r="S43" s="18" t="str">
        <f t="shared" si="11"/>
        <v/>
      </c>
      <c r="T43" s="40"/>
    </row>
    <row r="44" spans="2:20" x14ac:dyDescent="0.2">
      <c r="B44" s="33"/>
      <c r="C44" s="24"/>
      <c r="D44" s="24"/>
      <c r="E44" s="24"/>
      <c r="F44" s="18" t="str">
        <f>IF(OR(ISBLANK(AWG), ISBLANK($C44), ISBLANK($D44), ISBLANK($E44)),"", SUM($D44:$D$49))</f>
        <v/>
      </c>
      <c r="G44" s="18" t="str">
        <f t="shared" si="6"/>
        <v/>
      </c>
      <c r="H44" s="18" t="str">
        <f t="shared" si="7"/>
        <v/>
      </c>
      <c r="I44" s="18" t="str">
        <f t="shared" si="8"/>
        <v/>
      </c>
      <c r="J44" s="40"/>
      <c r="K44" s="15"/>
      <c r="L44" s="33"/>
      <c r="M44" s="24"/>
      <c r="N44" s="24"/>
      <c r="O44" s="24"/>
      <c r="P44" s="18" t="str">
        <f>IF(OR(ISBLANK(AWG), ISBLANK($M44), ISBLANK($N44), ISBLANK($O44)),"", SUM(N44:$N$49))</f>
        <v/>
      </c>
      <c r="Q44" s="18" t="str">
        <f t="shared" si="9"/>
        <v/>
      </c>
      <c r="R44" s="18" t="str">
        <f t="shared" si="10"/>
        <v/>
      </c>
      <c r="S44" s="18" t="str">
        <f t="shared" si="11"/>
        <v/>
      </c>
      <c r="T44" s="40"/>
    </row>
    <row r="45" spans="2:20" x14ac:dyDescent="0.2">
      <c r="B45" s="33"/>
      <c r="C45" s="24"/>
      <c r="D45" s="24"/>
      <c r="E45" s="24"/>
      <c r="F45" s="18" t="str">
        <f>IF(OR(ISBLANK(AWG), ISBLANK($C45), ISBLANK($D45), ISBLANK($E45)),"", SUM($D45:$D$49))</f>
        <v/>
      </c>
      <c r="G45" s="18" t="str">
        <f t="shared" si="6"/>
        <v/>
      </c>
      <c r="H45" s="18" t="str">
        <f t="shared" si="7"/>
        <v/>
      </c>
      <c r="I45" s="18" t="str">
        <f t="shared" si="8"/>
        <v/>
      </c>
      <c r="J45" s="40"/>
      <c r="K45" s="15"/>
      <c r="L45" s="33"/>
      <c r="M45" s="24"/>
      <c r="N45" s="24"/>
      <c r="O45" s="24"/>
      <c r="P45" s="18" t="str">
        <f>IF(OR(ISBLANK(AWG), ISBLANK($M45), ISBLANK($N45), ISBLANK($O45)),"", SUM(N45:$N$49))</f>
        <v/>
      </c>
      <c r="Q45" s="18" t="str">
        <f t="shared" si="9"/>
        <v/>
      </c>
      <c r="R45" s="18" t="str">
        <f t="shared" si="10"/>
        <v/>
      </c>
      <c r="S45" s="18" t="str">
        <f t="shared" si="11"/>
        <v/>
      </c>
      <c r="T45" s="40"/>
    </row>
    <row r="46" spans="2:20" x14ac:dyDescent="0.2">
      <c r="B46" s="33"/>
      <c r="C46" s="25"/>
      <c r="D46" s="24"/>
      <c r="E46" s="24"/>
      <c r="F46" s="18" t="str">
        <f>IF(OR(ISBLANK(AWG), ISBLANK($C46), ISBLANK($D46), ISBLANK($E46)),"", SUM($D46:$D$49))</f>
        <v/>
      </c>
      <c r="G46" s="18" t="str">
        <f t="shared" si="6"/>
        <v/>
      </c>
      <c r="H46" s="18" t="str">
        <f t="shared" si="7"/>
        <v/>
      </c>
      <c r="I46" s="18" t="str">
        <f t="shared" si="8"/>
        <v/>
      </c>
      <c r="J46" s="40"/>
      <c r="K46" s="15"/>
      <c r="L46" s="33"/>
      <c r="M46" s="25"/>
      <c r="N46" s="24"/>
      <c r="O46" s="24"/>
      <c r="P46" s="18" t="str">
        <f>IF(OR(ISBLANK(AWG), ISBLANK($M46), ISBLANK($N46), ISBLANK($O46)),"", SUM(N46:$N$49))</f>
        <v/>
      </c>
      <c r="Q46" s="18" t="str">
        <f t="shared" si="9"/>
        <v/>
      </c>
      <c r="R46" s="18" t="str">
        <f t="shared" si="10"/>
        <v/>
      </c>
      <c r="S46" s="18" t="str">
        <f t="shared" si="11"/>
        <v/>
      </c>
      <c r="T46" s="40"/>
    </row>
    <row r="47" spans="2:20" x14ac:dyDescent="0.2">
      <c r="B47" s="33"/>
      <c r="C47" s="24"/>
      <c r="D47" s="24"/>
      <c r="E47" s="24"/>
      <c r="F47" s="18" t="str">
        <f>IF(OR(ISBLANK(AWG), ISBLANK($C47), ISBLANK($D47), ISBLANK($E47)),"", SUM($D47:$D$49))</f>
        <v/>
      </c>
      <c r="G47" s="18" t="str">
        <f t="shared" si="6"/>
        <v/>
      </c>
      <c r="H47" s="18" t="str">
        <f t="shared" si="7"/>
        <v/>
      </c>
      <c r="I47" s="18" t="str">
        <f t="shared" si="8"/>
        <v/>
      </c>
      <c r="J47" s="40"/>
      <c r="K47" s="15"/>
      <c r="L47" s="33"/>
      <c r="M47" s="24"/>
      <c r="N47" s="24"/>
      <c r="O47" s="24"/>
      <c r="P47" s="18" t="str">
        <f>IF(OR(ISBLANK(AWG), ISBLANK($M47), ISBLANK($N47), ISBLANK($O47)),"", SUM(N47:$N$49))</f>
        <v/>
      </c>
      <c r="Q47" s="18" t="str">
        <f t="shared" si="9"/>
        <v/>
      </c>
      <c r="R47" s="18" t="str">
        <f t="shared" si="10"/>
        <v/>
      </c>
      <c r="S47" s="18" t="str">
        <f t="shared" si="11"/>
        <v/>
      </c>
      <c r="T47" s="40"/>
    </row>
    <row r="48" spans="2:20" x14ac:dyDescent="0.2">
      <c r="B48" s="33"/>
      <c r="C48" s="24"/>
      <c r="D48" s="24"/>
      <c r="E48" s="24"/>
      <c r="F48" s="18" t="str">
        <f>IF(OR(ISBLANK(AWG), ISBLANK($C48), ISBLANK($D48), ISBLANK($E48)),"", SUM($D48:$D$49))</f>
        <v/>
      </c>
      <c r="G48" s="18" t="str">
        <f t="shared" si="6"/>
        <v/>
      </c>
      <c r="H48" s="18" t="str">
        <f t="shared" si="7"/>
        <v/>
      </c>
      <c r="I48" s="18" t="str">
        <f t="shared" si="8"/>
        <v/>
      </c>
      <c r="J48" s="40"/>
      <c r="K48" s="15"/>
      <c r="L48" s="33"/>
      <c r="M48" s="24"/>
      <c r="N48" s="24"/>
      <c r="O48" s="24"/>
      <c r="P48" s="18" t="str">
        <f>IF(OR(ISBLANK(AWG), ISBLANK($M48), ISBLANK($N48), ISBLANK($O48)),"", SUM(N48:$N$49))</f>
        <v/>
      </c>
      <c r="Q48" s="18" t="str">
        <f t="shared" si="9"/>
        <v/>
      </c>
      <c r="R48" s="18" t="str">
        <f t="shared" si="10"/>
        <v/>
      </c>
      <c r="S48" s="18" t="str">
        <f t="shared" si="11"/>
        <v/>
      </c>
      <c r="T48" s="40"/>
    </row>
    <row r="49" spans="2:20" x14ac:dyDescent="0.2">
      <c r="B49" s="33"/>
      <c r="C49" s="24"/>
      <c r="D49" s="24"/>
      <c r="E49" s="24"/>
      <c r="F49" s="18" t="str">
        <f>IF(OR(ISBLANK(AWG), ISBLANK($C49), ISBLANK($D49), ISBLANK($E49)),"", SUM($D49:$D$49))</f>
        <v/>
      </c>
      <c r="G49" s="18" t="str">
        <f t="shared" si="6"/>
        <v/>
      </c>
      <c r="H49" s="18" t="str">
        <f t="shared" si="7"/>
        <v/>
      </c>
      <c r="I49" s="18" t="str">
        <f>IF(AND(AWG&gt;0, $C49&gt;0, $D49&gt;0, $E49&gt;0, ISBLANK($C50)), (24*0.9)-H49, "")</f>
        <v/>
      </c>
      <c r="J49" s="40"/>
      <c r="K49" s="40"/>
      <c r="L49" s="33"/>
      <c r="M49" s="24"/>
      <c r="N49" s="24"/>
      <c r="O49" s="24"/>
      <c r="P49" s="18" t="str">
        <f>IF(OR(ISBLANK(AWG), ISBLANK($M49), ISBLANK($N49), ISBLANK($O49)),"", SUM(N49:$N$49))</f>
        <v/>
      </c>
      <c r="Q49" s="18" t="str">
        <f t="shared" si="9"/>
        <v/>
      </c>
      <c r="R49" s="18" t="str">
        <f t="shared" si="10"/>
        <v/>
      </c>
      <c r="S49" s="18" t="str">
        <f>IF(AND(AWG&gt;0, $M49&gt;0, $N49&gt;0, $O49&gt;0, ISBLANK($C69)), (24*0.9)-R49, "")</f>
        <v/>
      </c>
      <c r="T49" s="40"/>
    </row>
    <row r="50" spans="2:20" ht="13.5" thickBot="1" x14ac:dyDescent="0.25">
      <c r="B50" s="41"/>
      <c r="C50" s="43"/>
      <c r="D50" s="43"/>
      <c r="E50" s="43"/>
      <c r="F50" s="43"/>
      <c r="G50" s="43"/>
      <c r="H50" s="43"/>
      <c r="I50" s="43"/>
      <c r="J50" s="42"/>
      <c r="L50" s="41"/>
      <c r="M50" s="43"/>
      <c r="N50" s="43"/>
      <c r="O50" s="43"/>
      <c r="P50" s="43"/>
      <c r="Q50" s="43"/>
      <c r="R50" s="43"/>
      <c r="S50" s="43"/>
      <c r="T50" s="42"/>
    </row>
    <row r="51" spans="2:20" ht="13.5" thickTop="1" x14ac:dyDescent="0.2"/>
    <row r="52" spans="2:20" ht="5.25" customHeight="1" x14ac:dyDescent="0.2"/>
  </sheetData>
  <sheetProtection sheet="1" objects="1" scenarios="1"/>
  <mergeCells count="16">
    <mergeCell ref="B32:F32"/>
    <mergeCell ref="G32:H32"/>
    <mergeCell ref="L32:P32"/>
    <mergeCell ref="Q32:R32"/>
    <mergeCell ref="B2:J2"/>
    <mergeCell ref="C4:E4"/>
    <mergeCell ref="G4:H4"/>
    <mergeCell ref="C6:E6"/>
    <mergeCell ref="G6:I6"/>
    <mergeCell ref="C8:E8"/>
    <mergeCell ref="F8:I8"/>
    <mergeCell ref="C10:E10"/>
    <mergeCell ref="G10:H10"/>
    <mergeCell ref="G12:H12"/>
    <mergeCell ref="L12:P12"/>
    <mergeCell ref="Q12:R12"/>
  </mergeCells>
  <conditionalFormatting sqref="C15:E15 C35:E49">
    <cfRule type="expression" dxfId="111" priority="27">
      <formula>AND($C15&gt;0, $C16=0, $D15&gt;0, $D16=0,  $E16=0, (SUM($D$15:$D29)&gt;100))</formula>
    </cfRule>
    <cfRule type="expression" dxfId="110" priority="28" stopIfTrue="1">
      <formula>AND($C15&gt;0, $D15&gt;0, $E15&gt;0, $I15&lt;$M$10)</formula>
    </cfRule>
  </conditionalFormatting>
  <conditionalFormatting sqref="I15:I29">
    <cfRule type="expression" dxfId="109" priority="26" stopIfTrue="1">
      <formula>AND($C15&gt;0, $D15&gt;0, $E15&gt;0, $I15&lt;$M$10)</formula>
    </cfRule>
  </conditionalFormatting>
  <conditionalFormatting sqref="C15:I15">
    <cfRule type="expression" dxfId="108" priority="25" stopIfTrue="1">
      <formula>ISBLANK($D$12)</formula>
    </cfRule>
  </conditionalFormatting>
  <conditionalFormatting sqref="C16:I29 C36:I49">
    <cfRule type="expression" dxfId="107" priority="24" stopIfTrue="1">
      <formula>AND($D$12&gt;0, $C15&gt;0,  $I15&lt;&gt;0, $I15&gt;=$M$10)</formula>
    </cfRule>
  </conditionalFormatting>
  <conditionalFormatting sqref="F15">
    <cfRule type="expression" dxfId="106" priority="23" stopIfTrue="1">
      <formula>AND($D$12&gt;0, $C$15&gt;0, $D$15&gt;0,$E$15&gt;0, $F$15&gt;100)</formula>
    </cfRule>
  </conditionalFormatting>
  <conditionalFormatting sqref="I35:I49">
    <cfRule type="expression" dxfId="105" priority="22" stopIfTrue="1">
      <formula>AND($C35&gt;0, $D35&gt;0, $E35&gt;0, $I35&lt;$M$10)</formula>
    </cfRule>
  </conditionalFormatting>
  <conditionalFormatting sqref="S15:S29">
    <cfRule type="expression" dxfId="104" priority="21" stopIfTrue="1">
      <formula>AND($M15&gt;0, $N15&gt;0, $O15&gt;0, $S15&lt;$M$10)</formula>
    </cfRule>
  </conditionalFormatting>
  <conditionalFormatting sqref="M16:S29 M36:S49">
    <cfRule type="expression" dxfId="103" priority="20" stopIfTrue="1">
      <formula>AND($D$12&gt;0, $M15&gt;0,  $S15&lt;&gt;0, $S15&gt;=$M$10)</formula>
    </cfRule>
  </conditionalFormatting>
  <conditionalFormatting sqref="C29:E29">
    <cfRule type="expression" dxfId="102" priority="18">
      <formula>AND($C29&gt;0,#REF!= 0, $D29&gt;0,#REF!= 0,#REF!=  0, (SUM($D$15:$D29)&gt;100))</formula>
    </cfRule>
    <cfRule type="expression" dxfId="101" priority="19" stopIfTrue="1">
      <formula>AND($C29&gt;0, $D29&gt;0, $E29&gt;0, $I29&lt;$M$10)</formula>
    </cfRule>
  </conditionalFormatting>
  <conditionalFormatting sqref="C16:E28">
    <cfRule type="expression" dxfId="100" priority="16">
      <formula>AND($C16&gt;0, $C17=0, $D16&gt;0, $D17=0,  $E17=0, (SUM($D$15:$D29)&gt;100))</formula>
    </cfRule>
    <cfRule type="expression" dxfId="99" priority="17" stopIfTrue="1">
      <formula>AND($C16&gt;0, $D16&gt;0, $E16&gt;0, $I16&lt;$M$10)</formula>
    </cfRule>
  </conditionalFormatting>
  <conditionalFormatting sqref="M29:O29">
    <cfRule type="expression" dxfId="98" priority="14">
      <formula>AND($M29&gt;0, $C30=0, $N29&gt;0, $D30=0,  $E30=0, (SUM($D$15:$D43)&gt;100))</formula>
    </cfRule>
    <cfRule type="expression" dxfId="97" priority="15" stopIfTrue="1">
      <formula>AND($M29&gt;0, $N29&gt;0, $O29&gt;0, $S29&lt;$M$10)</formula>
    </cfRule>
  </conditionalFormatting>
  <conditionalFormatting sqref="M15:O28">
    <cfRule type="expression" dxfId="96" priority="12">
      <formula>AND($M15&gt;0, $M16=0, $N15&gt;0, $N16=0,  $O16=0, (SUM($D$15:$D29)&gt;100))</formula>
    </cfRule>
    <cfRule type="expression" dxfId="95" priority="13" stopIfTrue="1">
      <formula>AND($M15&gt;0, $N15&gt;0, $O15&gt;0, $S15&lt;$M$10)</formula>
    </cfRule>
  </conditionalFormatting>
  <conditionalFormatting sqref="M49:O49">
    <cfRule type="expression" dxfId="94" priority="10">
      <formula>AND($M49&gt;0, $C69=0, $N49&gt;0, $D69=0,  $E69=0, (SUM($D$15:$D82)&gt;100))</formula>
    </cfRule>
    <cfRule type="expression" dxfId="93" priority="11" stopIfTrue="1">
      <formula>AND($M49&gt;0, $N49&gt;0, $O49&gt;0, $S49&lt;$M$10)</formula>
    </cfRule>
  </conditionalFormatting>
  <conditionalFormatting sqref="M35:O48">
    <cfRule type="expression" dxfId="92" priority="8">
      <formula>AND($M35&gt;0, $M36=0, $N35&gt;0, $N36=0,  $O36=0, (SUM($D$15:$D68)&gt;100))</formula>
    </cfRule>
    <cfRule type="expression" dxfId="91" priority="9" stopIfTrue="1">
      <formula>AND($M35&gt;0, $N35&gt;0, $O35&gt;0, $S35&lt;$M$10)</formula>
    </cfRule>
  </conditionalFormatting>
  <conditionalFormatting sqref="C35:I35">
    <cfRule type="expression" dxfId="90" priority="7" stopIfTrue="1">
      <formula>ISBLANK($I$32)</formula>
    </cfRule>
  </conditionalFormatting>
  <conditionalFormatting sqref="M15:S15">
    <cfRule type="expression" dxfId="89" priority="6" stopIfTrue="1">
      <formula>ISBLANK($S$12)</formula>
    </cfRule>
  </conditionalFormatting>
  <conditionalFormatting sqref="M35:S35">
    <cfRule type="expression" dxfId="88" priority="5" stopIfTrue="1">
      <formula>ISBLANK($S$32)</formula>
    </cfRule>
  </conditionalFormatting>
  <conditionalFormatting sqref="S35:S49">
    <cfRule type="expression" dxfId="87" priority="4" stopIfTrue="1">
      <formula>AND($M35&gt;0, $N35&gt;0, $O35&gt;0, $S35&lt;$M$10)</formula>
    </cfRule>
  </conditionalFormatting>
  <conditionalFormatting sqref="F35">
    <cfRule type="expression" dxfId="86" priority="3" stopIfTrue="1">
      <formula>AND($I$32&gt;0, $C$35&gt;0, $D$35&gt;0, $E$35&gt;0, $F$35&gt;100)</formula>
    </cfRule>
  </conditionalFormatting>
  <conditionalFormatting sqref="P15">
    <cfRule type="expression" dxfId="85" priority="2" stopIfTrue="1">
      <formula>AND($S$12&gt;0, $M$15&gt;0, $N$15&gt;0, $O$15&gt;0, $P$15&gt;100)</formula>
    </cfRule>
  </conditionalFormatting>
  <conditionalFormatting sqref="P35">
    <cfRule type="expression" dxfId="84" priority="1" stopIfTrue="1">
      <formula>AND($S$32&gt;0, $M$35&gt;0, $N$35&gt;0, $O$35&gt;0, $P$35&gt;100)</formula>
    </cfRule>
  </conditionalFormatting>
  <dataValidations count="2">
    <dataValidation type="list" allowBlank="1" showInputMessage="1" showErrorMessage="1" errorTitle="SELECT DEVICE TYPE" error="Please select what device types will be included on this FLN Power Trunk._x000a__x000a_If you will be mixing device types, choose &quot;DXR&quot; from this dropdown list." sqref="F6" xr:uid="{00000000-0002-0000-0200-000000000000}">
      <formula1>Device_Type</formula1>
    </dataValidation>
    <dataValidation type="list" allowBlank="1" showInputMessage="1" showErrorMessage="1" prompt="Select AWG" sqref="D12" xr:uid="{00000000-0002-0000-0200-000001000000}">
      <formula1>Gage</formula1>
    </dataValidation>
  </dataValidations>
  <pageMargins left="0.7" right="0.7" top="0.75" bottom="0.75" header="0.3" footer="0.3"/>
  <pageSetup scale="72" orientation="landscape"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T52"/>
  <sheetViews>
    <sheetView showGridLines="0" zoomScaleNormal="100" workbookViewId="0">
      <selection activeCell="G6" sqref="G6:I6"/>
    </sheetView>
  </sheetViews>
  <sheetFormatPr defaultRowHeight="12.75" x14ac:dyDescent="0.2"/>
  <cols>
    <col min="1" max="1" width="1.85546875" customWidth="1"/>
    <col min="2" max="2" width="3.28515625" customWidth="1"/>
    <col min="3" max="7" width="11.140625" customWidth="1"/>
    <col min="8" max="8" width="12.140625" customWidth="1"/>
    <col min="9" max="9" width="11.140625" customWidth="1"/>
    <col min="10" max="10" width="3.28515625" customWidth="1"/>
    <col min="11" max="11" width="1.85546875" customWidth="1"/>
    <col min="12" max="12" width="3.140625" customWidth="1"/>
    <col min="13" max="19" width="11.140625" customWidth="1"/>
    <col min="20" max="20" width="3.140625" customWidth="1"/>
    <col min="21" max="21" width="1.85546875" customWidth="1"/>
  </cols>
  <sheetData>
    <row r="1" spans="2:20" ht="6" customHeight="1" thickBot="1" x14ac:dyDescent="0.25">
      <c r="C1" s="68"/>
      <c r="D1" s="68"/>
      <c r="E1" s="68"/>
      <c r="F1" s="6"/>
      <c r="G1" s="6"/>
      <c r="H1" s="6"/>
      <c r="I1" s="6"/>
      <c r="J1" s="6"/>
      <c r="K1" s="6"/>
      <c r="L1" s="6"/>
      <c r="M1" s="4"/>
    </row>
    <row r="2" spans="2:20" ht="19.5" thickTop="1" thickBot="1" x14ac:dyDescent="0.25">
      <c r="B2" s="85" t="s">
        <v>18</v>
      </c>
      <c r="C2" s="86"/>
      <c r="D2" s="86"/>
      <c r="E2" s="86"/>
      <c r="F2" s="86"/>
      <c r="G2" s="86"/>
      <c r="H2" s="86"/>
      <c r="I2" s="86"/>
      <c r="J2" s="87"/>
      <c r="K2" s="18"/>
      <c r="L2" s="16"/>
      <c r="M2" s="4"/>
    </row>
    <row r="3" spans="2:20" ht="6.75" customHeight="1" thickTop="1" x14ac:dyDescent="0.2">
      <c r="B3" s="52"/>
      <c r="C3" s="50"/>
      <c r="D3" s="50"/>
      <c r="E3" s="50"/>
      <c r="F3" s="50"/>
      <c r="G3" s="50"/>
      <c r="H3" s="50"/>
      <c r="I3" s="50"/>
      <c r="J3" s="51"/>
      <c r="K3" s="18"/>
      <c r="L3" s="16"/>
      <c r="M3" s="4"/>
    </row>
    <row r="4" spans="2:20" x14ac:dyDescent="0.2">
      <c r="B4" s="33"/>
      <c r="C4" s="90" t="s">
        <v>0</v>
      </c>
      <c r="D4" s="90"/>
      <c r="E4" s="90"/>
      <c r="F4" s="7"/>
      <c r="G4" s="90" t="s">
        <v>1</v>
      </c>
      <c r="H4" s="90"/>
      <c r="I4" s="10"/>
      <c r="J4" s="34"/>
      <c r="K4" s="16"/>
      <c r="L4" s="16"/>
      <c r="M4" s="4"/>
    </row>
    <row r="5" spans="2:20" x14ac:dyDescent="0.2">
      <c r="B5" s="33"/>
      <c r="C5" s="68"/>
      <c r="D5" s="68"/>
      <c r="E5" s="68"/>
      <c r="F5" s="26"/>
      <c r="G5" s="68"/>
      <c r="H5" s="68"/>
      <c r="I5" s="16"/>
      <c r="J5" s="34"/>
      <c r="K5" s="16"/>
      <c r="L5" s="16"/>
      <c r="M5" s="4"/>
    </row>
    <row r="6" spans="2:20" x14ac:dyDescent="0.2">
      <c r="B6" s="33"/>
      <c r="C6" s="90" t="s">
        <v>41</v>
      </c>
      <c r="D6" s="90"/>
      <c r="E6" s="90"/>
      <c r="F6" s="7" t="s">
        <v>43</v>
      </c>
      <c r="G6" s="93" t="str">
        <f>IF(OR(F6="TEC",F6="DXR"),"","Please Choose 'DEVICE TYPE'")</f>
        <v/>
      </c>
      <c r="H6" s="94"/>
      <c r="I6" s="94"/>
      <c r="J6" s="34"/>
      <c r="K6" s="16"/>
      <c r="L6" s="16"/>
      <c r="M6" s="4"/>
    </row>
    <row r="7" spans="2:20" x14ac:dyDescent="0.2">
      <c r="B7" s="33"/>
      <c r="C7" s="68"/>
      <c r="D7" s="68"/>
      <c r="E7" s="68"/>
      <c r="F7" s="26"/>
      <c r="G7" s="68"/>
      <c r="H7" s="68"/>
      <c r="I7" s="16"/>
      <c r="J7" s="34"/>
      <c r="K7" s="16"/>
      <c r="L7" s="16"/>
      <c r="M7" s="4"/>
    </row>
    <row r="8" spans="2:20" x14ac:dyDescent="0.2">
      <c r="B8" s="33"/>
      <c r="C8" s="90" t="s">
        <v>2</v>
      </c>
      <c r="D8" s="90"/>
      <c r="E8" s="90"/>
      <c r="F8" s="91"/>
      <c r="G8" s="92"/>
      <c r="H8" s="92"/>
      <c r="I8" s="92"/>
      <c r="J8" s="35"/>
      <c r="K8" s="17"/>
      <c r="L8" s="17"/>
      <c r="M8" s="4"/>
    </row>
    <row r="9" spans="2:20" x14ac:dyDescent="0.2">
      <c r="B9" s="33"/>
      <c r="C9" s="68"/>
      <c r="D9" s="68"/>
      <c r="E9" s="68"/>
      <c r="F9" s="9"/>
      <c r="G9" s="6"/>
      <c r="H9" s="6"/>
      <c r="I9" s="9"/>
      <c r="J9" s="36"/>
      <c r="K9" s="6"/>
      <c r="L9" s="6"/>
      <c r="M9" s="4"/>
    </row>
    <row r="10" spans="2:20" x14ac:dyDescent="0.2">
      <c r="B10" s="33"/>
      <c r="C10" s="90" t="s">
        <v>3</v>
      </c>
      <c r="D10" s="90"/>
      <c r="E10" s="90"/>
      <c r="F10" s="10"/>
      <c r="G10" s="90" t="s">
        <v>4</v>
      </c>
      <c r="H10" s="90"/>
      <c r="I10" s="8"/>
      <c r="J10" s="34"/>
      <c r="K10" s="16"/>
      <c r="L10" s="16"/>
      <c r="M10" s="69">
        <f>IF(F6="DXR",20.4,IF(F6="TEC",19.2,0))</f>
        <v>20.399999999999999</v>
      </c>
    </row>
    <row r="11" spans="2:20" ht="13.5" thickBot="1" x14ac:dyDescent="0.25">
      <c r="B11" s="33"/>
      <c r="C11" s="27"/>
      <c r="D11" s="28"/>
      <c r="E11" s="28"/>
      <c r="F11" s="54"/>
      <c r="G11" s="28"/>
      <c r="H11" s="28"/>
      <c r="I11" s="54"/>
      <c r="J11" s="37"/>
      <c r="K11" s="28"/>
      <c r="L11" s="48"/>
      <c r="M11" s="49"/>
      <c r="N11" s="43"/>
      <c r="O11" s="43"/>
      <c r="P11" s="43"/>
      <c r="Q11" s="43"/>
      <c r="R11" s="43"/>
      <c r="S11" s="43"/>
      <c r="T11" s="43"/>
    </row>
    <row r="12" spans="2:20" ht="17.25" thickTop="1" thickBot="1" x14ac:dyDescent="0.25">
      <c r="B12" s="33"/>
      <c r="C12" s="67" t="s">
        <v>5</v>
      </c>
      <c r="D12" s="11"/>
      <c r="E12" s="30" t="str">
        <f>IF(ISBLANK(D12), "&lt; Select", VLOOKUP(D12, Gage_Chart, 2, FALSE))</f>
        <v>&lt; Select</v>
      </c>
      <c r="F12" s="31" t="str">
        <f>IF(ISBLANK(D12),"","ohms/ft")</f>
        <v/>
      </c>
      <c r="G12" s="84" t="s">
        <v>16</v>
      </c>
      <c r="H12" s="84" t="s">
        <v>15</v>
      </c>
      <c r="I12" s="56" t="str">
        <f>"1 of " &amp; COUNTA($I$32, $S$12, $S$32)+1</f>
        <v>1 of 1</v>
      </c>
      <c r="J12" s="38"/>
      <c r="K12" s="32"/>
      <c r="L12" s="88" t="s">
        <v>17</v>
      </c>
      <c r="M12" s="89"/>
      <c r="N12" s="89"/>
      <c r="O12" s="89"/>
      <c r="P12" s="89"/>
      <c r="Q12" s="83" t="s">
        <v>16</v>
      </c>
      <c r="R12" s="83" t="s">
        <v>15</v>
      </c>
      <c r="S12" s="55"/>
      <c r="T12" s="45"/>
    </row>
    <row r="13" spans="2:20" ht="5.25" customHeight="1" x14ac:dyDescent="0.2">
      <c r="B13" s="33"/>
      <c r="C13" s="1"/>
      <c r="D13" s="1"/>
      <c r="E13" s="1"/>
      <c r="F13" s="1"/>
      <c r="G13" s="1"/>
      <c r="H13" s="2"/>
      <c r="I13" s="3"/>
      <c r="J13" s="39"/>
      <c r="K13" s="3"/>
      <c r="L13" s="46"/>
      <c r="M13" s="47"/>
      <c r="N13" s="47"/>
      <c r="O13" s="47"/>
      <c r="P13" s="15"/>
      <c r="Q13" s="15"/>
      <c r="R13" s="15"/>
      <c r="S13" s="53"/>
      <c r="T13" s="40"/>
    </row>
    <row r="14" spans="2:20" ht="25.5" x14ac:dyDescent="0.2">
      <c r="B14" s="33"/>
      <c r="C14" s="19" t="s">
        <v>9</v>
      </c>
      <c r="D14" s="19" t="s">
        <v>10</v>
      </c>
      <c r="E14" s="19" t="s">
        <v>11</v>
      </c>
      <c r="F14" s="19" t="s">
        <v>12</v>
      </c>
      <c r="G14" s="19" t="s">
        <v>13</v>
      </c>
      <c r="H14" s="19" t="s">
        <v>14</v>
      </c>
      <c r="I14" s="20" t="s">
        <v>8</v>
      </c>
      <c r="J14" s="40"/>
      <c r="K14" s="15"/>
      <c r="L14" s="33"/>
      <c r="M14" s="19" t="s">
        <v>9</v>
      </c>
      <c r="N14" s="19" t="s">
        <v>10</v>
      </c>
      <c r="O14" s="19" t="s">
        <v>11</v>
      </c>
      <c r="P14" s="19" t="s">
        <v>12</v>
      </c>
      <c r="Q14" s="19" t="s">
        <v>13</v>
      </c>
      <c r="R14" s="19" t="s">
        <v>14</v>
      </c>
      <c r="S14" s="20" t="s">
        <v>8</v>
      </c>
      <c r="T14" s="40"/>
    </row>
    <row r="15" spans="2:20" x14ac:dyDescent="0.2">
      <c r="B15" s="33"/>
      <c r="C15" s="23"/>
      <c r="D15" s="23"/>
      <c r="E15" s="23"/>
      <c r="F15" s="21" t="str">
        <f>IF(OR(ISBLANK(AWG), ISBLANK($C15), ISBLANK($D15), ISBLANK($E15)),"", (SUM(D15:$D$29))+SUM($N$15:$N$29)+SUM($D$35:$D$49)+SUM($N$35:$N$49))</f>
        <v/>
      </c>
      <c r="G15" s="21" t="str">
        <f t="shared" ref="G15:G29" si="0">IF(OR(ISBLANK(AWG), ISBLANK($C15), ISBLANK($D15), ISBLANK($E15)),"", ROUND(((F15/24)*ohmsPerFoot*E15), 2))</f>
        <v/>
      </c>
      <c r="H15" s="21" t="str">
        <f t="shared" ref="H15:H29" si="1">IF(AND(AWG&gt;0, $C15&gt;0, $D15&gt;0, $E15&gt;0, ISBLANK($C16)), (SUM($G$15:$G$29)+SUM($Q$15:$Q$29)+SUM($G$35:$G$49)+SUM($Q$35:$Q$49)), "")</f>
        <v/>
      </c>
      <c r="I15" s="21" t="str">
        <f t="shared" ref="I15:I29" si="2">IF(AND(AWG&gt;0, $C15&gt;0, $D15&gt;0, $E15&gt;0, ISBLANK($C16)), (24*0.9)-H15, "")</f>
        <v/>
      </c>
      <c r="J15" s="40"/>
      <c r="K15" s="15"/>
      <c r="L15" s="33"/>
      <c r="M15" s="23"/>
      <c r="N15" s="23"/>
      <c r="O15" s="23"/>
      <c r="P15" s="21" t="str">
        <f>IF(OR(ISBLANK(AWG), ISBLANK($M15), ISBLANK($N15), ISBLANK($O15)),"", SUM(N15:$N$29))</f>
        <v/>
      </c>
      <c r="Q15" s="21" t="str">
        <f t="shared" ref="Q15:Q29" si="3">IF(OR(ISBLANK(AWG), ISBLANK($M15), ISBLANK($N15), ISBLANK($O15)),"", ROUND(((P15/24)*ohmsPerFoot*O15), 2))</f>
        <v/>
      </c>
      <c r="R15" s="21" t="str">
        <f t="shared" ref="R15:R29" si="4">IF(AND(AWG&gt;0, $M15&gt;0, $N15&gt;0, $O15&gt;0, ISBLANK($M16)),  SUM($Q$15:$Q$29), "")</f>
        <v/>
      </c>
      <c r="S15" s="21" t="str">
        <f t="shared" ref="S15:S28" si="5">IF(AND(AWG&gt;0, $M15&gt;0, $N15&gt;0, $O15&gt;0, ISBLANK($M16)), (24*0.9)-R15, "")</f>
        <v/>
      </c>
      <c r="T15" s="40"/>
    </row>
    <row r="16" spans="2:20" x14ac:dyDescent="0.2">
      <c r="B16" s="33"/>
      <c r="C16" s="24"/>
      <c r="D16" s="24"/>
      <c r="E16" s="24"/>
      <c r="F16" s="18" t="str">
        <f>IF(OR(ISBLANK(AWG), ISBLANK($C16), ISBLANK($D16), ISBLANK($E16)),"", (SUM(D16:$D$29))+SUM($N$15:$N$29)+SUM($D$35:$D$49)+SUM($N$35:$N$49))</f>
        <v/>
      </c>
      <c r="G16" s="18" t="str">
        <f t="shared" si="0"/>
        <v/>
      </c>
      <c r="H16" s="18" t="str">
        <f t="shared" si="1"/>
        <v/>
      </c>
      <c r="I16" s="18" t="str">
        <f t="shared" si="2"/>
        <v/>
      </c>
      <c r="J16" s="40"/>
      <c r="K16" s="15"/>
      <c r="L16" s="33"/>
      <c r="M16" s="24"/>
      <c r="N16" s="24"/>
      <c r="O16" s="24"/>
      <c r="P16" s="18" t="str">
        <f>IF(OR(ISBLANK(AWG), ISBLANK($M16), ISBLANK($N16), ISBLANK($O16)),"", SUM(N16:$N$29))</f>
        <v/>
      </c>
      <c r="Q16" s="18" t="str">
        <f t="shared" si="3"/>
        <v/>
      </c>
      <c r="R16" s="18" t="str">
        <f t="shared" si="4"/>
        <v/>
      </c>
      <c r="S16" s="18" t="str">
        <f t="shared" si="5"/>
        <v/>
      </c>
      <c r="T16" s="40"/>
    </row>
    <row r="17" spans="2:20" x14ac:dyDescent="0.2">
      <c r="B17" s="33"/>
      <c r="C17" s="24"/>
      <c r="D17" s="24"/>
      <c r="E17" s="24"/>
      <c r="F17" s="18" t="str">
        <f>IF(OR(ISBLANK(AWG), ISBLANK($C17), ISBLANK($D17), ISBLANK($E17)),"", (SUM(D17:$D$29))+SUM($N$15:$N$29)+SUM($D$35:$D$49)+SUM($N$35:$N$49))</f>
        <v/>
      </c>
      <c r="G17" s="18" t="str">
        <f t="shared" si="0"/>
        <v/>
      </c>
      <c r="H17" s="18" t="str">
        <f t="shared" si="1"/>
        <v/>
      </c>
      <c r="I17" s="18" t="str">
        <f t="shared" si="2"/>
        <v/>
      </c>
      <c r="J17" s="40"/>
      <c r="K17" s="15"/>
      <c r="L17" s="33"/>
      <c r="M17" s="24"/>
      <c r="N17" s="24"/>
      <c r="O17" s="24"/>
      <c r="P17" s="18" t="str">
        <f>IF(OR(ISBLANK(AWG), ISBLANK($M17), ISBLANK($N17), ISBLANK($O17)),"", SUM(N17:$N$29))</f>
        <v/>
      </c>
      <c r="Q17" s="18" t="str">
        <f t="shared" si="3"/>
        <v/>
      </c>
      <c r="R17" s="18" t="str">
        <f t="shared" si="4"/>
        <v/>
      </c>
      <c r="S17" s="18" t="str">
        <f t="shared" si="5"/>
        <v/>
      </c>
      <c r="T17" s="40"/>
    </row>
    <row r="18" spans="2:20" x14ac:dyDescent="0.2">
      <c r="B18" s="33"/>
      <c r="C18" s="25"/>
      <c r="D18" s="25"/>
      <c r="E18" s="25"/>
      <c r="F18" s="18" t="str">
        <f>IF(OR(ISBLANK(AWG), ISBLANK($C18), ISBLANK($D18), ISBLANK($E18)),"", (SUM(D18:$D$29))+SUM($N$15:$N$29)+SUM($D$35:$D$49)+SUM($N$35:$N$49))</f>
        <v/>
      </c>
      <c r="G18" s="18" t="str">
        <f t="shared" si="0"/>
        <v/>
      </c>
      <c r="H18" s="18" t="str">
        <f t="shared" si="1"/>
        <v/>
      </c>
      <c r="I18" s="18" t="str">
        <f t="shared" si="2"/>
        <v/>
      </c>
      <c r="J18" s="40"/>
      <c r="K18" s="15"/>
      <c r="L18" s="33"/>
      <c r="M18" s="25"/>
      <c r="N18" s="25"/>
      <c r="O18" s="25"/>
      <c r="P18" s="18" t="str">
        <f>IF(OR(ISBLANK(AWG), ISBLANK($M18), ISBLANK($N18), ISBLANK($O18)),"", SUM(N18:$N$29))</f>
        <v/>
      </c>
      <c r="Q18" s="18" t="str">
        <f t="shared" si="3"/>
        <v/>
      </c>
      <c r="R18" s="18" t="str">
        <f t="shared" si="4"/>
        <v/>
      </c>
      <c r="S18" s="18" t="str">
        <f t="shared" si="5"/>
        <v/>
      </c>
      <c r="T18" s="40"/>
    </row>
    <row r="19" spans="2:20" x14ac:dyDescent="0.2">
      <c r="B19" s="33"/>
      <c r="C19" s="24"/>
      <c r="D19" s="24"/>
      <c r="E19" s="24"/>
      <c r="F19" s="18" t="str">
        <f>IF(OR(ISBLANK(AWG), ISBLANK($C19), ISBLANK($D19), ISBLANK($E19)),"", (SUM(D19:$D$29))+SUM($N$15:$N$29)+SUM($D$35:$D$49)+SUM($N$35:$N$49))</f>
        <v/>
      </c>
      <c r="G19" s="18" t="str">
        <f t="shared" si="0"/>
        <v/>
      </c>
      <c r="H19" s="18" t="str">
        <f t="shared" si="1"/>
        <v/>
      </c>
      <c r="I19" s="18" t="str">
        <f t="shared" si="2"/>
        <v/>
      </c>
      <c r="J19" s="40"/>
      <c r="K19" s="15"/>
      <c r="L19" s="33"/>
      <c r="M19" s="24"/>
      <c r="N19" s="24"/>
      <c r="O19" s="24"/>
      <c r="P19" s="18" t="str">
        <f>IF(OR(ISBLANK(AWG), ISBLANK($M19), ISBLANK($N19), ISBLANK($O19)),"", SUM(N19:$N$29))</f>
        <v/>
      </c>
      <c r="Q19" s="18" t="str">
        <f t="shared" si="3"/>
        <v/>
      </c>
      <c r="R19" s="18" t="str">
        <f t="shared" si="4"/>
        <v/>
      </c>
      <c r="S19" s="18" t="str">
        <f t="shared" si="5"/>
        <v/>
      </c>
      <c r="T19" s="40"/>
    </row>
    <row r="20" spans="2:20" x14ac:dyDescent="0.2">
      <c r="B20" s="33"/>
      <c r="C20" s="24"/>
      <c r="D20" s="24"/>
      <c r="E20" s="24"/>
      <c r="F20" s="18" t="str">
        <f>IF(OR(ISBLANK(AWG), ISBLANK($C20), ISBLANK($D20), ISBLANK($E20)),"", (SUM(D20:$D$29))+SUM($N$15:$N$29)+SUM($D$35:$D$49)+SUM($N$35:$N$49))</f>
        <v/>
      </c>
      <c r="G20" s="18" t="str">
        <f t="shared" si="0"/>
        <v/>
      </c>
      <c r="H20" s="18" t="str">
        <f t="shared" si="1"/>
        <v/>
      </c>
      <c r="I20" s="18" t="str">
        <f t="shared" si="2"/>
        <v/>
      </c>
      <c r="J20" s="40"/>
      <c r="K20" s="15"/>
      <c r="L20" s="33"/>
      <c r="M20" s="24"/>
      <c r="N20" s="24"/>
      <c r="O20" s="24"/>
      <c r="P20" s="18" t="str">
        <f>IF(OR(ISBLANK(AWG), ISBLANK($M20), ISBLANK($N20), ISBLANK($O20)),"", SUM(N20:$N$29))</f>
        <v/>
      </c>
      <c r="Q20" s="18" t="str">
        <f t="shared" si="3"/>
        <v/>
      </c>
      <c r="R20" s="18" t="str">
        <f t="shared" si="4"/>
        <v/>
      </c>
      <c r="S20" s="18" t="str">
        <f t="shared" si="5"/>
        <v/>
      </c>
      <c r="T20" s="40"/>
    </row>
    <row r="21" spans="2:20" x14ac:dyDescent="0.2">
      <c r="B21" s="33"/>
      <c r="C21" s="24"/>
      <c r="D21" s="24"/>
      <c r="E21" s="24"/>
      <c r="F21" s="18" t="str">
        <f>IF(OR(ISBLANK(AWG), ISBLANK($C21), ISBLANK($D21), ISBLANK($E21)),"", (SUM(D21:$D$29))+SUM($N$15:$N$29)+SUM($D$35:$D$49)+SUM($N$35:$N$49))</f>
        <v/>
      </c>
      <c r="G21" s="18" t="str">
        <f t="shared" si="0"/>
        <v/>
      </c>
      <c r="H21" s="18" t="str">
        <f t="shared" si="1"/>
        <v/>
      </c>
      <c r="I21" s="18" t="str">
        <f t="shared" si="2"/>
        <v/>
      </c>
      <c r="J21" s="40"/>
      <c r="K21" s="15"/>
      <c r="L21" s="33"/>
      <c r="M21" s="24"/>
      <c r="N21" s="24"/>
      <c r="O21" s="24"/>
      <c r="P21" s="18" t="str">
        <f>IF(OR(ISBLANK(AWG), ISBLANK($M21), ISBLANK($N21), ISBLANK($O21)),"", SUM(N21:$N$29))</f>
        <v/>
      </c>
      <c r="Q21" s="18" t="str">
        <f t="shared" si="3"/>
        <v/>
      </c>
      <c r="R21" s="18" t="str">
        <f t="shared" si="4"/>
        <v/>
      </c>
      <c r="S21" s="18" t="str">
        <f t="shared" si="5"/>
        <v/>
      </c>
      <c r="T21" s="40"/>
    </row>
    <row r="22" spans="2:20" x14ac:dyDescent="0.2">
      <c r="B22" s="33"/>
      <c r="C22" s="25"/>
      <c r="D22" s="24"/>
      <c r="E22" s="24"/>
      <c r="F22" s="18" t="str">
        <f>IF(OR(ISBLANK(AWG), ISBLANK($C22), ISBLANK($D22), ISBLANK($E22)),"", (SUM(D22:$D$29))+SUM($N$15:$N$29)+SUM($D$35:$D$49)+SUM($N$35:$N$49))</f>
        <v/>
      </c>
      <c r="G22" s="18" t="str">
        <f t="shared" si="0"/>
        <v/>
      </c>
      <c r="H22" s="18" t="str">
        <f t="shared" si="1"/>
        <v/>
      </c>
      <c r="I22" s="18" t="str">
        <f t="shared" si="2"/>
        <v/>
      </c>
      <c r="J22" s="40"/>
      <c r="K22" s="15"/>
      <c r="L22" s="33"/>
      <c r="M22" s="25"/>
      <c r="N22" s="24"/>
      <c r="O22" s="24"/>
      <c r="P22" s="18" t="str">
        <f>IF(OR(ISBLANK(AWG), ISBLANK($M22), ISBLANK($N22), ISBLANK($O22)),"", SUM(N22:$N$29))</f>
        <v/>
      </c>
      <c r="Q22" s="18" t="str">
        <f t="shared" si="3"/>
        <v/>
      </c>
      <c r="R22" s="18" t="str">
        <f t="shared" si="4"/>
        <v/>
      </c>
      <c r="S22" s="18" t="str">
        <f t="shared" si="5"/>
        <v/>
      </c>
      <c r="T22" s="40"/>
    </row>
    <row r="23" spans="2:20" x14ac:dyDescent="0.2">
      <c r="B23" s="33"/>
      <c r="C23" s="24"/>
      <c r="D23" s="24"/>
      <c r="E23" s="24"/>
      <c r="F23" s="18" t="str">
        <f>IF(OR(ISBLANK(AWG), ISBLANK($C23), ISBLANK($D23), ISBLANK($E23)),"", (SUM(D23:$D$29))+SUM($N$15:$N$29)+SUM($D$35:$D$49)+SUM($N$35:$N$49))</f>
        <v/>
      </c>
      <c r="G23" s="18" t="str">
        <f t="shared" si="0"/>
        <v/>
      </c>
      <c r="H23" s="18" t="str">
        <f t="shared" si="1"/>
        <v/>
      </c>
      <c r="I23" s="18" t="str">
        <f t="shared" si="2"/>
        <v/>
      </c>
      <c r="J23" s="40"/>
      <c r="K23" s="15"/>
      <c r="L23" s="33"/>
      <c r="M23" s="24"/>
      <c r="N23" s="24"/>
      <c r="O23" s="24"/>
      <c r="P23" s="18" t="str">
        <f>IF(OR(ISBLANK(AWG), ISBLANK($M23), ISBLANK($N23), ISBLANK($O23)),"", SUM(N23:$N$29))</f>
        <v/>
      </c>
      <c r="Q23" s="18" t="str">
        <f t="shared" si="3"/>
        <v/>
      </c>
      <c r="R23" s="18" t="str">
        <f t="shared" si="4"/>
        <v/>
      </c>
      <c r="S23" s="18" t="str">
        <f t="shared" si="5"/>
        <v/>
      </c>
      <c r="T23" s="40"/>
    </row>
    <row r="24" spans="2:20" x14ac:dyDescent="0.2">
      <c r="B24" s="33"/>
      <c r="C24" s="24"/>
      <c r="D24" s="24"/>
      <c r="E24" s="24"/>
      <c r="F24" s="18" t="str">
        <f>IF(OR(ISBLANK(AWG), ISBLANK($C24), ISBLANK($D24), ISBLANK($E24)),"", (SUM(D24:$D$29))+SUM($N$15:$N$29)+SUM($D$35:$D$49)+SUM($N$35:$N$49))</f>
        <v/>
      </c>
      <c r="G24" s="18" t="str">
        <f t="shared" si="0"/>
        <v/>
      </c>
      <c r="H24" s="18" t="str">
        <f t="shared" si="1"/>
        <v/>
      </c>
      <c r="I24" s="18" t="str">
        <f t="shared" si="2"/>
        <v/>
      </c>
      <c r="J24" s="40"/>
      <c r="K24" s="15"/>
      <c r="L24" s="33"/>
      <c r="M24" s="24"/>
      <c r="N24" s="24"/>
      <c r="O24" s="24"/>
      <c r="P24" s="18" t="str">
        <f>IF(OR(ISBLANK(AWG), ISBLANK($M24), ISBLANK($N24), ISBLANK($O24)),"", SUM(N24:$N$29))</f>
        <v/>
      </c>
      <c r="Q24" s="18" t="str">
        <f t="shared" si="3"/>
        <v/>
      </c>
      <c r="R24" s="18" t="str">
        <f t="shared" si="4"/>
        <v/>
      </c>
      <c r="S24" s="18" t="str">
        <f t="shared" si="5"/>
        <v/>
      </c>
      <c r="T24" s="40"/>
    </row>
    <row r="25" spans="2:20" x14ac:dyDescent="0.2">
      <c r="B25" s="33"/>
      <c r="C25" s="24"/>
      <c r="D25" s="24"/>
      <c r="E25" s="24"/>
      <c r="F25" s="18" t="str">
        <f>IF(OR(ISBLANK(AWG), ISBLANK($C25), ISBLANK($D25), ISBLANK($E25)),"", (SUM(D25:$D$29))+SUM($N$15:$N$29)+SUM($D$35:$D$49)+SUM($N$35:$N$49))</f>
        <v/>
      </c>
      <c r="G25" s="18" t="str">
        <f t="shared" si="0"/>
        <v/>
      </c>
      <c r="H25" s="18" t="str">
        <f t="shared" si="1"/>
        <v/>
      </c>
      <c r="I25" s="18" t="str">
        <f t="shared" si="2"/>
        <v/>
      </c>
      <c r="J25" s="40"/>
      <c r="K25" s="15"/>
      <c r="L25" s="33"/>
      <c r="M25" s="24"/>
      <c r="N25" s="24"/>
      <c r="O25" s="24"/>
      <c r="P25" s="18" t="str">
        <f>IF(OR(ISBLANK(AWG), ISBLANK($M25), ISBLANK($N25), ISBLANK($O25)),"", SUM(N25:$N$29))</f>
        <v/>
      </c>
      <c r="Q25" s="18" t="str">
        <f t="shared" si="3"/>
        <v/>
      </c>
      <c r="R25" s="18" t="str">
        <f t="shared" si="4"/>
        <v/>
      </c>
      <c r="S25" s="18" t="str">
        <f t="shared" si="5"/>
        <v/>
      </c>
      <c r="T25" s="40"/>
    </row>
    <row r="26" spans="2:20" x14ac:dyDescent="0.2">
      <c r="B26" s="33"/>
      <c r="C26" s="25"/>
      <c r="D26" s="24"/>
      <c r="E26" s="24"/>
      <c r="F26" s="18" t="str">
        <f>IF(OR(ISBLANK(AWG), ISBLANK($C26), ISBLANK($D26), ISBLANK($E26)),"", (SUM(D26:$D$29))+SUM($N$15:$N$29)+SUM($D$35:$D$49)+SUM($N$35:$N$49))</f>
        <v/>
      </c>
      <c r="G26" s="18" t="str">
        <f t="shared" si="0"/>
        <v/>
      </c>
      <c r="H26" s="18" t="str">
        <f t="shared" si="1"/>
        <v/>
      </c>
      <c r="I26" s="18" t="str">
        <f t="shared" si="2"/>
        <v/>
      </c>
      <c r="J26" s="40"/>
      <c r="K26" s="15"/>
      <c r="L26" s="33"/>
      <c r="M26" s="25"/>
      <c r="N26" s="24"/>
      <c r="O26" s="24"/>
      <c r="P26" s="18" t="str">
        <f>IF(OR(ISBLANK(AWG), ISBLANK($M26), ISBLANK($N26), ISBLANK($O26)),"", SUM(N26:$N$29))</f>
        <v/>
      </c>
      <c r="Q26" s="18" t="str">
        <f t="shared" si="3"/>
        <v/>
      </c>
      <c r="R26" s="18" t="str">
        <f t="shared" si="4"/>
        <v/>
      </c>
      <c r="S26" s="18" t="str">
        <f t="shared" si="5"/>
        <v/>
      </c>
      <c r="T26" s="40"/>
    </row>
    <row r="27" spans="2:20" x14ac:dyDescent="0.2">
      <c r="B27" s="33"/>
      <c r="C27" s="24"/>
      <c r="D27" s="24"/>
      <c r="E27" s="24"/>
      <c r="F27" s="18" t="str">
        <f>IF(OR(ISBLANK(AWG), ISBLANK($C27), ISBLANK($D27), ISBLANK($E27)),"", (SUM(D27:$D$29))+SUM($N$15:$N$29)+SUM($D$35:$D$49)+SUM($N$35:$N$49))</f>
        <v/>
      </c>
      <c r="G27" s="18" t="str">
        <f t="shared" si="0"/>
        <v/>
      </c>
      <c r="H27" s="18" t="str">
        <f t="shared" si="1"/>
        <v/>
      </c>
      <c r="I27" s="18" t="str">
        <f t="shared" si="2"/>
        <v/>
      </c>
      <c r="J27" s="40"/>
      <c r="K27" s="15"/>
      <c r="L27" s="33"/>
      <c r="M27" s="24"/>
      <c r="N27" s="24"/>
      <c r="O27" s="24"/>
      <c r="P27" s="18" t="str">
        <f>IF(OR(ISBLANK(AWG), ISBLANK($M27), ISBLANK($N27), ISBLANK($O27)),"", SUM(N27:$N$29))</f>
        <v/>
      </c>
      <c r="Q27" s="18" t="str">
        <f t="shared" si="3"/>
        <v/>
      </c>
      <c r="R27" s="18" t="str">
        <f t="shared" si="4"/>
        <v/>
      </c>
      <c r="S27" s="18" t="str">
        <f t="shared" si="5"/>
        <v/>
      </c>
      <c r="T27" s="40"/>
    </row>
    <row r="28" spans="2:20" x14ac:dyDescent="0.2">
      <c r="B28" s="33"/>
      <c r="C28" s="24"/>
      <c r="D28" s="24"/>
      <c r="E28" s="24"/>
      <c r="F28" s="18" t="str">
        <f>IF(OR(ISBLANK(AWG), ISBLANK($C28), ISBLANK($D28), ISBLANK($E28)),"", (SUM(D28:$D$29))+SUM($N$15:$N$29)+SUM($D$35:$D$49)+SUM($N$35:$N$49))</f>
        <v/>
      </c>
      <c r="G28" s="18" t="str">
        <f t="shared" si="0"/>
        <v/>
      </c>
      <c r="H28" s="18" t="str">
        <f t="shared" si="1"/>
        <v/>
      </c>
      <c r="I28" s="18" t="str">
        <f t="shared" si="2"/>
        <v/>
      </c>
      <c r="J28" s="40"/>
      <c r="K28" s="15"/>
      <c r="L28" s="33"/>
      <c r="M28" s="24"/>
      <c r="N28" s="24"/>
      <c r="O28" s="24"/>
      <c r="P28" s="18" t="str">
        <f>IF(OR(ISBLANK(AWG), ISBLANK($M28), ISBLANK($N28), ISBLANK($O28)),"", SUM(N28:$N$29))</f>
        <v/>
      </c>
      <c r="Q28" s="18" t="str">
        <f t="shared" si="3"/>
        <v/>
      </c>
      <c r="R28" s="18" t="str">
        <f t="shared" si="4"/>
        <v/>
      </c>
      <c r="S28" s="18" t="str">
        <f t="shared" si="5"/>
        <v/>
      </c>
      <c r="T28" s="40"/>
    </row>
    <row r="29" spans="2:20" x14ac:dyDescent="0.2">
      <c r="B29" s="33"/>
      <c r="C29" s="24"/>
      <c r="D29" s="24"/>
      <c r="E29" s="24"/>
      <c r="F29" s="18" t="str">
        <f>IF(OR(ISBLANK(AWG), ISBLANK($C29), ISBLANK($D29), ISBLANK($E29)),"", (SUM(D29:$D$29))+SUM($N$15:$N$29)+SUM($D$35:$D$49)+SUM($N$35:$N$49))</f>
        <v/>
      </c>
      <c r="G29" s="18" t="str">
        <f t="shared" si="0"/>
        <v/>
      </c>
      <c r="H29" s="18" t="str">
        <f t="shared" si="1"/>
        <v/>
      </c>
      <c r="I29" s="18" t="str">
        <f t="shared" si="2"/>
        <v/>
      </c>
      <c r="J29" s="40"/>
      <c r="K29" s="15"/>
      <c r="L29" s="33"/>
      <c r="M29" s="24"/>
      <c r="N29" s="24"/>
      <c r="O29" s="24"/>
      <c r="P29" s="18" t="str">
        <f>IF(OR(ISBLANK(AWG), ISBLANK($M29), ISBLANK($N29), ISBLANK($O29)),"", SUM(N29:$N$29))</f>
        <v/>
      </c>
      <c r="Q29" s="18" t="str">
        <f t="shared" si="3"/>
        <v/>
      </c>
      <c r="R29" s="18" t="str">
        <f t="shared" si="4"/>
        <v/>
      </c>
      <c r="S29" s="18" t="str">
        <f>IF(AND(AWG&gt;0, $M29&gt;0, $N29&gt;0, $O29&gt;0, ISBLANK($C30)), (24*0.9)-R29, "")</f>
        <v/>
      </c>
      <c r="T29" s="40"/>
    </row>
    <row r="30" spans="2:20" ht="13.5" thickBot="1" x14ac:dyDescent="0.25">
      <c r="B30" s="41"/>
      <c r="C30" s="43"/>
      <c r="D30" s="43"/>
      <c r="E30" s="43"/>
      <c r="F30" s="43"/>
      <c r="G30" s="43"/>
      <c r="H30" s="43"/>
      <c r="I30" s="43"/>
      <c r="J30" s="42"/>
      <c r="K30" s="15"/>
      <c r="L30" s="41"/>
      <c r="M30" s="43"/>
      <c r="N30" s="43"/>
      <c r="O30" s="43"/>
      <c r="P30" s="43"/>
      <c r="Q30" s="43"/>
      <c r="R30" s="43"/>
      <c r="S30" s="43"/>
      <c r="T30" s="42"/>
    </row>
    <row r="31" spans="2:20" ht="6" customHeight="1" thickTop="1" thickBot="1" x14ac:dyDescent="0.25">
      <c r="B31" s="44"/>
      <c r="C31" s="15"/>
      <c r="D31" s="15"/>
      <c r="E31" s="15"/>
      <c r="F31" s="15"/>
      <c r="G31" s="15"/>
      <c r="H31" s="15"/>
      <c r="I31" s="15"/>
      <c r="J31" s="15"/>
      <c r="K31" s="15"/>
      <c r="L31" s="44"/>
      <c r="M31" s="15"/>
      <c r="N31" s="15"/>
      <c r="O31" s="15"/>
      <c r="P31" s="15"/>
      <c r="Q31" s="15"/>
      <c r="R31" s="15"/>
      <c r="S31" s="15"/>
      <c r="T31" s="15"/>
    </row>
    <row r="32" spans="2:20" ht="16.5" thickTop="1" x14ac:dyDescent="0.2">
      <c r="B32" s="88" t="s">
        <v>17</v>
      </c>
      <c r="C32" s="89"/>
      <c r="D32" s="89"/>
      <c r="E32" s="89"/>
      <c r="F32" s="89"/>
      <c r="G32" s="83" t="s">
        <v>16</v>
      </c>
      <c r="H32" s="83" t="s">
        <v>15</v>
      </c>
      <c r="I32" s="55"/>
      <c r="J32" s="45"/>
      <c r="K32" s="15"/>
      <c r="L32" s="88" t="s">
        <v>17</v>
      </c>
      <c r="M32" s="89"/>
      <c r="N32" s="89"/>
      <c r="O32" s="89"/>
      <c r="P32" s="89"/>
      <c r="Q32" s="83" t="s">
        <v>16</v>
      </c>
      <c r="R32" s="83" t="s">
        <v>15</v>
      </c>
      <c r="S32" s="55"/>
      <c r="T32" s="45"/>
    </row>
    <row r="33" spans="2:20" ht="5.25" customHeight="1" x14ac:dyDescent="0.2">
      <c r="B33" s="33"/>
      <c r="C33" s="15"/>
      <c r="D33" s="15"/>
      <c r="E33" s="15"/>
      <c r="F33" s="15"/>
      <c r="G33" s="15"/>
      <c r="H33" s="15"/>
      <c r="I33" s="53"/>
      <c r="J33" s="40"/>
      <c r="K33" s="15"/>
      <c r="L33" s="33"/>
      <c r="M33" s="15"/>
      <c r="N33" s="15"/>
      <c r="O33" s="15"/>
      <c r="P33" s="15"/>
      <c r="Q33" s="15"/>
      <c r="R33" s="15"/>
      <c r="S33" s="53"/>
      <c r="T33" s="40"/>
    </row>
    <row r="34" spans="2:20" ht="25.5" x14ac:dyDescent="0.2">
      <c r="B34" s="33"/>
      <c r="C34" s="19" t="s">
        <v>9</v>
      </c>
      <c r="D34" s="19" t="s">
        <v>10</v>
      </c>
      <c r="E34" s="19" t="s">
        <v>11</v>
      </c>
      <c r="F34" s="19" t="s">
        <v>12</v>
      </c>
      <c r="G34" s="19" t="s">
        <v>13</v>
      </c>
      <c r="H34" s="19" t="s">
        <v>14</v>
      </c>
      <c r="I34" s="20" t="s">
        <v>8</v>
      </c>
      <c r="J34" s="40"/>
      <c r="K34" s="15"/>
      <c r="L34" s="33"/>
      <c r="M34" s="19" t="s">
        <v>9</v>
      </c>
      <c r="N34" s="19" t="s">
        <v>10</v>
      </c>
      <c r="O34" s="19" t="s">
        <v>11</v>
      </c>
      <c r="P34" s="19" t="s">
        <v>12</v>
      </c>
      <c r="Q34" s="19" t="s">
        <v>13</v>
      </c>
      <c r="R34" s="19" t="s">
        <v>14</v>
      </c>
      <c r="S34" s="20" t="s">
        <v>8</v>
      </c>
      <c r="T34" s="40"/>
    </row>
    <row r="35" spans="2:20" x14ac:dyDescent="0.2">
      <c r="B35" s="33"/>
      <c r="C35" s="23"/>
      <c r="D35" s="23"/>
      <c r="E35" s="23"/>
      <c r="F35" s="21" t="str">
        <f>IF(OR(ISBLANK(AWG), ISBLANK($C35), ISBLANK($D35), ISBLANK($E35)),"", SUM($D35:$D$49))</f>
        <v/>
      </c>
      <c r="G35" s="21" t="str">
        <f t="shared" ref="G35:G49" si="6">IF(OR(ISBLANK(AWG), ISBLANK($C35), ISBLANK($D35), ISBLANK($E35)),"", ROUND(((F35/24)*ohmsPerFoot*E35), 2))</f>
        <v/>
      </c>
      <c r="H35" s="21" t="str">
        <f t="shared" ref="H35:H49" si="7">IF(AND(AWG&gt;0, $C35&gt;0, $D35&gt;0, $E35&gt;0, ISBLANK($C36)), SUM($G$35:$G$49), "")</f>
        <v/>
      </c>
      <c r="I35" s="21" t="str">
        <f t="shared" ref="I35:I48" si="8">IF(AND(AWG&gt;0, $C35&gt;0, $D35&gt;0, $E35&gt;0, ISBLANK($C36)), (24*0.9)-H35, "")</f>
        <v/>
      </c>
      <c r="J35" s="40"/>
      <c r="K35" s="15"/>
      <c r="L35" s="33"/>
      <c r="M35" s="23"/>
      <c r="N35" s="23"/>
      <c r="O35" s="23"/>
      <c r="P35" s="21" t="str">
        <f>IF(OR(ISBLANK(AWG), ISBLANK($M35), ISBLANK($N35), ISBLANK($O35)),"", SUM(N35:$N$49))</f>
        <v/>
      </c>
      <c r="Q35" s="21" t="str">
        <f t="shared" ref="Q35:Q49" si="9">IF(OR(ISBLANK(AWG), ISBLANK($M35), ISBLANK($N35), ISBLANK($O35)),"", ROUND(((P35/24)*ohmsPerFoot*O35), 2))</f>
        <v/>
      </c>
      <c r="R35" s="21" t="str">
        <f t="shared" ref="R35:R49" si="10">IF(AND(AWG&gt;0, $M35&gt;0, $N35&gt;0, $O35&gt;0, ISBLANK($M36)), SUM($Q$35:$Q$49), "")</f>
        <v/>
      </c>
      <c r="S35" s="21" t="str">
        <f t="shared" ref="S35:S48" si="11">IF(AND(AWG&gt;0, $M35&gt;0, $N35&gt;0, $O35&gt;0, ISBLANK($M36)), (24*0.9)-R35, "")</f>
        <v/>
      </c>
      <c r="T35" s="40"/>
    </row>
    <row r="36" spans="2:20" x14ac:dyDescent="0.2">
      <c r="B36" s="33"/>
      <c r="C36" s="24"/>
      <c r="D36" s="24"/>
      <c r="E36" s="24"/>
      <c r="F36" s="18" t="str">
        <f>IF(OR(ISBLANK(AWG), ISBLANK($C36), ISBLANK($D36), ISBLANK($E36)),"", SUM($D36:$D$49))</f>
        <v/>
      </c>
      <c r="G36" s="18" t="str">
        <f t="shared" si="6"/>
        <v/>
      </c>
      <c r="H36" s="18" t="str">
        <f t="shared" si="7"/>
        <v/>
      </c>
      <c r="I36" s="18" t="str">
        <f t="shared" si="8"/>
        <v/>
      </c>
      <c r="J36" s="40"/>
      <c r="K36" s="15"/>
      <c r="L36" s="33"/>
      <c r="M36" s="24"/>
      <c r="N36" s="24"/>
      <c r="O36" s="24"/>
      <c r="P36" s="18" t="str">
        <f>IF(OR(ISBLANK(AWG), ISBLANK($M36), ISBLANK($N36), ISBLANK($O36)),"", SUM(N36:$N$49))</f>
        <v/>
      </c>
      <c r="Q36" s="18" t="str">
        <f t="shared" si="9"/>
        <v/>
      </c>
      <c r="R36" s="18" t="str">
        <f t="shared" si="10"/>
        <v/>
      </c>
      <c r="S36" s="18" t="str">
        <f t="shared" si="11"/>
        <v/>
      </c>
      <c r="T36" s="40"/>
    </row>
    <row r="37" spans="2:20" x14ac:dyDescent="0.2">
      <c r="B37" s="33"/>
      <c r="C37" s="24"/>
      <c r="D37" s="24"/>
      <c r="E37" s="24"/>
      <c r="F37" s="18" t="str">
        <f>IF(OR(ISBLANK(AWG), ISBLANK($C37), ISBLANK($D37), ISBLANK($E37)),"", SUM($D37:$D$49))</f>
        <v/>
      </c>
      <c r="G37" s="18" t="str">
        <f t="shared" si="6"/>
        <v/>
      </c>
      <c r="H37" s="18" t="str">
        <f t="shared" si="7"/>
        <v/>
      </c>
      <c r="I37" s="18" t="str">
        <f t="shared" si="8"/>
        <v/>
      </c>
      <c r="J37" s="40"/>
      <c r="K37" s="15"/>
      <c r="L37" s="33"/>
      <c r="M37" s="24"/>
      <c r="N37" s="24"/>
      <c r="O37" s="24"/>
      <c r="P37" s="18" t="str">
        <f>IF(OR(ISBLANK(AWG), ISBLANK($M37), ISBLANK($N37), ISBLANK($O37)),"", SUM(N37:$N$49))</f>
        <v/>
      </c>
      <c r="Q37" s="18" t="str">
        <f t="shared" si="9"/>
        <v/>
      </c>
      <c r="R37" s="18" t="str">
        <f t="shared" si="10"/>
        <v/>
      </c>
      <c r="S37" s="18" t="str">
        <f t="shared" si="11"/>
        <v/>
      </c>
      <c r="T37" s="40"/>
    </row>
    <row r="38" spans="2:20" x14ac:dyDescent="0.2">
      <c r="B38" s="33"/>
      <c r="C38" s="25"/>
      <c r="D38" s="25"/>
      <c r="E38" s="25"/>
      <c r="F38" s="18" t="str">
        <f>IF(OR(ISBLANK(AWG), ISBLANK($C38), ISBLANK($D38), ISBLANK($E38)),"", SUM($D38:$D$49))</f>
        <v/>
      </c>
      <c r="G38" s="18" t="str">
        <f t="shared" si="6"/>
        <v/>
      </c>
      <c r="H38" s="18" t="str">
        <f t="shared" si="7"/>
        <v/>
      </c>
      <c r="I38" s="18" t="str">
        <f t="shared" si="8"/>
        <v/>
      </c>
      <c r="J38" s="40"/>
      <c r="K38" s="15"/>
      <c r="L38" s="33"/>
      <c r="M38" s="25"/>
      <c r="N38" s="25"/>
      <c r="O38" s="25"/>
      <c r="P38" s="18" t="str">
        <f>IF(OR(ISBLANK(AWG), ISBLANK($M38), ISBLANK($N38), ISBLANK($O38)),"", SUM(N38:$N$49))</f>
        <v/>
      </c>
      <c r="Q38" s="18" t="str">
        <f t="shared" si="9"/>
        <v/>
      </c>
      <c r="R38" s="18" t="str">
        <f t="shared" si="10"/>
        <v/>
      </c>
      <c r="S38" s="18" t="str">
        <f t="shared" si="11"/>
        <v/>
      </c>
      <c r="T38" s="40"/>
    </row>
    <row r="39" spans="2:20" x14ac:dyDescent="0.2">
      <c r="B39" s="33"/>
      <c r="C39" s="24"/>
      <c r="D39" s="24"/>
      <c r="E39" s="24"/>
      <c r="F39" s="18" t="str">
        <f>IF(OR(ISBLANK(AWG), ISBLANK($C39), ISBLANK($D39), ISBLANK($E39)),"", SUM($D39:$D$49))</f>
        <v/>
      </c>
      <c r="G39" s="18" t="str">
        <f t="shared" si="6"/>
        <v/>
      </c>
      <c r="H39" s="18" t="str">
        <f t="shared" si="7"/>
        <v/>
      </c>
      <c r="I39" s="18" t="str">
        <f t="shared" si="8"/>
        <v/>
      </c>
      <c r="J39" s="40"/>
      <c r="K39" s="15"/>
      <c r="L39" s="33"/>
      <c r="M39" s="24"/>
      <c r="N39" s="24"/>
      <c r="O39" s="24"/>
      <c r="P39" s="18" t="str">
        <f>IF(OR(ISBLANK(AWG), ISBLANK($M39), ISBLANK($N39), ISBLANK($O39)),"", SUM(N39:$N$49))</f>
        <v/>
      </c>
      <c r="Q39" s="18" t="str">
        <f t="shared" si="9"/>
        <v/>
      </c>
      <c r="R39" s="18" t="str">
        <f t="shared" si="10"/>
        <v/>
      </c>
      <c r="S39" s="18" t="str">
        <f t="shared" si="11"/>
        <v/>
      </c>
      <c r="T39" s="40"/>
    </row>
    <row r="40" spans="2:20" x14ac:dyDescent="0.2">
      <c r="B40" s="33"/>
      <c r="C40" s="24"/>
      <c r="D40" s="24"/>
      <c r="E40" s="24"/>
      <c r="F40" s="18" t="str">
        <f>IF(OR(ISBLANK(AWG), ISBLANK($C40), ISBLANK($D40), ISBLANK($E40)),"", SUM($D40:$D$49))</f>
        <v/>
      </c>
      <c r="G40" s="18" t="str">
        <f t="shared" si="6"/>
        <v/>
      </c>
      <c r="H40" s="18" t="str">
        <f t="shared" si="7"/>
        <v/>
      </c>
      <c r="I40" s="18" t="str">
        <f t="shared" si="8"/>
        <v/>
      </c>
      <c r="J40" s="40"/>
      <c r="K40" s="15"/>
      <c r="L40" s="33"/>
      <c r="M40" s="24"/>
      <c r="N40" s="24"/>
      <c r="O40" s="24"/>
      <c r="P40" s="18" t="str">
        <f>IF(OR(ISBLANK(AWG), ISBLANK($M40), ISBLANK($N40), ISBLANK($O40)),"", SUM(N40:$N$49))</f>
        <v/>
      </c>
      <c r="Q40" s="18" t="str">
        <f t="shared" si="9"/>
        <v/>
      </c>
      <c r="R40" s="18" t="str">
        <f t="shared" si="10"/>
        <v/>
      </c>
      <c r="S40" s="18" t="str">
        <f t="shared" si="11"/>
        <v/>
      </c>
      <c r="T40" s="40"/>
    </row>
    <row r="41" spans="2:20" x14ac:dyDescent="0.2">
      <c r="B41" s="33"/>
      <c r="C41" s="24"/>
      <c r="D41" s="24"/>
      <c r="E41" s="24"/>
      <c r="F41" s="18" t="str">
        <f>IF(OR(ISBLANK(AWG), ISBLANK($C41), ISBLANK($D41), ISBLANK($E41)),"", SUM($D41:$D$49))</f>
        <v/>
      </c>
      <c r="G41" s="18" t="str">
        <f t="shared" si="6"/>
        <v/>
      </c>
      <c r="H41" s="18" t="str">
        <f t="shared" si="7"/>
        <v/>
      </c>
      <c r="I41" s="18" t="str">
        <f t="shared" si="8"/>
        <v/>
      </c>
      <c r="J41" s="40"/>
      <c r="K41" s="15"/>
      <c r="L41" s="33"/>
      <c r="M41" s="24"/>
      <c r="N41" s="24"/>
      <c r="O41" s="24"/>
      <c r="P41" s="18" t="str">
        <f>IF(OR(ISBLANK(AWG), ISBLANK($M41), ISBLANK($N41), ISBLANK($O41)),"", SUM(N41:$N$49))</f>
        <v/>
      </c>
      <c r="Q41" s="18" t="str">
        <f t="shared" si="9"/>
        <v/>
      </c>
      <c r="R41" s="18" t="str">
        <f t="shared" si="10"/>
        <v/>
      </c>
      <c r="S41" s="18" t="str">
        <f t="shared" si="11"/>
        <v/>
      </c>
      <c r="T41" s="40"/>
    </row>
    <row r="42" spans="2:20" x14ac:dyDescent="0.2">
      <c r="B42" s="33"/>
      <c r="C42" s="25"/>
      <c r="D42" s="24"/>
      <c r="E42" s="24"/>
      <c r="F42" s="18" t="str">
        <f>IF(OR(ISBLANK(AWG), ISBLANK($C42), ISBLANK($D42), ISBLANK($E42)),"", SUM($D42:$D$49))</f>
        <v/>
      </c>
      <c r="G42" s="18" t="str">
        <f t="shared" si="6"/>
        <v/>
      </c>
      <c r="H42" s="18" t="str">
        <f t="shared" si="7"/>
        <v/>
      </c>
      <c r="I42" s="18" t="str">
        <f t="shared" si="8"/>
        <v/>
      </c>
      <c r="J42" s="40"/>
      <c r="K42" s="15"/>
      <c r="L42" s="33"/>
      <c r="M42" s="25"/>
      <c r="N42" s="24"/>
      <c r="O42" s="24"/>
      <c r="P42" s="18" t="str">
        <f>IF(OR(ISBLANK(AWG), ISBLANK($M42), ISBLANK($N42), ISBLANK($O42)),"", SUM(N42:$N$49))</f>
        <v/>
      </c>
      <c r="Q42" s="18" t="str">
        <f t="shared" si="9"/>
        <v/>
      </c>
      <c r="R42" s="18" t="str">
        <f t="shared" si="10"/>
        <v/>
      </c>
      <c r="S42" s="18" t="str">
        <f t="shared" si="11"/>
        <v/>
      </c>
      <c r="T42" s="40"/>
    </row>
    <row r="43" spans="2:20" x14ac:dyDescent="0.2">
      <c r="B43" s="33"/>
      <c r="C43" s="24"/>
      <c r="D43" s="24"/>
      <c r="E43" s="24"/>
      <c r="F43" s="18" t="str">
        <f>IF(OR(ISBLANK(AWG), ISBLANK($C43), ISBLANK($D43), ISBLANK($E43)),"", SUM($D43:$D$49))</f>
        <v/>
      </c>
      <c r="G43" s="18" t="str">
        <f t="shared" si="6"/>
        <v/>
      </c>
      <c r="H43" s="18" t="str">
        <f t="shared" si="7"/>
        <v/>
      </c>
      <c r="I43" s="18" t="str">
        <f t="shared" si="8"/>
        <v/>
      </c>
      <c r="J43" s="40"/>
      <c r="K43" s="15"/>
      <c r="L43" s="33"/>
      <c r="M43" s="24"/>
      <c r="N43" s="24"/>
      <c r="O43" s="24"/>
      <c r="P43" s="18" t="str">
        <f>IF(OR(ISBLANK(AWG), ISBLANK($M43), ISBLANK($N43), ISBLANK($O43)),"", SUM(N43:$N$49))</f>
        <v/>
      </c>
      <c r="Q43" s="18" t="str">
        <f t="shared" si="9"/>
        <v/>
      </c>
      <c r="R43" s="18" t="str">
        <f t="shared" si="10"/>
        <v/>
      </c>
      <c r="S43" s="18" t="str">
        <f t="shared" si="11"/>
        <v/>
      </c>
      <c r="T43" s="40"/>
    </row>
    <row r="44" spans="2:20" x14ac:dyDescent="0.2">
      <c r="B44" s="33"/>
      <c r="C44" s="24"/>
      <c r="D44" s="24"/>
      <c r="E44" s="24"/>
      <c r="F44" s="18" t="str">
        <f>IF(OR(ISBLANK(AWG), ISBLANK($C44), ISBLANK($D44), ISBLANK($E44)),"", SUM($D44:$D$49))</f>
        <v/>
      </c>
      <c r="G44" s="18" t="str">
        <f t="shared" si="6"/>
        <v/>
      </c>
      <c r="H44" s="18" t="str">
        <f t="shared" si="7"/>
        <v/>
      </c>
      <c r="I44" s="18" t="str">
        <f t="shared" si="8"/>
        <v/>
      </c>
      <c r="J44" s="40"/>
      <c r="K44" s="15"/>
      <c r="L44" s="33"/>
      <c r="M44" s="24"/>
      <c r="N44" s="24"/>
      <c r="O44" s="24"/>
      <c r="P44" s="18" t="str">
        <f>IF(OR(ISBLANK(AWG), ISBLANK($M44), ISBLANK($N44), ISBLANK($O44)),"", SUM(N44:$N$49))</f>
        <v/>
      </c>
      <c r="Q44" s="18" t="str">
        <f t="shared" si="9"/>
        <v/>
      </c>
      <c r="R44" s="18" t="str">
        <f t="shared" si="10"/>
        <v/>
      </c>
      <c r="S44" s="18" t="str">
        <f t="shared" si="11"/>
        <v/>
      </c>
      <c r="T44" s="40"/>
    </row>
    <row r="45" spans="2:20" x14ac:dyDescent="0.2">
      <c r="B45" s="33"/>
      <c r="C45" s="24"/>
      <c r="D45" s="24"/>
      <c r="E45" s="24"/>
      <c r="F45" s="18" t="str">
        <f>IF(OR(ISBLANK(AWG), ISBLANK($C45), ISBLANK($D45), ISBLANK($E45)),"", SUM($D45:$D$49))</f>
        <v/>
      </c>
      <c r="G45" s="18" t="str">
        <f t="shared" si="6"/>
        <v/>
      </c>
      <c r="H45" s="18" t="str">
        <f t="shared" si="7"/>
        <v/>
      </c>
      <c r="I45" s="18" t="str">
        <f t="shared" si="8"/>
        <v/>
      </c>
      <c r="J45" s="40"/>
      <c r="K45" s="15"/>
      <c r="L45" s="33"/>
      <c r="M45" s="24"/>
      <c r="N45" s="24"/>
      <c r="O45" s="24"/>
      <c r="P45" s="18" t="str">
        <f>IF(OR(ISBLANK(AWG), ISBLANK($M45), ISBLANK($N45), ISBLANK($O45)),"", SUM(N45:$N$49))</f>
        <v/>
      </c>
      <c r="Q45" s="18" t="str">
        <f t="shared" si="9"/>
        <v/>
      </c>
      <c r="R45" s="18" t="str">
        <f t="shared" si="10"/>
        <v/>
      </c>
      <c r="S45" s="18" t="str">
        <f t="shared" si="11"/>
        <v/>
      </c>
      <c r="T45" s="40"/>
    </row>
    <row r="46" spans="2:20" x14ac:dyDescent="0.2">
      <c r="B46" s="33"/>
      <c r="C46" s="25"/>
      <c r="D46" s="24"/>
      <c r="E46" s="24"/>
      <c r="F46" s="18" t="str">
        <f>IF(OR(ISBLANK(AWG), ISBLANK($C46), ISBLANK($D46), ISBLANK($E46)),"", SUM($D46:$D$49))</f>
        <v/>
      </c>
      <c r="G46" s="18" t="str">
        <f t="shared" si="6"/>
        <v/>
      </c>
      <c r="H46" s="18" t="str">
        <f t="shared" si="7"/>
        <v/>
      </c>
      <c r="I46" s="18" t="str">
        <f t="shared" si="8"/>
        <v/>
      </c>
      <c r="J46" s="40"/>
      <c r="K46" s="15"/>
      <c r="L46" s="33"/>
      <c r="M46" s="25"/>
      <c r="N46" s="24"/>
      <c r="O46" s="24"/>
      <c r="P46" s="18" t="str">
        <f>IF(OR(ISBLANK(AWG), ISBLANK($M46), ISBLANK($N46), ISBLANK($O46)),"", SUM(N46:$N$49))</f>
        <v/>
      </c>
      <c r="Q46" s="18" t="str">
        <f t="shared" si="9"/>
        <v/>
      </c>
      <c r="R46" s="18" t="str">
        <f t="shared" si="10"/>
        <v/>
      </c>
      <c r="S46" s="18" t="str">
        <f t="shared" si="11"/>
        <v/>
      </c>
      <c r="T46" s="40"/>
    </row>
    <row r="47" spans="2:20" x14ac:dyDescent="0.2">
      <c r="B47" s="33"/>
      <c r="C47" s="24"/>
      <c r="D47" s="24"/>
      <c r="E47" s="24"/>
      <c r="F47" s="18" t="str">
        <f>IF(OR(ISBLANK(AWG), ISBLANK($C47), ISBLANK($D47), ISBLANK($E47)),"", SUM($D47:$D$49))</f>
        <v/>
      </c>
      <c r="G47" s="18" t="str">
        <f t="shared" si="6"/>
        <v/>
      </c>
      <c r="H47" s="18" t="str">
        <f t="shared" si="7"/>
        <v/>
      </c>
      <c r="I47" s="18" t="str">
        <f t="shared" si="8"/>
        <v/>
      </c>
      <c r="J47" s="40"/>
      <c r="K47" s="15"/>
      <c r="L47" s="33"/>
      <c r="M47" s="24"/>
      <c r="N47" s="24"/>
      <c r="O47" s="24"/>
      <c r="P47" s="18" t="str">
        <f>IF(OR(ISBLANK(AWG), ISBLANK($M47), ISBLANK($N47), ISBLANK($O47)),"", SUM(N47:$N$49))</f>
        <v/>
      </c>
      <c r="Q47" s="18" t="str">
        <f t="shared" si="9"/>
        <v/>
      </c>
      <c r="R47" s="18" t="str">
        <f t="shared" si="10"/>
        <v/>
      </c>
      <c r="S47" s="18" t="str">
        <f t="shared" si="11"/>
        <v/>
      </c>
      <c r="T47" s="40"/>
    </row>
    <row r="48" spans="2:20" x14ac:dyDescent="0.2">
      <c r="B48" s="33"/>
      <c r="C48" s="24"/>
      <c r="D48" s="24"/>
      <c r="E48" s="24"/>
      <c r="F48" s="18" t="str">
        <f>IF(OR(ISBLANK(AWG), ISBLANK($C48), ISBLANK($D48), ISBLANK($E48)),"", SUM($D48:$D$49))</f>
        <v/>
      </c>
      <c r="G48" s="18" t="str">
        <f t="shared" si="6"/>
        <v/>
      </c>
      <c r="H48" s="18" t="str">
        <f t="shared" si="7"/>
        <v/>
      </c>
      <c r="I48" s="18" t="str">
        <f t="shared" si="8"/>
        <v/>
      </c>
      <c r="J48" s="40"/>
      <c r="K48" s="15"/>
      <c r="L48" s="33"/>
      <c r="M48" s="24"/>
      <c r="N48" s="24"/>
      <c r="O48" s="24"/>
      <c r="P48" s="18" t="str">
        <f>IF(OR(ISBLANK(AWG), ISBLANK($M48), ISBLANK($N48), ISBLANK($O48)),"", SUM(N48:$N$49))</f>
        <v/>
      </c>
      <c r="Q48" s="18" t="str">
        <f t="shared" si="9"/>
        <v/>
      </c>
      <c r="R48" s="18" t="str">
        <f t="shared" si="10"/>
        <v/>
      </c>
      <c r="S48" s="18" t="str">
        <f t="shared" si="11"/>
        <v/>
      </c>
      <c r="T48" s="40"/>
    </row>
    <row r="49" spans="2:20" x14ac:dyDescent="0.2">
      <c r="B49" s="33"/>
      <c r="C49" s="24"/>
      <c r="D49" s="24"/>
      <c r="E49" s="24"/>
      <c r="F49" s="18" t="str">
        <f>IF(OR(ISBLANK(AWG), ISBLANK($C49), ISBLANK($D49), ISBLANK($E49)),"", SUM($D49:$D$49))</f>
        <v/>
      </c>
      <c r="G49" s="18" t="str">
        <f t="shared" si="6"/>
        <v/>
      </c>
      <c r="H49" s="18" t="str">
        <f t="shared" si="7"/>
        <v/>
      </c>
      <c r="I49" s="18" t="str">
        <f>IF(AND(AWG&gt;0, $C49&gt;0, $D49&gt;0, $E49&gt;0, ISBLANK($C50)), (24*0.9)-H49, "")</f>
        <v/>
      </c>
      <c r="J49" s="40"/>
      <c r="K49" s="40"/>
      <c r="L49" s="33"/>
      <c r="M49" s="24"/>
      <c r="N49" s="24"/>
      <c r="O49" s="24"/>
      <c r="P49" s="18" t="str">
        <f>IF(OR(ISBLANK(AWG), ISBLANK($M49), ISBLANK($N49), ISBLANK($O49)),"", SUM(N49:$N$49))</f>
        <v/>
      </c>
      <c r="Q49" s="18" t="str">
        <f t="shared" si="9"/>
        <v/>
      </c>
      <c r="R49" s="18" t="str">
        <f t="shared" si="10"/>
        <v/>
      </c>
      <c r="S49" s="18" t="str">
        <f>IF(AND(AWG&gt;0, $M49&gt;0, $N49&gt;0, $O49&gt;0, ISBLANK($C69)), (24*0.9)-R49, "")</f>
        <v/>
      </c>
      <c r="T49" s="40"/>
    </row>
    <row r="50" spans="2:20" ht="13.5" thickBot="1" x14ac:dyDescent="0.25">
      <c r="B50" s="41"/>
      <c r="C50" s="43"/>
      <c r="D50" s="43"/>
      <c r="E50" s="43"/>
      <c r="F50" s="43"/>
      <c r="G50" s="43"/>
      <c r="H50" s="43"/>
      <c r="I50" s="43"/>
      <c r="J50" s="42"/>
      <c r="L50" s="41"/>
      <c r="M50" s="43"/>
      <c r="N50" s="43"/>
      <c r="O50" s="43"/>
      <c r="P50" s="43"/>
      <c r="Q50" s="43"/>
      <c r="R50" s="43"/>
      <c r="S50" s="43"/>
      <c r="T50" s="42"/>
    </row>
    <row r="51" spans="2:20" ht="13.5" thickTop="1" x14ac:dyDescent="0.2"/>
    <row r="52" spans="2:20" ht="5.25" customHeight="1" x14ac:dyDescent="0.2"/>
  </sheetData>
  <sheetProtection sheet="1" objects="1" scenarios="1"/>
  <mergeCells count="16">
    <mergeCell ref="B32:F32"/>
    <mergeCell ref="G32:H32"/>
    <mergeCell ref="L32:P32"/>
    <mergeCell ref="Q32:R32"/>
    <mergeCell ref="B2:J2"/>
    <mergeCell ref="C4:E4"/>
    <mergeCell ref="G4:H4"/>
    <mergeCell ref="C6:E6"/>
    <mergeCell ref="G6:I6"/>
    <mergeCell ref="C8:E8"/>
    <mergeCell ref="F8:I8"/>
    <mergeCell ref="C10:E10"/>
    <mergeCell ref="G10:H10"/>
    <mergeCell ref="G12:H12"/>
    <mergeCell ref="L12:P12"/>
    <mergeCell ref="Q12:R12"/>
  </mergeCells>
  <conditionalFormatting sqref="C15:E15 C35:E49">
    <cfRule type="expression" dxfId="83" priority="27">
      <formula>AND($C15&gt;0, $C16=0, $D15&gt;0, $D16=0,  $E16=0, (SUM($D$15:$D29)&gt;100))</formula>
    </cfRule>
    <cfRule type="expression" dxfId="82" priority="28" stopIfTrue="1">
      <formula>AND($C15&gt;0, $D15&gt;0, $E15&gt;0, $I15&lt;$M$10)</formula>
    </cfRule>
  </conditionalFormatting>
  <conditionalFormatting sqref="I15:I29">
    <cfRule type="expression" dxfId="81" priority="26" stopIfTrue="1">
      <formula>AND($C15&gt;0, $D15&gt;0, $E15&gt;0, $I15&lt;$M$10)</formula>
    </cfRule>
  </conditionalFormatting>
  <conditionalFormatting sqref="C15:I15">
    <cfRule type="expression" dxfId="80" priority="25" stopIfTrue="1">
      <formula>ISBLANK($D$12)</formula>
    </cfRule>
  </conditionalFormatting>
  <conditionalFormatting sqref="C16:I29 C36:I49">
    <cfRule type="expression" dxfId="79" priority="24" stopIfTrue="1">
      <formula>AND($D$12&gt;0, $C15&gt;0,  $I15&lt;&gt;0, $I15&gt;=$M$10)</formula>
    </cfRule>
  </conditionalFormatting>
  <conditionalFormatting sqref="F15">
    <cfRule type="expression" dxfId="78" priority="23" stopIfTrue="1">
      <formula>AND($D$12&gt;0, $C$15&gt;0, $D$15&gt;0,$E$15&gt;0, $F$15&gt;100)</formula>
    </cfRule>
  </conditionalFormatting>
  <conditionalFormatting sqref="I35:I49">
    <cfRule type="expression" dxfId="77" priority="22" stopIfTrue="1">
      <formula>AND($C35&gt;0, $D35&gt;0, $E35&gt;0, $I35&lt;$M$10)</formula>
    </cfRule>
  </conditionalFormatting>
  <conditionalFormatting sqref="S15:S29">
    <cfRule type="expression" dxfId="76" priority="21" stopIfTrue="1">
      <formula>AND($M15&gt;0, $N15&gt;0, $O15&gt;0, $S15&lt;$M$10)</formula>
    </cfRule>
  </conditionalFormatting>
  <conditionalFormatting sqref="M16:S29 M36:S49">
    <cfRule type="expression" dxfId="75" priority="20" stopIfTrue="1">
      <formula>AND($D$12&gt;0, $M15&gt;0,  $S15&lt;&gt;0, $S15&gt;=$M$10)</formula>
    </cfRule>
  </conditionalFormatting>
  <conditionalFormatting sqref="C29:E29">
    <cfRule type="expression" dxfId="74" priority="18">
      <formula>AND($C29&gt;0,#REF!= 0, $D29&gt;0,#REF!= 0,#REF!=  0, (SUM($D$15:$D29)&gt;100))</formula>
    </cfRule>
    <cfRule type="expression" dxfId="73" priority="19" stopIfTrue="1">
      <formula>AND($C29&gt;0, $D29&gt;0, $E29&gt;0, $I29&lt;$M$10)</formula>
    </cfRule>
  </conditionalFormatting>
  <conditionalFormatting sqref="C16:E28">
    <cfRule type="expression" dxfId="72" priority="16">
      <formula>AND($C16&gt;0, $C17=0, $D16&gt;0, $D17=0,  $E17=0, (SUM($D$15:$D29)&gt;100))</formula>
    </cfRule>
    <cfRule type="expression" dxfId="71" priority="17" stopIfTrue="1">
      <formula>AND($C16&gt;0, $D16&gt;0, $E16&gt;0, $I16&lt;$M$10)</formula>
    </cfRule>
  </conditionalFormatting>
  <conditionalFormatting sqref="M29:O29">
    <cfRule type="expression" dxfId="70" priority="14">
      <formula>AND($M29&gt;0, $C30=0, $N29&gt;0, $D30=0,  $E30=0, (SUM($D$15:$D43)&gt;100))</formula>
    </cfRule>
    <cfRule type="expression" dxfId="69" priority="15" stopIfTrue="1">
      <formula>AND($M29&gt;0, $N29&gt;0, $O29&gt;0, $S29&lt;$M$10)</formula>
    </cfRule>
  </conditionalFormatting>
  <conditionalFormatting sqref="M15:O28">
    <cfRule type="expression" dxfId="68" priority="12">
      <formula>AND($M15&gt;0, $M16=0, $N15&gt;0, $N16=0,  $O16=0, (SUM($D$15:$D29)&gt;100))</formula>
    </cfRule>
    <cfRule type="expression" dxfId="67" priority="13" stopIfTrue="1">
      <formula>AND($M15&gt;0, $N15&gt;0, $O15&gt;0, $S15&lt;$M$10)</formula>
    </cfRule>
  </conditionalFormatting>
  <conditionalFormatting sqref="M49:O49">
    <cfRule type="expression" dxfId="66" priority="10">
      <formula>AND($M49&gt;0, $C69=0, $N49&gt;0, $D69=0,  $E69=0, (SUM($D$15:$D82)&gt;100))</formula>
    </cfRule>
    <cfRule type="expression" dxfId="65" priority="11" stopIfTrue="1">
      <formula>AND($M49&gt;0, $N49&gt;0, $O49&gt;0, $S49&lt;$M$10)</formula>
    </cfRule>
  </conditionalFormatting>
  <conditionalFormatting sqref="M35:O48">
    <cfRule type="expression" dxfId="64" priority="8">
      <formula>AND($M35&gt;0, $M36=0, $N35&gt;0, $N36=0,  $O36=0, (SUM($D$15:$D68)&gt;100))</formula>
    </cfRule>
    <cfRule type="expression" dxfId="63" priority="9" stopIfTrue="1">
      <formula>AND($M35&gt;0, $N35&gt;0, $O35&gt;0, $S35&lt;$M$10)</formula>
    </cfRule>
  </conditionalFormatting>
  <conditionalFormatting sqref="C35:I35">
    <cfRule type="expression" dxfId="62" priority="7" stopIfTrue="1">
      <formula>ISBLANK($I$32)</formula>
    </cfRule>
  </conditionalFormatting>
  <conditionalFormatting sqref="M15:S15">
    <cfRule type="expression" dxfId="61" priority="6" stopIfTrue="1">
      <formula>ISBLANK($S$12)</formula>
    </cfRule>
  </conditionalFormatting>
  <conditionalFormatting sqref="M35:S35">
    <cfRule type="expression" dxfId="60" priority="5" stopIfTrue="1">
      <formula>ISBLANK($S$32)</formula>
    </cfRule>
  </conditionalFormatting>
  <conditionalFormatting sqref="S35:S49">
    <cfRule type="expression" dxfId="59" priority="4" stopIfTrue="1">
      <formula>AND($M35&gt;0, $N35&gt;0, $O35&gt;0, $S35&lt;$M$10)</formula>
    </cfRule>
  </conditionalFormatting>
  <conditionalFormatting sqref="F35">
    <cfRule type="expression" dxfId="58" priority="3" stopIfTrue="1">
      <formula>AND($I$32&gt;0, $C$35&gt;0, $D$35&gt;0, $E$35&gt;0, $F$35&gt;100)</formula>
    </cfRule>
  </conditionalFormatting>
  <conditionalFormatting sqref="P15">
    <cfRule type="expression" dxfId="57" priority="2" stopIfTrue="1">
      <formula>AND($S$12&gt;0, $M$15&gt;0, $N$15&gt;0, $O$15&gt;0, $P$15&gt;100)</formula>
    </cfRule>
  </conditionalFormatting>
  <conditionalFormatting sqref="P35">
    <cfRule type="expression" dxfId="56" priority="1" stopIfTrue="1">
      <formula>AND($S$32&gt;0, $M$35&gt;0, $N$35&gt;0, $O$35&gt;0, $P$35&gt;100)</formula>
    </cfRule>
  </conditionalFormatting>
  <dataValidations count="2">
    <dataValidation type="list" allowBlank="1" showInputMessage="1" showErrorMessage="1" errorTitle="SELECT DEVICE TYPE" error="Please select what device types will be included on this FLN Power Trunk._x000a__x000a_If you will be mixing device types, choose &quot;DXR&quot; from this dropdown list." sqref="F6" xr:uid="{00000000-0002-0000-0300-000000000000}">
      <formula1>Device_Type</formula1>
    </dataValidation>
    <dataValidation type="list" allowBlank="1" showInputMessage="1" showErrorMessage="1" prompt="Select AWG" sqref="D12" xr:uid="{00000000-0002-0000-0300-000001000000}">
      <formula1>Gage</formula1>
    </dataValidation>
  </dataValidations>
  <pageMargins left="0.7" right="0.7" top="0.75" bottom="0.75" header="0.3" footer="0.3"/>
  <pageSetup scale="72" orientation="landscape"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T52"/>
  <sheetViews>
    <sheetView showGridLines="0" zoomScaleNormal="100" workbookViewId="0">
      <selection activeCell="G6" sqref="G6:I6"/>
    </sheetView>
  </sheetViews>
  <sheetFormatPr defaultRowHeight="12.75" x14ac:dyDescent="0.2"/>
  <cols>
    <col min="1" max="1" width="1.85546875" customWidth="1"/>
    <col min="2" max="2" width="3.28515625" customWidth="1"/>
    <col min="3" max="7" width="11.140625" customWidth="1"/>
    <col min="8" max="8" width="12.140625" customWidth="1"/>
    <col min="9" max="9" width="11.140625" customWidth="1"/>
    <col min="10" max="10" width="3.28515625" customWidth="1"/>
    <col min="11" max="11" width="1.85546875" customWidth="1"/>
    <col min="12" max="12" width="3.140625" customWidth="1"/>
    <col min="13" max="19" width="11.140625" customWidth="1"/>
    <col min="20" max="20" width="3.140625" customWidth="1"/>
    <col min="21" max="21" width="1.85546875" customWidth="1"/>
  </cols>
  <sheetData>
    <row r="1" spans="2:20" ht="6" customHeight="1" thickBot="1" x14ac:dyDescent="0.25">
      <c r="C1" s="68"/>
      <c r="D1" s="68"/>
      <c r="E1" s="68"/>
      <c r="F1" s="6"/>
      <c r="G1" s="6"/>
      <c r="H1" s="6"/>
      <c r="I1" s="6"/>
      <c r="J1" s="6"/>
      <c r="K1" s="6"/>
      <c r="L1" s="6"/>
      <c r="M1" s="4"/>
    </row>
    <row r="2" spans="2:20" ht="19.5" thickTop="1" thickBot="1" x14ac:dyDescent="0.25">
      <c r="B2" s="85" t="s">
        <v>18</v>
      </c>
      <c r="C2" s="86"/>
      <c r="D2" s="86"/>
      <c r="E2" s="86"/>
      <c r="F2" s="86"/>
      <c r="G2" s="86"/>
      <c r="H2" s="86"/>
      <c r="I2" s="86"/>
      <c r="J2" s="87"/>
      <c r="K2" s="18"/>
      <c r="L2" s="16"/>
      <c r="M2" s="4"/>
    </row>
    <row r="3" spans="2:20" ht="6.75" customHeight="1" thickTop="1" x14ac:dyDescent="0.2">
      <c r="B3" s="52"/>
      <c r="C3" s="50"/>
      <c r="D3" s="50"/>
      <c r="E3" s="50"/>
      <c r="F3" s="50"/>
      <c r="G3" s="50"/>
      <c r="H3" s="50"/>
      <c r="I3" s="50"/>
      <c r="J3" s="51"/>
      <c r="K3" s="18"/>
      <c r="L3" s="16"/>
      <c r="M3" s="4"/>
    </row>
    <row r="4" spans="2:20" x14ac:dyDescent="0.2">
      <c r="B4" s="33"/>
      <c r="C4" s="90" t="s">
        <v>0</v>
      </c>
      <c r="D4" s="90"/>
      <c r="E4" s="90"/>
      <c r="F4" s="7"/>
      <c r="G4" s="90" t="s">
        <v>1</v>
      </c>
      <c r="H4" s="90"/>
      <c r="I4" s="10"/>
      <c r="J4" s="34"/>
      <c r="K4" s="16"/>
      <c r="L4" s="16"/>
      <c r="M4" s="4"/>
    </row>
    <row r="5" spans="2:20" x14ac:dyDescent="0.2">
      <c r="B5" s="33"/>
      <c r="C5" s="68"/>
      <c r="D5" s="68"/>
      <c r="E5" s="68"/>
      <c r="F5" s="26"/>
      <c r="G5" s="68"/>
      <c r="H5" s="68"/>
      <c r="I5" s="16"/>
      <c r="J5" s="34"/>
      <c r="K5" s="16"/>
      <c r="L5" s="16"/>
      <c r="M5" s="4"/>
    </row>
    <row r="6" spans="2:20" x14ac:dyDescent="0.2">
      <c r="B6" s="33"/>
      <c r="C6" s="90" t="s">
        <v>41</v>
      </c>
      <c r="D6" s="90"/>
      <c r="E6" s="90"/>
      <c r="F6" s="7" t="s">
        <v>43</v>
      </c>
      <c r="G6" s="93" t="str">
        <f>IF(OR(F6="TEC",F6="DXR"),"","Please Choose 'DEVICE TYPE'")</f>
        <v/>
      </c>
      <c r="H6" s="94"/>
      <c r="I6" s="94"/>
      <c r="J6" s="34"/>
      <c r="K6" s="16"/>
      <c r="L6" s="16"/>
      <c r="M6" s="4"/>
    </row>
    <row r="7" spans="2:20" x14ac:dyDescent="0.2">
      <c r="B7" s="33"/>
      <c r="C7" s="68"/>
      <c r="D7" s="68"/>
      <c r="E7" s="68"/>
      <c r="F7" s="26"/>
      <c r="G7" s="68"/>
      <c r="H7" s="68"/>
      <c r="I7" s="16"/>
      <c r="J7" s="34"/>
      <c r="K7" s="16"/>
      <c r="L7" s="16"/>
      <c r="M7" s="4"/>
    </row>
    <row r="8" spans="2:20" x14ac:dyDescent="0.2">
      <c r="B8" s="33"/>
      <c r="C8" s="90" t="s">
        <v>2</v>
      </c>
      <c r="D8" s="90"/>
      <c r="E8" s="90"/>
      <c r="F8" s="91"/>
      <c r="G8" s="92"/>
      <c r="H8" s="92"/>
      <c r="I8" s="92"/>
      <c r="J8" s="35"/>
      <c r="K8" s="17"/>
      <c r="L8" s="17"/>
      <c r="M8" s="4"/>
    </row>
    <row r="9" spans="2:20" x14ac:dyDescent="0.2">
      <c r="B9" s="33"/>
      <c r="C9" s="68"/>
      <c r="D9" s="68"/>
      <c r="E9" s="68"/>
      <c r="F9" s="9"/>
      <c r="G9" s="6"/>
      <c r="H9" s="6"/>
      <c r="I9" s="9"/>
      <c r="J9" s="36"/>
      <c r="K9" s="6"/>
      <c r="L9" s="6"/>
      <c r="M9" s="4"/>
    </row>
    <row r="10" spans="2:20" x14ac:dyDescent="0.2">
      <c r="B10" s="33"/>
      <c r="C10" s="90" t="s">
        <v>3</v>
      </c>
      <c r="D10" s="90"/>
      <c r="E10" s="90"/>
      <c r="F10" s="10"/>
      <c r="G10" s="90" t="s">
        <v>4</v>
      </c>
      <c r="H10" s="90"/>
      <c r="I10" s="8"/>
      <c r="J10" s="34"/>
      <c r="K10" s="16"/>
      <c r="L10" s="16"/>
      <c r="M10" s="69">
        <f>IF(F6="DXR",20.4,IF(F6="TEC",19.2,0))</f>
        <v>20.399999999999999</v>
      </c>
    </row>
    <row r="11" spans="2:20" ht="13.5" thickBot="1" x14ac:dyDescent="0.25">
      <c r="B11" s="33"/>
      <c r="C11" s="27"/>
      <c r="D11" s="28"/>
      <c r="E11" s="28"/>
      <c r="F11" s="54"/>
      <c r="G11" s="28"/>
      <c r="H11" s="28"/>
      <c r="I11" s="54"/>
      <c r="J11" s="37"/>
      <c r="K11" s="28"/>
      <c r="L11" s="48"/>
      <c r="M11" s="49"/>
      <c r="N11" s="43"/>
      <c r="O11" s="43"/>
      <c r="P11" s="43"/>
      <c r="Q11" s="43"/>
      <c r="R11" s="43"/>
      <c r="S11" s="43"/>
      <c r="T11" s="43"/>
    </row>
    <row r="12" spans="2:20" ht="17.25" thickTop="1" thickBot="1" x14ac:dyDescent="0.25">
      <c r="B12" s="33"/>
      <c r="C12" s="67" t="s">
        <v>5</v>
      </c>
      <c r="D12" s="11"/>
      <c r="E12" s="30" t="str">
        <f>IF(ISBLANK(D12), "&lt; Select", VLOOKUP(D12, Gage_Chart, 2, FALSE))</f>
        <v>&lt; Select</v>
      </c>
      <c r="F12" s="31" t="str">
        <f>IF(ISBLANK(D12),"","ohms/ft")</f>
        <v/>
      </c>
      <c r="G12" s="84" t="s">
        <v>16</v>
      </c>
      <c r="H12" s="84" t="s">
        <v>15</v>
      </c>
      <c r="I12" s="56" t="str">
        <f>"1 of " &amp; COUNTA($I$32, $S$12, $S$32)+1</f>
        <v>1 of 1</v>
      </c>
      <c r="J12" s="38"/>
      <c r="K12" s="32"/>
      <c r="L12" s="88" t="s">
        <v>17</v>
      </c>
      <c r="M12" s="89"/>
      <c r="N12" s="89"/>
      <c r="O12" s="89"/>
      <c r="P12" s="89"/>
      <c r="Q12" s="83" t="s">
        <v>16</v>
      </c>
      <c r="R12" s="83" t="s">
        <v>15</v>
      </c>
      <c r="S12" s="55"/>
      <c r="T12" s="45"/>
    </row>
    <row r="13" spans="2:20" ht="5.25" customHeight="1" x14ac:dyDescent="0.2">
      <c r="B13" s="33"/>
      <c r="C13" s="1"/>
      <c r="D13" s="1"/>
      <c r="E13" s="1"/>
      <c r="F13" s="1"/>
      <c r="G13" s="1"/>
      <c r="H13" s="2"/>
      <c r="I13" s="3"/>
      <c r="J13" s="39"/>
      <c r="K13" s="3"/>
      <c r="L13" s="46"/>
      <c r="M13" s="47"/>
      <c r="N13" s="47"/>
      <c r="O13" s="47"/>
      <c r="P13" s="15"/>
      <c r="Q13" s="15"/>
      <c r="R13" s="15"/>
      <c r="S13" s="53"/>
      <c r="T13" s="40"/>
    </row>
    <row r="14" spans="2:20" ht="25.5" x14ac:dyDescent="0.2">
      <c r="B14" s="33"/>
      <c r="C14" s="19" t="s">
        <v>9</v>
      </c>
      <c r="D14" s="19" t="s">
        <v>10</v>
      </c>
      <c r="E14" s="19" t="s">
        <v>11</v>
      </c>
      <c r="F14" s="19" t="s">
        <v>12</v>
      </c>
      <c r="G14" s="19" t="s">
        <v>13</v>
      </c>
      <c r="H14" s="19" t="s">
        <v>14</v>
      </c>
      <c r="I14" s="20" t="s">
        <v>8</v>
      </c>
      <c r="J14" s="40"/>
      <c r="K14" s="15"/>
      <c r="L14" s="33"/>
      <c r="M14" s="19" t="s">
        <v>9</v>
      </c>
      <c r="N14" s="19" t="s">
        <v>10</v>
      </c>
      <c r="O14" s="19" t="s">
        <v>11</v>
      </c>
      <c r="P14" s="19" t="s">
        <v>12</v>
      </c>
      <c r="Q14" s="19" t="s">
        <v>13</v>
      </c>
      <c r="R14" s="19" t="s">
        <v>14</v>
      </c>
      <c r="S14" s="20" t="s">
        <v>8</v>
      </c>
      <c r="T14" s="40"/>
    </row>
    <row r="15" spans="2:20" x14ac:dyDescent="0.2">
      <c r="B15" s="33"/>
      <c r="C15" s="23"/>
      <c r="D15" s="23"/>
      <c r="E15" s="23"/>
      <c r="F15" s="21" t="str">
        <f>IF(OR(ISBLANK(AWG), ISBLANK($C15), ISBLANK($D15), ISBLANK($E15)),"", (SUM(D15:$D$29))+SUM($N$15:$N$29)+SUM($D$35:$D$49)+SUM($N$35:$N$49))</f>
        <v/>
      </c>
      <c r="G15" s="21" t="str">
        <f t="shared" ref="G15:G29" si="0">IF(OR(ISBLANK(AWG), ISBLANK($C15), ISBLANK($D15), ISBLANK($E15)),"", ROUND(((F15/24)*ohmsPerFoot*E15), 2))</f>
        <v/>
      </c>
      <c r="H15" s="21" t="str">
        <f t="shared" ref="H15:H29" si="1">IF(AND(AWG&gt;0, $C15&gt;0, $D15&gt;0, $E15&gt;0, ISBLANK($C16)), (SUM($G$15:$G$29)+SUM($Q$15:$Q$29)+SUM($G$35:$G$49)+SUM($Q$35:$Q$49)), "")</f>
        <v/>
      </c>
      <c r="I15" s="21" t="str">
        <f t="shared" ref="I15:I29" si="2">IF(AND(AWG&gt;0, $C15&gt;0, $D15&gt;0, $E15&gt;0, ISBLANK($C16)), (24*0.9)-H15, "")</f>
        <v/>
      </c>
      <c r="J15" s="40"/>
      <c r="K15" s="15"/>
      <c r="L15" s="33"/>
      <c r="M15" s="23"/>
      <c r="N15" s="23"/>
      <c r="O15" s="23"/>
      <c r="P15" s="21" t="str">
        <f>IF(OR(ISBLANK(AWG), ISBLANK($M15), ISBLANK($N15), ISBLANK($O15)),"", SUM(N15:$N$29))</f>
        <v/>
      </c>
      <c r="Q15" s="21" t="str">
        <f t="shared" ref="Q15:Q29" si="3">IF(OR(ISBLANK(AWG), ISBLANK($M15), ISBLANK($N15), ISBLANK($O15)),"", ROUND(((P15/24)*ohmsPerFoot*O15), 2))</f>
        <v/>
      </c>
      <c r="R15" s="21" t="str">
        <f t="shared" ref="R15:R29" si="4">IF(AND(AWG&gt;0, $M15&gt;0, $N15&gt;0, $O15&gt;0, ISBLANK($M16)),  SUM($Q$15:$Q$29), "")</f>
        <v/>
      </c>
      <c r="S15" s="21" t="str">
        <f t="shared" ref="S15:S28" si="5">IF(AND(AWG&gt;0, $M15&gt;0, $N15&gt;0, $O15&gt;0, ISBLANK($M16)), (24*0.9)-R15, "")</f>
        <v/>
      </c>
      <c r="T15" s="40"/>
    </row>
    <row r="16" spans="2:20" x14ac:dyDescent="0.2">
      <c r="B16" s="33"/>
      <c r="C16" s="24"/>
      <c r="D16" s="24"/>
      <c r="E16" s="24"/>
      <c r="F16" s="18" t="str">
        <f>IF(OR(ISBLANK(AWG), ISBLANK($C16), ISBLANK($D16), ISBLANK($E16)),"", (SUM(D16:$D$29))+SUM($N$15:$N$29)+SUM($D$35:$D$49)+SUM($N$35:$N$49))</f>
        <v/>
      </c>
      <c r="G16" s="18" t="str">
        <f t="shared" si="0"/>
        <v/>
      </c>
      <c r="H16" s="18" t="str">
        <f t="shared" si="1"/>
        <v/>
      </c>
      <c r="I16" s="18" t="str">
        <f t="shared" si="2"/>
        <v/>
      </c>
      <c r="J16" s="40"/>
      <c r="K16" s="15"/>
      <c r="L16" s="33"/>
      <c r="M16" s="24"/>
      <c r="N16" s="24"/>
      <c r="O16" s="24"/>
      <c r="P16" s="18" t="str">
        <f>IF(OR(ISBLANK(AWG), ISBLANK($M16), ISBLANK($N16), ISBLANK($O16)),"", SUM(N16:$N$29))</f>
        <v/>
      </c>
      <c r="Q16" s="18" t="str">
        <f t="shared" si="3"/>
        <v/>
      </c>
      <c r="R16" s="18" t="str">
        <f t="shared" si="4"/>
        <v/>
      </c>
      <c r="S16" s="18" t="str">
        <f t="shared" si="5"/>
        <v/>
      </c>
      <c r="T16" s="40"/>
    </row>
    <row r="17" spans="2:20" x14ac:dyDescent="0.2">
      <c r="B17" s="33"/>
      <c r="C17" s="24"/>
      <c r="D17" s="24"/>
      <c r="E17" s="24"/>
      <c r="F17" s="18" t="str">
        <f>IF(OR(ISBLANK(AWG), ISBLANK($C17), ISBLANK($D17), ISBLANK($E17)),"", (SUM(D17:$D$29))+SUM($N$15:$N$29)+SUM($D$35:$D$49)+SUM($N$35:$N$49))</f>
        <v/>
      </c>
      <c r="G17" s="18" t="str">
        <f t="shared" si="0"/>
        <v/>
      </c>
      <c r="H17" s="18" t="str">
        <f t="shared" si="1"/>
        <v/>
      </c>
      <c r="I17" s="18" t="str">
        <f t="shared" si="2"/>
        <v/>
      </c>
      <c r="J17" s="40"/>
      <c r="K17" s="15"/>
      <c r="L17" s="33"/>
      <c r="M17" s="24"/>
      <c r="N17" s="24"/>
      <c r="O17" s="24"/>
      <c r="P17" s="18" t="str">
        <f>IF(OR(ISBLANK(AWG), ISBLANK($M17), ISBLANK($N17), ISBLANK($O17)),"", SUM(N17:$N$29))</f>
        <v/>
      </c>
      <c r="Q17" s="18" t="str">
        <f t="shared" si="3"/>
        <v/>
      </c>
      <c r="R17" s="18" t="str">
        <f t="shared" si="4"/>
        <v/>
      </c>
      <c r="S17" s="18" t="str">
        <f t="shared" si="5"/>
        <v/>
      </c>
      <c r="T17" s="40"/>
    </row>
    <row r="18" spans="2:20" x14ac:dyDescent="0.2">
      <c r="B18" s="33"/>
      <c r="C18" s="25"/>
      <c r="D18" s="25"/>
      <c r="E18" s="25"/>
      <c r="F18" s="18" t="str">
        <f>IF(OR(ISBLANK(AWG), ISBLANK($C18), ISBLANK($D18), ISBLANK($E18)),"", (SUM(D18:$D$29))+SUM($N$15:$N$29)+SUM($D$35:$D$49)+SUM($N$35:$N$49))</f>
        <v/>
      </c>
      <c r="G18" s="18" t="str">
        <f t="shared" si="0"/>
        <v/>
      </c>
      <c r="H18" s="18" t="str">
        <f t="shared" si="1"/>
        <v/>
      </c>
      <c r="I18" s="18" t="str">
        <f t="shared" si="2"/>
        <v/>
      </c>
      <c r="J18" s="40"/>
      <c r="K18" s="15"/>
      <c r="L18" s="33"/>
      <c r="M18" s="25"/>
      <c r="N18" s="25"/>
      <c r="O18" s="25"/>
      <c r="P18" s="18" t="str">
        <f>IF(OR(ISBLANK(AWG), ISBLANK($M18), ISBLANK($N18), ISBLANK($O18)),"", SUM(N18:$N$29))</f>
        <v/>
      </c>
      <c r="Q18" s="18" t="str">
        <f t="shared" si="3"/>
        <v/>
      </c>
      <c r="R18" s="18" t="str">
        <f t="shared" si="4"/>
        <v/>
      </c>
      <c r="S18" s="18" t="str">
        <f t="shared" si="5"/>
        <v/>
      </c>
      <c r="T18" s="40"/>
    </row>
    <row r="19" spans="2:20" x14ac:dyDescent="0.2">
      <c r="B19" s="33"/>
      <c r="C19" s="24"/>
      <c r="D19" s="24"/>
      <c r="E19" s="24"/>
      <c r="F19" s="18" t="str">
        <f>IF(OR(ISBLANK(AWG), ISBLANK($C19), ISBLANK($D19), ISBLANK($E19)),"", (SUM(D19:$D$29))+SUM($N$15:$N$29)+SUM($D$35:$D$49)+SUM($N$35:$N$49))</f>
        <v/>
      </c>
      <c r="G19" s="18" t="str">
        <f t="shared" si="0"/>
        <v/>
      </c>
      <c r="H19" s="18" t="str">
        <f t="shared" si="1"/>
        <v/>
      </c>
      <c r="I19" s="18" t="str">
        <f t="shared" si="2"/>
        <v/>
      </c>
      <c r="J19" s="40"/>
      <c r="K19" s="15"/>
      <c r="L19" s="33"/>
      <c r="M19" s="24"/>
      <c r="N19" s="24"/>
      <c r="O19" s="24"/>
      <c r="P19" s="18" t="str">
        <f>IF(OR(ISBLANK(AWG), ISBLANK($M19), ISBLANK($N19), ISBLANK($O19)),"", SUM(N19:$N$29))</f>
        <v/>
      </c>
      <c r="Q19" s="18" t="str">
        <f t="shared" si="3"/>
        <v/>
      </c>
      <c r="R19" s="18" t="str">
        <f t="shared" si="4"/>
        <v/>
      </c>
      <c r="S19" s="18" t="str">
        <f t="shared" si="5"/>
        <v/>
      </c>
      <c r="T19" s="40"/>
    </row>
    <row r="20" spans="2:20" x14ac:dyDescent="0.2">
      <c r="B20" s="33"/>
      <c r="C20" s="24"/>
      <c r="D20" s="24"/>
      <c r="E20" s="24"/>
      <c r="F20" s="18" t="str">
        <f>IF(OR(ISBLANK(AWG), ISBLANK($C20), ISBLANK($D20), ISBLANK($E20)),"", (SUM(D20:$D$29))+SUM($N$15:$N$29)+SUM($D$35:$D$49)+SUM($N$35:$N$49))</f>
        <v/>
      </c>
      <c r="G20" s="18" t="str">
        <f t="shared" si="0"/>
        <v/>
      </c>
      <c r="H20" s="18" t="str">
        <f t="shared" si="1"/>
        <v/>
      </c>
      <c r="I20" s="18" t="str">
        <f t="shared" si="2"/>
        <v/>
      </c>
      <c r="J20" s="40"/>
      <c r="K20" s="15"/>
      <c r="L20" s="33"/>
      <c r="M20" s="24"/>
      <c r="N20" s="24"/>
      <c r="O20" s="24"/>
      <c r="P20" s="18" t="str">
        <f>IF(OR(ISBLANK(AWG), ISBLANK($M20), ISBLANK($N20), ISBLANK($O20)),"", SUM(N20:$N$29))</f>
        <v/>
      </c>
      <c r="Q20" s="18" t="str">
        <f t="shared" si="3"/>
        <v/>
      </c>
      <c r="R20" s="18" t="str">
        <f t="shared" si="4"/>
        <v/>
      </c>
      <c r="S20" s="18" t="str">
        <f t="shared" si="5"/>
        <v/>
      </c>
      <c r="T20" s="40"/>
    </row>
    <row r="21" spans="2:20" x14ac:dyDescent="0.2">
      <c r="B21" s="33"/>
      <c r="C21" s="24"/>
      <c r="D21" s="24"/>
      <c r="E21" s="24"/>
      <c r="F21" s="18" t="str">
        <f>IF(OR(ISBLANK(AWG), ISBLANK($C21), ISBLANK($D21), ISBLANK($E21)),"", (SUM(D21:$D$29))+SUM($N$15:$N$29)+SUM($D$35:$D$49)+SUM($N$35:$N$49))</f>
        <v/>
      </c>
      <c r="G21" s="18" t="str">
        <f t="shared" si="0"/>
        <v/>
      </c>
      <c r="H21" s="18" t="str">
        <f t="shared" si="1"/>
        <v/>
      </c>
      <c r="I21" s="18" t="str">
        <f t="shared" si="2"/>
        <v/>
      </c>
      <c r="J21" s="40"/>
      <c r="K21" s="15"/>
      <c r="L21" s="33"/>
      <c r="M21" s="24"/>
      <c r="N21" s="24"/>
      <c r="O21" s="24"/>
      <c r="P21" s="18" t="str">
        <f>IF(OR(ISBLANK(AWG), ISBLANK($M21), ISBLANK($N21), ISBLANK($O21)),"", SUM(N21:$N$29))</f>
        <v/>
      </c>
      <c r="Q21" s="18" t="str">
        <f t="shared" si="3"/>
        <v/>
      </c>
      <c r="R21" s="18" t="str">
        <f t="shared" si="4"/>
        <v/>
      </c>
      <c r="S21" s="18" t="str">
        <f t="shared" si="5"/>
        <v/>
      </c>
      <c r="T21" s="40"/>
    </row>
    <row r="22" spans="2:20" x14ac:dyDescent="0.2">
      <c r="B22" s="33"/>
      <c r="C22" s="25"/>
      <c r="D22" s="24"/>
      <c r="E22" s="24"/>
      <c r="F22" s="18" t="str">
        <f>IF(OR(ISBLANK(AWG), ISBLANK($C22), ISBLANK($D22), ISBLANK($E22)),"", (SUM(D22:$D$29))+SUM($N$15:$N$29)+SUM($D$35:$D$49)+SUM($N$35:$N$49))</f>
        <v/>
      </c>
      <c r="G22" s="18" t="str">
        <f t="shared" si="0"/>
        <v/>
      </c>
      <c r="H22" s="18" t="str">
        <f t="shared" si="1"/>
        <v/>
      </c>
      <c r="I22" s="18" t="str">
        <f t="shared" si="2"/>
        <v/>
      </c>
      <c r="J22" s="40"/>
      <c r="K22" s="15"/>
      <c r="L22" s="33"/>
      <c r="M22" s="25"/>
      <c r="N22" s="24"/>
      <c r="O22" s="24"/>
      <c r="P22" s="18" t="str">
        <f>IF(OR(ISBLANK(AWG), ISBLANK($M22), ISBLANK($N22), ISBLANK($O22)),"", SUM(N22:$N$29))</f>
        <v/>
      </c>
      <c r="Q22" s="18" t="str">
        <f t="shared" si="3"/>
        <v/>
      </c>
      <c r="R22" s="18" t="str">
        <f t="shared" si="4"/>
        <v/>
      </c>
      <c r="S22" s="18" t="str">
        <f t="shared" si="5"/>
        <v/>
      </c>
      <c r="T22" s="40"/>
    </row>
    <row r="23" spans="2:20" x14ac:dyDescent="0.2">
      <c r="B23" s="33"/>
      <c r="C23" s="24"/>
      <c r="D23" s="24"/>
      <c r="E23" s="24"/>
      <c r="F23" s="18" t="str">
        <f>IF(OR(ISBLANK(AWG), ISBLANK($C23), ISBLANK($D23), ISBLANK($E23)),"", (SUM(D23:$D$29))+SUM($N$15:$N$29)+SUM($D$35:$D$49)+SUM($N$35:$N$49))</f>
        <v/>
      </c>
      <c r="G23" s="18" t="str">
        <f t="shared" si="0"/>
        <v/>
      </c>
      <c r="H23" s="18" t="str">
        <f t="shared" si="1"/>
        <v/>
      </c>
      <c r="I23" s="18" t="str">
        <f t="shared" si="2"/>
        <v/>
      </c>
      <c r="J23" s="40"/>
      <c r="K23" s="15"/>
      <c r="L23" s="33"/>
      <c r="M23" s="24"/>
      <c r="N23" s="24"/>
      <c r="O23" s="24"/>
      <c r="P23" s="18" t="str">
        <f>IF(OR(ISBLANK(AWG), ISBLANK($M23), ISBLANK($N23), ISBLANK($O23)),"", SUM(N23:$N$29))</f>
        <v/>
      </c>
      <c r="Q23" s="18" t="str">
        <f t="shared" si="3"/>
        <v/>
      </c>
      <c r="R23" s="18" t="str">
        <f t="shared" si="4"/>
        <v/>
      </c>
      <c r="S23" s="18" t="str">
        <f t="shared" si="5"/>
        <v/>
      </c>
      <c r="T23" s="40"/>
    </row>
    <row r="24" spans="2:20" x14ac:dyDescent="0.2">
      <c r="B24" s="33"/>
      <c r="C24" s="24"/>
      <c r="D24" s="24"/>
      <c r="E24" s="24"/>
      <c r="F24" s="18" t="str">
        <f>IF(OR(ISBLANK(AWG), ISBLANK($C24), ISBLANK($D24), ISBLANK($E24)),"", (SUM(D24:$D$29))+SUM($N$15:$N$29)+SUM($D$35:$D$49)+SUM($N$35:$N$49))</f>
        <v/>
      </c>
      <c r="G24" s="18" t="str">
        <f t="shared" si="0"/>
        <v/>
      </c>
      <c r="H24" s="18" t="str">
        <f t="shared" si="1"/>
        <v/>
      </c>
      <c r="I24" s="18" t="str">
        <f t="shared" si="2"/>
        <v/>
      </c>
      <c r="J24" s="40"/>
      <c r="K24" s="15"/>
      <c r="L24" s="33"/>
      <c r="M24" s="24"/>
      <c r="N24" s="24"/>
      <c r="O24" s="24"/>
      <c r="P24" s="18" t="str">
        <f>IF(OR(ISBLANK(AWG), ISBLANK($M24), ISBLANK($N24), ISBLANK($O24)),"", SUM(N24:$N$29))</f>
        <v/>
      </c>
      <c r="Q24" s="18" t="str">
        <f t="shared" si="3"/>
        <v/>
      </c>
      <c r="R24" s="18" t="str">
        <f t="shared" si="4"/>
        <v/>
      </c>
      <c r="S24" s="18" t="str">
        <f t="shared" si="5"/>
        <v/>
      </c>
      <c r="T24" s="40"/>
    </row>
    <row r="25" spans="2:20" x14ac:dyDescent="0.2">
      <c r="B25" s="33"/>
      <c r="C25" s="24"/>
      <c r="D25" s="24"/>
      <c r="E25" s="24"/>
      <c r="F25" s="18" t="str">
        <f>IF(OR(ISBLANK(AWG), ISBLANK($C25), ISBLANK($D25), ISBLANK($E25)),"", (SUM(D25:$D$29))+SUM($N$15:$N$29)+SUM($D$35:$D$49)+SUM($N$35:$N$49))</f>
        <v/>
      </c>
      <c r="G25" s="18" t="str">
        <f t="shared" si="0"/>
        <v/>
      </c>
      <c r="H25" s="18" t="str">
        <f t="shared" si="1"/>
        <v/>
      </c>
      <c r="I25" s="18" t="str">
        <f t="shared" si="2"/>
        <v/>
      </c>
      <c r="J25" s="40"/>
      <c r="K25" s="15"/>
      <c r="L25" s="33"/>
      <c r="M25" s="24"/>
      <c r="N25" s="24"/>
      <c r="O25" s="24"/>
      <c r="P25" s="18" t="str">
        <f>IF(OR(ISBLANK(AWG), ISBLANK($M25), ISBLANK($N25), ISBLANK($O25)),"", SUM(N25:$N$29))</f>
        <v/>
      </c>
      <c r="Q25" s="18" t="str">
        <f t="shared" si="3"/>
        <v/>
      </c>
      <c r="R25" s="18" t="str">
        <f t="shared" si="4"/>
        <v/>
      </c>
      <c r="S25" s="18" t="str">
        <f t="shared" si="5"/>
        <v/>
      </c>
      <c r="T25" s="40"/>
    </row>
    <row r="26" spans="2:20" x14ac:dyDescent="0.2">
      <c r="B26" s="33"/>
      <c r="C26" s="25"/>
      <c r="D26" s="24"/>
      <c r="E26" s="24"/>
      <c r="F26" s="18" t="str">
        <f>IF(OR(ISBLANK(AWG), ISBLANK($C26), ISBLANK($D26), ISBLANK($E26)),"", (SUM(D26:$D$29))+SUM($N$15:$N$29)+SUM($D$35:$D$49)+SUM($N$35:$N$49))</f>
        <v/>
      </c>
      <c r="G26" s="18" t="str">
        <f t="shared" si="0"/>
        <v/>
      </c>
      <c r="H26" s="18" t="str">
        <f t="shared" si="1"/>
        <v/>
      </c>
      <c r="I26" s="18" t="str">
        <f t="shared" si="2"/>
        <v/>
      </c>
      <c r="J26" s="40"/>
      <c r="K26" s="15"/>
      <c r="L26" s="33"/>
      <c r="M26" s="25"/>
      <c r="N26" s="24"/>
      <c r="O26" s="24"/>
      <c r="P26" s="18" t="str">
        <f>IF(OR(ISBLANK(AWG), ISBLANK($M26), ISBLANK($N26), ISBLANK($O26)),"", SUM(N26:$N$29))</f>
        <v/>
      </c>
      <c r="Q26" s="18" t="str">
        <f t="shared" si="3"/>
        <v/>
      </c>
      <c r="R26" s="18" t="str">
        <f t="shared" si="4"/>
        <v/>
      </c>
      <c r="S26" s="18" t="str">
        <f t="shared" si="5"/>
        <v/>
      </c>
      <c r="T26" s="40"/>
    </row>
    <row r="27" spans="2:20" x14ac:dyDescent="0.2">
      <c r="B27" s="33"/>
      <c r="C27" s="24"/>
      <c r="D27" s="24"/>
      <c r="E27" s="24"/>
      <c r="F27" s="18" t="str">
        <f>IF(OR(ISBLANK(AWG), ISBLANK($C27), ISBLANK($D27), ISBLANK($E27)),"", (SUM(D27:$D$29))+SUM($N$15:$N$29)+SUM($D$35:$D$49)+SUM($N$35:$N$49))</f>
        <v/>
      </c>
      <c r="G27" s="18" t="str">
        <f t="shared" si="0"/>
        <v/>
      </c>
      <c r="H27" s="18" t="str">
        <f t="shared" si="1"/>
        <v/>
      </c>
      <c r="I27" s="18" t="str">
        <f t="shared" si="2"/>
        <v/>
      </c>
      <c r="J27" s="40"/>
      <c r="K27" s="15"/>
      <c r="L27" s="33"/>
      <c r="M27" s="24"/>
      <c r="N27" s="24"/>
      <c r="O27" s="24"/>
      <c r="P27" s="18" t="str">
        <f>IF(OR(ISBLANK(AWG), ISBLANK($M27), ISBLANK($N27), ISBLANK($O27)),"", SUM(N27:$N$29))</f>
        <v/>
      </c>
      <c r="Q27" s="18" t="str">
        <f t="shared" si="3"/>
        <v/>
      </c>
      <c r="R27" s="18" t="str">
        <f t="shared" si="4"/>
        <v/>
      </c>
      <c r="S27" s="18" t="str">
        <f t="shared" si="5"/>
        <v/>
      </c>
      <c r="T27" s="40"/>
    </row>
    <row r="28" spans="2:20" x14ac:dyDescent="0.2">
      <c r="B28" s="33"/>
      <c r="C28" s="24"/>
      <c r="D28" s="24"/>
      <c r="E28" s="24"/>
      <c r="F28" s="18" t="str">
        <f>IF(OR(ISBLANK(AWG), ISBLANK($C28), ISBLANK($D28), ISBLANK($E28)),"", (SUM(D28:$D$29))+SUM($N$15:$N$29)+SUM($D$35:$D$49)+SUM($N$35:$N$49))</f>
        <v/>
      </c>
      <c r="G28" s="18" t="str">
        <f t="shared" si="0"/>
        <v/>
      </c>
      <c r="H28" s="18" t="str">
        <f t="shared" si="1"/>
        <v/>
      </c>
      <c r="I28" s="18" t="str">
        <f t="shared" si="2"/>
        <v/>
      </c>
      <c r="J28" s="40"/>
      <c r="K28" s="15"/>
      <c r="L28" s="33"/>
      <c r="M28" s="24"/>
      <c r="N28" s="24"/>
      <c r="O28" s="24"/>
      <c r="P28" s="18" t="str">
        <f>IF(OR(ISBLANK(AWG), ISBLANK($M28), ISBLANK($N28), ISBLANK($O28)),"", SUM(N28:$N$29))</f>
        <v/>
      </c>
      <c r="Q28" s="18" t="str">
        <f t="shared" si="3"/>
        <v/>
      </c>
      <c r="R28" s="18" t="str">
        <f t="shared" si="4"/>
        <v/>
      </c>
      <c r="S28" s="18" t="str">
        <f t="shared" si="5"/>
        <v/>
      </c>
      <c r="T28" s="40"/>
    </row>
    <row r="29" spans="2:20" x14ac:dyDescent="0.2">
      <c r="B29" s="33"/>
      <c r="C29" s="24"/>
      <c r="D29" s="24"/>
      <c r="E29" s="24"/>
      <c r="F29" s="18" t="str">
        <f>IF(OR(ISBLANK(AWG), ISBLANK($C29), ISBLANK($D29), ISBLANK($E29)),"", (SUM(D29:$D$29))+SUM($N$15:$N$29)+SUM($D$35:$D$49)+SUM($N$35:$N$49))</f>
        <v/>
      </c>
      <c r="G29" s="18" t="str">
        <f t="shared" si="0"/>
        <v/>
      </c>
      <c r="H29" s="18" t="str">
        <f t="shared" si="1"/>
        <v/>
      </c>
      <c r="I29" s="18" t="str">
        <f t="shared" si="2"/>
        <v/>
      </c>
      <c r="J29" s="40"/>
      <c r="K29" s="15"/>
      <c r="L29" s="33"/>
      <c r="M29" s="24"/>
      <c r="N29" s="24"/>
      <c r="O29" s="24"/>
      <c r="P29" s="18" t="str">
        <f>IF(OR(ISBLANK(AWG), ISBLANK($M29), ISBLANK($N29), ISBLANK($O29)),"", SUM(N29:$N$29))</f>
        <v/>
      </c>
      <c r="Q29" s="18" t="str">
        <f t="shared" si="3"/>
        <v/>
      </c>
      <c r="R29" s="18" t="str">
        <f t="shared" si="4"/>
        <v/>
      </c>
      <c r="S29" s="18" t="str">
        <f>IF(AND(AWG&gt;0, $M29&gt;0, $N29&gt;0, $O29&gt;0, ISBLANK($C30)), (24*0.9)-R29, "")</f>
        <v/>
      </c>
      <c r="T29" s="40"/>
    </row>
    <row r="30" spans="2:20" ht="13.5" thickBot="1" x14ac:dyDescent="0.25">
      <c r="B30" s="41"/>
      <c r="C30" s="43"/>
      <c r="D30" s="43"/>
      <c r="E30" s="43"/>
      <c r="F30" s="43"/>
      <c r="G30" s="43"/>
      <c r="H30" s="43"/>
      <c r="I30" s="43"/>
      <c r="J30" s="42"/>
      <c r="K30" s="15"/>
      <c r="L30" s="41"/>
      <c r="M30" s="43"/>
      <c r="N30" s="43"/>
      <c r="O30" s="43"/>
      <c r="P30" s="43"/>
      <c r="Q30" s="43"/>
      <c r="R30" s="43"/>
      <c r="S30" s="43"/>
      <c r="T30" s="42"/>
    </row>
    <row r="31" spans="2:20" ht="6" customHeight="1" thickTop="1" thickBot="1" x14ac:dyDescent="0.25">
      <c r="B31" s="44"/>
      <c r="C31" s="15"/>
      <c r="D31" s="15"/>
      <c r="E31" s="15"/>
      <c r="F31" s="15"/>
      <c r="G31" s="15"/>
      <c r="H31" s="15"/>
      <c r="I31" s="15"/>
      <c r="J31" s="15"/>
      <c r="K31" s="15"/>
      <c r="L31" s="44"/>
      <c r="M31" s="15"/>
      <c r="N31" s="15"/>
      <c r="O31" s="15"/>
      <c r="P31" s="15"/>
      <c r="Q31" s="15"/>
      <c r="R31" s="15"/>
      <c r="S31" s="15"/>
      <c r="T31" s="15"/>
    </row>
    <row r="32" spans="2:20" ht="16.5" thickTop="1" x14ac:dyDescent="0.2">
      <c r="B32" s="88" t="s">
        <v>17</v>
      </c>
      <c r="C32" s="89"/>
      <c r="D32" s="89"/>
      <c r="E32" s="89"/>
      <c r="F32" s="89"/>
      <c r="G32" s="83" t="s">
        <v>16</v>
      </c>
      <c r="H32" s="83" t="s">
        <v>15</v>
      </c>
      <c r="I32" s="55"/>
      <c r="J32" s="45"/>
      <c r="K32" s="15"/>
      <c r="L32" s="88" t="s">
        <v>17</v>
      </c>
      <c r="M32" s="89"/>
      <c r="N32" s="89"/>
      <c r="O32" s="89"/>
      <c r="P32" s="89"/>
      <c r="Q32" s="83" t="s">
        <v>16</v>
      </c>
      <c r="R32" s="83" t="s">
        <v>15</v>
      </c>
      <c r="S32" s="55"/>
      <c r="T32" s="45"/>
    </row>
    <row r="33" spans="2:20" ht="5.25" customHeight="1" x14ac:dyDescent="0.2">
      <c r="B33" s="33"/>
      <c r="C33" s="15"/>
      <c r="D33" s="15"/>
      <c r="E33" s="15"/>
      <c r="F33" s="15"/>
      <c r="G33" s="15"/>
      <c r="H33" s="15"/>
      <c r="I33" s="53"/>
      <c r="J33" s="40"/>
      <c r="K33" s="15"/>
      <c r="L33" s="33"/>
      <c r="M33" s="15"/>
      <c r="N33" s="15"/>
      <c r="O33" s="15"/>
      <c r="P33" s="15"/>
      <c r="Q33" s="15"/>
      <c r="R33" s="15"/>
      <c r="S33" s="53"/>
      <c r="T33" s="40"/>
    </row>
    <row r="34" spans="2:20" ht="25.5" x14ac:dyDescent="0.2">
      <c r="B34" s="33"/>
      <c r="C34" s="19" t="s">
        <v>9</v>
      </c>
      <c r="D34" s="19" t="s">
        <v>10</v>
      </c>
      <c r="E34" s="19" t="s">
        <v>11</v>
      </c>
      <c r="F34" s="19" t="s">
        <v>12</v>
      </c>
      <c r="G34" s="19" t="s">
        <v>13</v>
      </c>
      <c r="H34" s="19" t="s">
        <v>14</v>
      </c>
      <c r="I34" s="20" t="s">
        <v>8</v>
      </c>
      <c r="J34" s="40"/>
      <c r="K34" s="15"/>
      <c r="L34" s="33"/>
      <c r="M34" s="19" t="s">
        <v>9</v>
      </c>
      <c r="N34" s="19" t="s">
        <v>10</v>
      </c>
      <c r="O34" s="19" t="s">
        <v>11</v>
      </c>
      <c r="P34" s="19" t="s">
        <v>12</v>
      </c>
      <c r="Q34" s="19" t="s">
        <v>13</v>
      </c>
      <c r="R34" s="19" t="s">
        <v>14</v>
      </c>
      <c r="S34" s="20" t="s">
        <v>8</v>
      </c>
      <c r="T34" s="40"/>
    </row>
    <row r="35" spans="2:20" x14ac:dyDescent="0.2">
      <c r="B35" s="33"/>
      <c r="C35" s="23"/>
      <c r="D35" s="23"/>
      <c r="E35" s="23"/>
      <c r="F35" s="21" t="str">
        <f>IF(OR(ISBLANK(AWG), ISBLANK($C35), ISBLANK($D35), ISBLANK($E35)),"", SUM($D35:$D$49))</f>
        <v/>
      </c>
      <c r="G35" s="21" t="str">
        <f t="shared" ref="G35:G49" si="6">IF(OR(ISBLANK(AWG), ISBLANK($C35), ISBLANK($D35), ISBLANK($E35)),"", ROUND(((F35/24)*ohmsPerFoot*E35), 2))</f>
        <v/>
      </c>
      <c r="H35" s="21" t="str">
        <f t="shared" ref="H35:H49" si="7">IF(AND(AWG&gt;0, $C35&gt;0, $D35&gt;0, $E35&gt;0, ISBLANK($C36)), SUM($G$35:$G$49), "")</f>
        <v/>
      </c>
      <c r="I35" s="21" t="str">
        <f t="shared" ref="I35:I48" si="8">IF(AND(AWG&gt;0, $C35&gt;0, $D35&gt;0, $E35&gt;0, ISBLANK($C36)), (24*0.9)-H35, "")</f>
        <v/>
      </c>
      <c r="J35" s="40"/>
      <c r="K35" s="15"/>
      <c r="L35" s="33"/>
      <c r="M35" s="23"/>
      <c r="N35" s="23"/>
      <c r="O35" s="23"/>
      <c r="P35" s="21" t="str">
        <f>IF(OR(ISBLANK(AWG), ISBLANK($M35), ISBLANK($N35), ISBLANK($O35)),"", SUM(N35:$N$49))</f>
        <v/>
      </c>
      <c r="Q35" s="21" t="str">
        <f t="shared" ref="Q35:Q49" si="9">IF(OR(ISBLANK(AWG), ISBLANK($M35), ISBLANK($N35), ISBLANK($O35)),"", ROUND(((P35/24)*ohmsPerFoot*O35), 2))</f>
        <v/>
      </c>
      <c r="R35" s="21" t="str">
        <f t="shared" ref="R35:R49" si="10">IF(AND(AWG&gt;0, $M35&gt;0, $N35&gt;0, $O35&gt;0, ISBLANK($M36)), SUM($Q$35:$Q$49), "")</f>
        <v/>
      </c>
      <c r="S35" s="21" t="str">
        <f t="shared" ref="S35:S48" si="11">IF(AND(AWG&gt;0, $M35&gt;0, $N35&gt;0, $O35&gt;0, ISBLANK($M36)), (24*0.9)-R35, "")</f>
        <v/>
      </c>
      <c r="T35" s="40"/>
    </row>
    <row r="36" spans="2:20" x14ac:dyDescent="0.2">
      <c r="B36" s="33"/>
      <c r="C36" s="24"/>
      <c r="D36" s="24"/>
      <c r="E36" s="24"/>
      <c r="F36" s="18" t="str">
        <f>IF(OR(ISBLANK(AWG), ISBLANK($C36), ISBLANK($D36), ISBLANK($E36)),"", SUM($D36:$D$49))</f>
        <v/>
      </c>
      <c r="G36" s="18" t="str">
        <f t="shared" si="6"/>
        <v/>
      </c>
      <c r="H36" s="18" t="str">
        <f t="shared" si="7"/>
        <v/>
      </c>
      <c r="I36" s="18" t="str">
        <f t="shared" si="8"/>
        <v/>
      </c>
      <c r="J36" s="40"/>
      <c r="K36" s="15"/>
      <c r="L36" s="33"/>
      <c r="M36" s="24"/>
      <c r="N36" s="24"/>
      <c r="O36" s="24"/>
      <c r="P36" s="18" t="str">
        <f>IF(OR(ISBLANK(AWG), ISBLANK($M36), ISBLANK($N36), ISBLANK($O36)),"", SUM(N36:$N$49))</f>
        <v/>
      </c>
      <c r="Q36" s="18" t="str">
        <f t="shared" si="9"/>
        <v/>
      </c>
      <c r="R36" s="18" t="str">
        <f t="shared" si="10"/>
        <v/>
      </c>
      <c r="S36" s="18" t="str">
        <f t="shared" si="11"/>
        <v/>
      </c>
      <c r="T36" s="40"/>
    </row>
    <row r="37" spans="2:20" x14ac:dyDescent="0.2">
      <c r="B37" s="33"/>
      <c r="C37" s="24"/>
      <c r="D37" s="24"/>
      <c r="E37" s="24"/>
      <c r="F37" s="18" t="str">
        <f>IF(OR(ISBLANK(AWG), ISBLANK($C37), ISBLANK($D37), ISBLANK($E37)),"", SUM($D37:$D$49))</f>
        <v/>
      </c>
      <c r="G37" s="18" t="str">
        <f t="shared" si="6"/>
        <v/>
      </c>
      <c r="H37" s="18" t="str">
        <f t="shared" si="7"/>
        <v/>
      </c>
      <c r="I37" s="18" t="str">
        <f t="shared" si="8"/>
        <v/>
      </c>
      <c r="J37" s="40"/>
      <c r="K37" s="15"/>
      <c r="L37" s="33"/>
      <c r="M37" s="24"/>
      <c r="N37" s="24"/>
      <c r="O37" s="24"/>
      <c r="P37" s="18" t="str">
        <f>IF(OR(ISBLANK(AWG), ISBLANK($M37), ISBLANK($N37), ISBLANK($O37)),"", SUM(N37:$N$49))</f>
        <v/>
      </c>
      <c r="Q37" s="18" t="str">
        <f t="shared" si="9"/>
        <v/>
      </c>
      <c r="R37" s="18" t="str">
        <f t="shared" si="10"/>
        <v/>
      </c>
      <c r="S37" s="18" t="str">
        <f t="shared" si="11"/>
        <v/>
      </c>
      <c r="T37" s="40"/>
    </row>
    <row r="38" spans="2:20" x14ac:dyDescent="0.2">
      <c r="B38" s="33"/>
      <c r="C38" s="25"/>
      <c r="D38" s="25"/>
      <c r="E38" s="25"/>
      <c r="F38" s="18" t="str">
        <f>IF(OR(ISBLANK(AWG), ISBLANK($C38), ISBLANK($D38), ISBLANK($E38)),"", SUM($D38:$D$49))</f>
        <v/>
      </c>
      <c r="G38" s="18" t="str">
        <f t="shared" si="6"/>
        <v/>
      </c>
      <c r="H38" s="18" t="str">
        <f t="shared" si="7"/>
        <v/>
      </c>
      <c r="I38" s="18" t="str">
        <f t="shared" si="8"/>
        <v/>
      </c>
      <c r="J38" s="40"/>
      <c r="K38" s="15"/>
      <c r="L38" s="33"/>
      <c r="M38" s="25"/>
      <c r="N38" s="25"/>
      <c r="O38" s="25"/>
      <c r="P38" s="18" t="str">
        <f>IF(OR(ISBLANK(AWG), ISBLANK($M38), ISBLANK($N38), ISBLANK($O38)),"", SUM(N38:$N$49))</f>
        <v/>
      </c>
      <c r="Q38" s="18" t="str">
        <f t="shared" si="9"/>
        <v/>
      </c>
      <c r="R38" s="18" t="str">
        <f t="shared" si="10"/>
        <v/>
      </c>
      <c r="S38" s="18" t="str">
        <f t="shared" si="11"/>
        <v/>
      </c>
      <c r="T38" s="40"/>
    </row>
    <row r="39" spans="2:20" x14ac:dyDescent="0.2">
      <c r="B39" s="33"/>
      <c r="C39" s="24"/>
      <c r="D39" s="24"/>
      <c r="E39" s="24"/>
      <c r="F39" s="18" t="str">
        <f>IF(OR(ISBLANK(AWG), ISBLANK($C39), ISBLANK($D39), ISBLANK($E39)),"", SUM($D39:$D$49))</f>
        <v/>
      </c>
      <c r="G39" s="18" t="str">
        <f t="shared" si="6"/>
        <v/>
      </c>
      <c r="H39" s="18" t="str">
        <f t="shared" si="7"/>
        <v/>
      </c>
      <c r="I39" s="18" t="str">
        <f t="shared" si="8"/>
        <v/>
      </c>
      <c r="J39" s="40"/>
      <c r="K39" s="15"/>
      <c r="L39" s="33"/>
      <c r="M39" s="24"/>
      <c r="N39" s="24"/>
      <c r="O39" s="24"/>
      <c r="P39" s="18" t="str">
        <f>IF(OR(ISBLANK(AWG), ISBLANK($M39), ISBLANK($N39), ISBLANK($O39)),"", SUM(N39:$N$49))</f>
        <v/>
      </c>
      <c r="Q39" s="18" t="str">
        <f t="shared" si="9"/>
        <v/>
      </c>
      <c r="R39" s="18" t="str">
        <f t="shared" si="10"/>
        <v/>
      </c>
      <c r="S39" s="18" t="str">
        <f t="shared" si="11"/>
        <v/>
      </c>
      <c r="T39" s="40"/>
    </row>
    <row r="40" spans="2:20" x14ac:dyDescent="0.2">
      <c r="B40" s="33"/>
      <c r="C40" s="24"/>
      <c r="D40" s="24"/>
      <c r="E40" s="24"/>
      <c r="F40" s="18" t="str">
        <f>IF(OR(ISBLANK(AWG), ISBLANK($C40), ISBLANK($D40), ISBLANK($E40)),"", SUM($D40:$D$49))</f>
        <v/>
      </c>
      <c r="G40" s="18" t="str">
        <f t="shared" si="6"/>
        <v/>
      </c>
      <c r="H40" s="18" t="str">
        <f t="shared" si="7"/>
        <v/>
      </c>
      <c r="I40" s="18" t="str">
        <f t="shared" si="8"/>
        <v/>
      </c>
      <c r="J40" s="40"/>
      <c r="K40" s="15"/>
      <c r="L40" s="33"/>
      <c r="M40" s="24"/>
      <c r="N40" s="24"/>
      <c r="O40" s="24"/>
      <c r="P40" s="18" t="str">
        <f>IF(OR(ISBLANK(AWG), ISBLANK($M40), ISBLANK($N40), ISBLANK($O40)),"", SUM(N40:$N$49))</f>
        <v/>
      </c>
      <c r="Q40" s="18" t="str">
        <f t="shared" si="9"/>
        <v/>
      </c>
      <c r="R40" s="18" t="str">
        <f t="shared" si="10"/>
        <v/>
      </c>
      <c r="S40" s="18" t="str">
        <f t="shared" si="11"/>
        <v/>
      </c>
      <c r="T40" s="40"/>
    </row>
    <row r="41" spans="2:20" x14ac:dyDescent="0.2">
      <c r="B41" s="33"/>
      <c r="C41" s="24"/>
      <c r="D41" s="24"/>
      <c r="E41" s="24"/>
      <c r="F41" s="18" t="str">
        <f>IF(OR(ISBLANK(AWG), ISBLANK($C41), ISBLANK($D41), ISBLANK($E41)),"", SUM($D41:$D$49))</f>
        <v/>
      </c>
      <c r="G41" s="18" t="str">
        <f t="shared" si="6"/>
        <v/>
      </c>
      <c r="H41" s="18" t="str">
        <f t="shared" si="7"/>
        <v/>
      </c>
      <c r="I41" s="18" t="str">
        <f t="shared" si="8"/>
        <v/>
      </c>
      <c r="J41" s="40"/>
      <c r="K41" s="15"/>
      <c r="L41" s="33"/>
      <c r="M41" s="24"/>
      <c r="N41" s="24"/>
      <c r="O41" s="24"/>
      <c r="P41" s="18" t="str">
        <f>IF(OR(ISBLANK(AWG), ISBLANK($M41), ISBLANK($N41), ISBLANK($O41)),"", SUM(N41:$N$49))</f>
        <v/>
      </c>
      <c r="Q41" s="18" t="str">
        <f t="shared" si="9"/>
        <v/>
      </c>
      <c r="R41" s="18" t="str">
        <f t="shared" si="10"/>
        <v/>
      </c>
      <c r="S41" s="18" t="str">
        <f t="shared" si="11"/>
        <v/>
      </c>
      <c r="T41" s="40"/>
    </row>
    <row r="42" spans="2:20" x14ac:dyDescent="0.2">
      <c r="B42" s="33"/>
      <c r="C42" s="25"/>
      <c r="D42" s="24"/>
      <c r="E42" s="24"/>
      <c r="F42" s="18" t="str">
        <f>IF(OR(ISBLANK(AWG), ISBLANK($C42), ISBLANK($D42), ISBLANK($E42)),"", SUM($D42:$D$49))</f>
        <v/>
      </c>
      <c r="G42" s="18" t="str">
        <f t="shared" si="6"/>
        <v/>
      </c>
      <c r="H42" s="18" t="str">
        <f t="shared" si="7"/>
        <v/>
      </c>
      <c r="I42" s="18" t="str">
        <f t="shared" si="8"/>
        <v/>
      </c>
      <c r="J42" s="40"/>
      <c r="K42" s="15"/>
      <c r="L42" s="33"/>
      <c r="M42" s="25"/>
      <c r="N42" s="24"/>
      <c r="O42" s="24"/>
      <c r="P42" s="18" t="str">
        <f>IF(OR(ISBLANK(AWG), ISBLANK($M42), ISBLANK($N42), ISBLANK($O42)),"", SUM(N42:$N$49))</f>
        <v/>
      </c>
      <c r="Q42" s="18" t="str">
        <f t="shared" si="9"/>
        <v/>
      </c>
      <c r="R42" s="18" t="str">
        <f t="shared" si="10"/>
        <v/>
      </c>
      <c r="S42" s="18" t="str">
        <f t="shared" si="11"/>
        <v/>
      </c>
      <c r="T42" s="40"/>
    </row>
    <row r="43" spans="2:20" x14ac:dyDescent="0.2">
      <c r="B43" s="33"/>
      <c r="C43" s="24"/>
      <c r="D43" s="24"/>
      <c r="E43" s="24"/>
      <c r="F43" s="18" t="str">
        <f>IF(OR(ISBLANK(AWG), ISBLANK($C43), ISBLANK($D43), ISBLANK($E43)),"", SUM($D43:$D$49))</f>
        <v/>
      </c>
      <c r="G43" s="18" t="str">
        <f t="shared" si="6"/>
        <v/>
      </c>
      <c r="H43" s="18" t="str">
        <f t="shared" si="7"/>
        <v/>
      </c>
      <c r="I43" s="18" t="str">
        <f t="shared" si="8"/>
        <v/>
      </c>
      <c r="J43" s="40"/>
      <c r="K43" s="15"/>
      <c r="L43" s="33"/>
      <c r="M43" s="24"/>
      <c r="N43" s="24"/>
      <c r="O43" s="24"/>
      <c r="P43" s="18" t="str">
        <f>IF(OR(ISBLANK(AWG), ISBLANK($M43), ISBLANK($N43), ISBLANK($O43)),"", SUM(N43:$N$49))</f>
        <v/>
      </c>
      <c r="Q43" s="18" t="str">
        <f t="shared" si="9"/>
        <v/>
      </c>
      <c r="R43" s="18" t="str">
        <f t="shared" si="10"/>
        <v/>
      </c>
      <c r="S43" s="18" t="str">
        <f t="shared" si="11"/>
        <v/>
      </c>
      <c r="T43" s="40"/>
    </row>
    <row r="44" spans="2:20" x14ac:dyDescent="0.2">
      <c r="B44" s="33"/>
      <c r="C44" s="24"/>
      <c r="D44" s="24"/>
      <c r="E44" s="24"/>
      <c r="F44" s="18" t="str">
        <f>IF(OR(ISBLANK(AWG), ISBLANK($C44), ISBLANK($D44), ISBLANK($E44)),"", SUM($D44:$D$49))</f>
        <v/>
      </c>
      <c r="G44" s="18" t="str">
        <f t="shared" si="6"/>
        <v/>
      </c>
      <c r="H44" s="18" t="str">
        <f t="shared" si="7"/>
        <v/>
      </c>
      <c r="I44" s="18" t="str">
        <f t="shared" si="8"/>
        <v/>
      </c>
      <c r="J44" s="40"/>
      <c r="K44" s="15"/>
      <c r="L44" s="33"/>
      <c r="M44" s="24"/>
      <c r="N44" s="24"/>
      <c r="O44" s="24"/>
      <c r="P44" s="18" t="str">
        <f>IF(OR(ISBLANK(AWG), ISBLANK($M44), ISBLANK($N44), ISBLANK($O44)),"", SUM(N44:$N$49))</f>
        <v/>
      </c>
      <c r="Q44" s="18" t="str">
        <f t="shared" si="9"/>
        <v/>
      </c>
      <c r="R44" s="18" t="str">
        <f t="shared" si="10"/>
        <v/>
      </c>
      <c r="S44" s="18" t="str">
        <f t="shared" si="11"/>
        <v/>
      </c>
      <c r="T44" s="40"/>
    </row>
    <row r="45" spans="2:20" x14ac:dyDescent="0.2">
      <c r="B45" s="33"/>
      <c r="C45" s="24"/>
      <c r="D45" s="24"/>
      <c r="E45" s="24"/>
      <c r="F45" s="18" t="str">
        <f>IF(OR(ISBLANK(AWG), ISBLANK($C45), ISBLANK($D45), ISBLANK($E45)),"", SUM($D45:$D$49))</f>
        <v/>
      </c>
      <c r="G45" s="18" t="str">
        <f t="shared" si="6"/>
        <v/>
      </c>
      <c r="H45" s="18" t="str">
        <f t="shared" si="7"/>
        <v/>
      </c>
      <c r="I45" s="18" t="str">
        <f t="shared" si="8"/>
        <v/>
      </c>
      <c r="J45" s="40"/>
      <c r="K45" s="15"/>
      <c r="L45" s="33"/>
      <c r="M45" s="24"/>
      <c r="N45" s="24"/>
      <c r="O45" s="24"/>
      <c r="P45" s="18" t="str">
        <f>IF(OR(ISBLANK(AWG), ISBLANK($M45), ISBLANK($N45), ISBLANK($O45)),"", SUM(N45:$N$49))</f>
        <v/>
      </c>
      <c r="Q45" s="18" t="str">
        <f t="shared" si="9"/>
        <v/>
      </c>
      <c r="R45" s="18" t="str">
        <f t="shared" si="10"/>
        <v/>
      </c>
      <c r="S45" s="18" t="str">
        <f t="shared" si="11"/>
        <v/>
      </c>
      <c r="T45" s="40"/>
    </row>
    <row r="46" spans="2:20" x14ac:dyDescent="0.2">
      <c r="B46" s="33"/>
      <c r="C46" s="25"/>
      <c r="D46" s="24"/>
      <c r="E46" s="24"/>
      <c r="F46" s="18" t="str">
        <f>IF(OR(ISBLANK(AWG), ISBLANK($C46), ISBLANK($D46), ISBLANK($E46)),"", SUM($D46:$D$49))</f>
        <v/>
      </c>
      <c r="G46" s="18" t="str">
        <f t="shared" si="6"/>
        <v/>
      </c>
      <c r="H46" s="18" t="str">
        <f t="shared" si="7"/>
        <v/>
      </c>
      <c r="I46" s="18" t="str">
        <f t="shared" si="8"/>
        <v/>
      </c>
      <c r="J46" s="40"/>
      <c r="K46" s="15"/>
      <c r="L46" s="33"/>
      <c r="M46" s="25"/>
      <c r="N46" s="24"/>
      <c r="O46" s="24"/>
      <c r="P46" s="18" t="str">
        <f>IF(OR(ISBLANK(AWG), ISBLANK($M46), ISBLANK($N46), ISBLANK($O46)),"", SUM(N46:$N$49))</f>
        <v/>
      </c>
      <c r="Q46" s="18" t="str">
        <f t="shared" si="9"/>
        <v/>
      </c>
      <c r="R46" s="18" t="str">
        <f t="shared" si="10"/>
        <v/>
      </c>
      <c r="S46" s="18" t="str">
        <f t="shared" si="11"/>
        <v/>
      </c>
      <c r="T46" s="40"/>
    </row>
    <row r="47" spans="2:20" x14ac:dyDescent="0.2">
      <c r="B47" s="33"/>
      <c r="C47" s="24"/>
      <c r="D47" s="24"/>
      <c r="E47" s="24"/>
      <c r="F47" s="18" t="str">
        <f>IF(OR(ISBLANK(AWG), ISBLANK($C47), ISBLANK($D47), ISBLANK($E47)),"", SUM($D47:$D$49))</f>
        <v/>
      </c>
      <c r="G47" s="18" t="str">
        <f t="shared" si="6"/>
        <v/>
      </c>
      <c r="H47" s="18" t="str">
        <f t="shared" si="7"/>
        <v/>
      </c>
      <c r="I47" s="18" t="str">
        <f t="shared" si="8"/>
        <v/>
      </c>
      <c r="J47" s="40"/>
      <c r="K47" s="15"/>
      <c r="L47" s="33"/>
      <c r="M47" s="24"/>
      <c r="N47" s="24"/>
      <c r="O47" s="24"/>
      <c r="P47" s="18" t="str">
        <f>IF(OR(ISBLANK(AWG), ISBLANK($M47), ISBLANK($N47), ISBLANK($O47)),"", SUM(N47:$N$49))</f>
        <v/>
      </c>
      <c r="Q47" s="18" t="str">
        <f t="shared" si="9"/>
        <v/>
      </c>
      <c r="R47" s="18" t="str">
        <f t="shared" si="10"/>
        <v/>
      </c>
      <c r="S47" s="18" t="str">
        <f t="shared" si="11"/>
        <v/>
      </c>
      <c r="T47" s="40"/>
    </row>
    <row r="48" spans="2:20" x14ac:dyDescent="0.2">
      <c r="B48" s="33"/>
      <c r="C48" s="24"/>
      <c r="D48" s="24"/>
      <c r="E48" s="24"/>
      <c r="F48" s="18" t="str">
        <f>IF(OR(ISBLANK(AWG), ISBLANK($C48), ISBLANK($D48), ISBLANK($E48)),"", SUM($D48:$D$49))</f>
        <v/>
      </c>
      <c r="G48" s="18" t="str">
        <f t="shared" si="6"/>
        <v/>
      </c>
      <c r="H48" s="18" t="str">
        <f t="shared" si="7"/>
        <v/>
      </c>
      <c r="I48" s="18" t="str">
        <f t="shared" si="8"/>
        <v/>
      </c>
      <c r="J48" s="40"/>
      <c r="K48" s="15"/>
      <c r="L48" s="33"/>
      <c r="M48" s="24"/>
      <c r="N48" s="24"/>
      <c r="O48" s="24"/>
      <c r="P48" s="18" t="str">
        <f>IF(OR(ISBLANK(AWG), ISBLANK($M48), ISBLANK($N48), ISBLANK($O48)),"", SUM(N48:$N$49))</f>
        <v/>
      </c>
      <c r="Q48" s="18" t="str">
        <f t="shared" si="9"/>
        <v/>
      </c>
      <c r="R48" s="18" t="str">
        <f t="shared" si="10"/>
        <v/>
      </c>
      <c r="S48" s="18" t="str">
        <f t="shared" si="11"/>
        <v/>
      </c>
      <c r="T48" s="40"/>
    </row>
    <row r="49" spans="2:20" x14ac:dyDescent="0.2">
      <c r="B49" s="33"/>
      <c r="C49" s="24"/>
      <c r="D49" s="24"/>
      <c r="E49" s="24"/>
      <c r="F49" s="18" t="str">
        <f>IF(OR(ISBLANK(AWG), ISBLANK($C49), ISBLANK($D49), ISBLANK($E49)),"", SUM($D49:$D$49))</f>
        <v/>
      </c>
      <c r="G49" s="18" t="str">
        <f t="shared" si="6"/>
        <v/>
      </c>
      <c r="H49" s="18" t="str">
        <f t="shared" si="7"/>
        <v/>
      </c>
      <c r="I49" s="18" t="str">
        <f>IF(AND(AWG&gt;0, $C49&gt;0, $D49&gt;0, $E49&gt;0, ISBLANK($C50)), (24*0.9)-H49, "")</f>
        <v/>
      </c>
      <c r="J49" s="40"/>
      <c r="K49" s="40"/>
      <c r="L49" s="33"/>
      <c r="M49" s="24"/>
      <c r="N49" s="24"/>
      <c r="O49" s="24"/>
      <c r="P49" s="18" t="str">
        <f>IF(OR(ISBLANK(AWG), ISBLANK($M49), ISBLANK($N49), ISBLANK($O49)),"", SUM(N49:$N$49))</f>
        <v/>
      </c>
      <c r="Q49" s="18" t="str">
        <f t="shared" si="9"/>
        <v/>
      </c>
      <c r="R49" s="18" t="str">
        <f t="shared" si="10"/>
        <v/>
      </c>
      <c r="S49" s="18" t="str">
        <f>IF(AND(AWG&gt;0, $M49&gt;0, $N49&gt;0, $O49&gt;0, ISBLANK($C69)), (24*0.9)-R49, "")</f>
        <v/>
      </c>
      <c r="T49" s="40"/>
    </row>
    <row r="50" spans="2:20" ht="13.5" thickBot="1" x14ac:dyDescent="0.25">
      <c r="B50" s="41"/>
      <c r="C50" s="43"/>
      <c r="D50" s="43"/>
      <c r="E50" s="43"/>
      <c r="F50" s="43"/>
      <c r="G50" s="43"/>
      <c r="H50" s="43"/>
      <c r="I50" s="43"/>
      <c r="J50" s="42"/>
      <c r="L50" s="41"/>
      <c r="M50" s="43"/>
      <c r="N50" s="43"/>
      <c r="O50" s="43"/>
      <c r="P50" s="43"/>
      <c r="Q50" s="43"/>
      <c r="R50" s="43"/>
      <c r="S50" s="43"/>
      <c r="T50" s="42"/>
    </row>
    <row r="51" spans="2:20" ht="13.5" thickTop="1" x14ac:dyDescent="0.2"/>
    <row r="52" spans="2:20" ht="5.25" customHeight="1" x14ac:dyDescent="0.2"/>
  </sheetData>
  <sheetProtection sheet="1" objects="1" scenarios="1"/>
  <mergeCells count="16">
    <mergeCell ref="B32:F32"/>
    <mergeCell ref="G32:H32"/>
    <mergeCell ref="L32:P32"/>
    <mergeCell ref="Q32:R32"/>
    <mergeCell ref="B2:J2"/>
    <mergeCell ref="C4:E4"/>
    <mergeCell ref="G4:H4"/>
    <mergeCell ref="C6:E6"/>
    <mergeCell ref="G6:I6"/>
    <mergeCell ref="C8:E8"/>
    <mergeCell ref="F8:I8"/>
    <mergeCell ref="C10:E10"/>
    <mergeCell ref="G10:H10"/>
    <mergeCell ref="G12:H12"/>
    <mergeCell ref="L12:P12"/>
    <mergeCell ref="Q12:R12"/>
  </mergeCells>
  <conditionalFormatting sqref="C15:E15 C35:E49">
    <cfRule type="expression" dxfId="55" priority="27">
      <formula>AND($C15&gt;0, $C16=0, $D15&gt;0, $D16=0,  $E16=0, (SUM($D$15:$D29)&gt;100))</formula>
    </cfRule>
    <cfRule type="expression" dxfId="54" priority="28" stopIfTrue="1">
      <formula>AND($C15&gt;0, $D15&gt;0, $E15&gt;0, $I15&lt;$M$10)</formula>
    </cfRule>
  </conditionalFormatting>
  <conditionalFormatting sqref="I15:I29">
    <cfRule type="expression" dxfId="53" priority="26" stopIfTrue="1">
      <formula>AND($C15&gt;0, $D15&gt;0, $E15&gt;0, $I15&lt;$M$10)</formula>
    </cfRule>
  </conditionalFormatting>
  <conditionalFormatting sqref="C15:I15">
    <cfRule type="expression" dxfId="52" priority="25" stopIfTrue="1">
      <formula>ISBLANK($D$12)</formula>
    </cfRule>
  </conditionalFormatting>
  <conditionalFormatting sqref="C16:I29 C36:I49">
    <cfRule type="expression" dxfId="51" priority="24" stopIfTrue="1">
      <formula>AND($D$12&gt;0, $C15&gt;0,  $I15&lt;&gt;0, $I15&gt;=$M$10)</formula>
    </cfRule>
  </conditionalFormatting>
  <conditionalFormatting sqref="F15">
    <cfRule type="expression" dxfId="50" priority="23" stopIfTrue="1">
      <formula>AND($D$12&gt;0, $C$15&gt;0, $D$15&gt;0,$E$15&gt;0, $F$15&gt;100)</formula>
    </cfRule>
  </conditionalFormatting>
  <conditionalFormatting sqref="I35:I49">
    <cfRule type="expression" dxfId="49" priority="22" stopIfTrue="1">
      <formula>AND($C35&gt;0, $D35&gt;0, $E35&gt;0, $I35&lt;$M$10)</formula>
    </cfRule>
  </conditionalFormatting>
  <conditionalFormatting sqref="S15:S29">
    <cfRule type="expression" dxfId="48" priority="21" stopIfTrue="1">
      <formula>AND($M15&gt;0, $N15&gt;0, $O15&gt;0, $S15&lt;$M$10)</formula>
    </cfRule>
  </conditionalFormatting>
  <conditionalFormatting sqref="M16:S29 M36:S49">
    <cfRule type="expression" dxfId="47" priority="20" stopIfTrue="1">
      <formula>AND($D$12&gt;0, $M15&gt;0,  $S15&lt;&gt;0, $S15&gt;=$M$10)</formula>
    </cfRule>
  </conditionalFormatting>
  <conditionalFormatting sqref="C29:E29">
    <cfRule type="expression" dxfId="46" priority="18">
      <formula>AND($C29&gt;0,#REF!= 0, $D29&gt;0,#REF!= 0,#REF!=  0, (SUM($D$15:$D29)&gt;100))</formula>
    </cfRule>
    <cfRule type="expression" dxfId="45" priority="19" stopIfTrue="1">
      <formula>AND($C29&gt;0, $D29&gt;0, $E29&gt;0, $I29&lt;$M$10)</formula>
    </cfRule>
  </conditionalFormatting>
  <conditionalFormatting sqref="C16:E28">
    <cfRule type="expression" dxfId="44" priority="16">
      <formula>AND($C16&gt;0, $C17=0, $D16&gt;0, $D17=0,  $E17=0, (SUM($D$15:$D29)&gt;100))</formula>
    </cfRule>
    <cfRule type="expression" dxfId="43" priority="17" stopIfTrue="1">
      <formula>AND($C16&gt;0, $D16&gt;0, $E16&gt;0, $I16&lt;$M$10)</formula>
    </cfRule>
  </conditionalFormatting>
  <conditionalFormatting sqref="M29:O29">
    <cfRule type="expression" dxfId="42" priority="14">
      <formula>AND($M29&gt;0, $C30=0, $N29&gt;0, $D30=0,  $E30=0, (SUM($D$15:$D43)&gt;100))</formula>
    </cfRule>
    <cfRule type="expression" dxfId="41" priority="15" stopIfTrue="1">
      <formula>AND($M29&gt;0, $N29&gt;0, $O29&gt;0, $S29&lt;$M$10)</formula>
    </cfRule>
  </conditionalFormatting>
  <conditionalFormatting sqref="M15:O28">
    <cfRule type="expression" dxfId="40" priority="12">
      <formula>AND($M15&gt;0, $M16=0, $N15&gt;0, $N16=0,  $O16=0, (SUM($D$15:$D29)&gt;100))</formula>
    </cfRule>
    <cfRule type="expression" dxfId="39" priority="13" stopIfTrue="1">
      <formula>AND($M15&gt;0, $N15&gt;0, $O15&gt;0, $S15&lt;$M$10)</formula>
    </cfRule>
  </conditionalFormatting>
  <conditionalFormatting sqref="M49:O49">
    <cfRule type="expression" dxfId="38" priority="10">
      <formula>AND($M49&gt;0, $C69=0, $N49&gt;0, $D69=0,  $E69=0, (SUM($D$15:$D82)&gt;100))</formula>
    </cfRule>
    <cfRule type="expression" dxfId="37" priority="11" stopIfTrue="1">
      <formula>AND($M49&gt;0, $N49&gt;0, $O49&gt;0, $S49&lt;$M$10)</formula>
    </cfRule>
  </conditionalFormatting>
  <conditionalFormatting sqref="M35:O48">
    <cfRule type="expression" dxfId="36" priority="8">
      <formula>AND($M35&gt;0, $M36=0, $N35&gt;0, $N36=0,  $O36=0, (SUM($D$15:$D68)&gt;100))</formula>
    </cfRule>
    <cfRule type="expression" dxfId="35" priority="9" stopIfTrue="1">
      <formula>AND($M35&gt;0, $N35&gt;0, $O35&gt;0, $S35&lt;$M$10)</formula>
    </cfRule>
  </conditionalFormatting>
  <conditionalFormatting sqref="C35:I35">
    <cfRule type="expression" dxfId="34" priority="7" stopIfTrue="1">
      <formula>ISBLANK($I$32)</formula>
    </cfRule>
  </conditionalFormatting>
  <conditionalFormatting sqref="M15:S15">
    <cfRule type="expression" dxfId="33" priority="6" stopIfTrue="1">
      <formula>ISBLANK($S$12)</formula>
    </cfRule>
  </conditionalFormatting>
  <conditionalFormatting sqref="M35:S35">
    <cfRule type="expression" dxfId="32" priority="5" stopIfTrue="1">
      <formula>ISBLANK($S$32)</formula>
    </cfRule>
  </conditionalFormatting>
  <conditionalFormatting sqref="S35:S49">
    <cfRule type="expression" dxfId="31" priority="4" stopIfTrue="1">
      <formula>AND($M35&gt;0, $N35&gt;0, $O35&gt;0, $S35&lt;$M$10)</formula>
    </cfRule>
  </conditionalFormatting>
  <conditionalFormatting sqref="F35">
    <cfRule type="expression" dxfId="30" priority="3" stopIfTrue="1">
      <formula>AND($I$32&gt;0, $C$35&gt;0, $D$35&gt;0, $E$35&gt;0, $F$35&gt;100)</formula>
    </cfRule>
  </conditionalFormatting>
  <conditionalFormatting sqref="P15">
    <cfRule type="expression" dxfId="29" priority="2" stopIfTrue="1">
      <formula>AND($S$12&gt;0, $M$15&gt;0, $N$15&gt;0, $O$15&gt;0, $P$15&gt;100)</formula>
    </cfRule>
  </conditionalFormatting>
  <conditionalFormatting sqref="P35">
    <cfRule type="expression" dxfId="28" priority="1" stopIfTrue="1">
      <formula>AND($S$32&gt;0, $M$35&gt;0, $N$35&gt;0, $O$35&gt;0, $P$35&gt;100)</formula>
    </cfRule>
  </conditionalFormatting>
  <dataValidations count="2">
    <dataValidation type="list" allowBlank="1" showInputMessage="1" showErrorMessage="1" errorTitle="SELECT DEVICE TYPE" error="Please select what device types will be included on this FLN Power Trunk._x000a__x000a_If you will be mixing device types, choose &quot;DXR&quot; from this dropdown list." sqref="F6" xr:uid="{00000000-0002-0000-0400-000000000000}">
      <formula1>Device_Type</formula1>
    </dataValidation>
    <dataValidation type="list" allowBlank="1" showInputMessage="1" showErrorMessage="1" prompt="Select AWG" sqref="D12" xr:uid="{00000000-0002-0000-0400-000001000000}">
      <formula1>Gage</formula1>
    </dataValidation>
  </dataValidations>
  <pageMargins left="0.7" right="0.7" top="0.75" bottom="0.75" header="0.3" footer="0.3"/>
  <pageSetup scale="72" orientation="landscape"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T52"/>
  <sheetViews>
    <sheetView showGridLines="0" tabSelected="1" zoomScaleNormal="100" workbookViewId="0">
      <selection activeCell="N7" sqref="N7"/>
    </sheetView>
  </sheetViews>
  <sheetFormatPr defaultRowHeight="12.75" x14ac:dyDescent="0.2"/>
  <cols>
    <col min="1" max="1" width="1.85546875" customWidth="1"/>
    <col min="2" max="2" width="3.28515625" customWidth="1"/>
    <col min="3" max="7" width="11.140625" customWidth="1"/>
    <col min="8" max="8" width="12.140625" customWidth="1"/>
    <col min="9" max="9" width="11.140625" customWidth="1"/>
    <col min="10" max="10" width="3.28515625" customWidth="1"/>
    <col min="11" max="11" width="1.85546875" customWidth="1"/>
    <col min="12" max="12" width="3.140625" customWidth="1"/>
    <col min="13" max="19" width="11.140625" customWidth="1"/>
    <col min="20" max="20" width="3.140625" customWidth="1"/>
    <col min="21" max="21" width="1.85546875" customWidth="1"/>
  </cols>
  <sheetData>
    <row r="1" spans="2:20" ht="6" customHeight="1" thickBot="1" x14ac:dyDescent="0.25">
      <c r="C1" s="68"/>
      <c r="D1" s="68"/>
      <c r="E1" s="68"/>
      <c r="F1" s="6"/>
      <c r="G1" s="6"/>
      <c r="H1" s="6"/>
      <c r="I1" s="6"/>
      <c r="J1" s="6"/>
      <c r="K1" s="6"/>
      <c r="L1" s="6"/>
      <c r="M1" s="4"/>
    </row>
    <row r="2" spans="2:20" ht="19.5" thickTop="1" thickBot="1" x14ac:dyDescent="0.25">
      <c r="B2" s="85" t="s">
        <v>18</v>
      </c>
      <c r="C2" s="86"/>
      <c r="D2" s="86"/>
      <c r="E2" s="86"/>
      <c r="F2" s="86"/>
      <c r="G2" s="86"/>
      <c r="H2" s="86"/>
      <c r="I2" s="86"/>
      <c r="J2" s="87"/>
      <c r="K2" s="18"/>
      <c r="L2" s="16"/>
      <c r="M2" s="4"/>
    </row>
    <row r="3" spans="2:20" ht="6.75" customHeight="1" thickTop="1" x14ac:dyDescent="0.2">
      <c r="B3" s="52"/>
      <c r="C3" s="50"/>
      <c r="D3" s="50"/>
      <c r="E3" s="50"/>
      <c r="F3" s="50"/>
      <c r="G3" s="50"/>
      <c r="H3" s="50"/>
      <c r="I3" s="50"/>
      <c r="J3" s="51"/>
      <c r="K3" s="18"/>
      <c r="L3" s="16"/>
      <c r="M3" s="4"/>
    </row>
    <row r="4" spans="2:20" x14ac:dyDescent="0.2">
      <c r="B4" s="33"/>
      <c r="C4" s="90" t="s">
        <v>0</v>
      </c>
      <c r="D4" s="90"/>
      <c r="E4" s="90"/>
      <c r="F4" s="7"/>
      <c r="G4" s="90" t="s">
        <v>1</v>
      </c>
      <c r="H4" s="90"/>
      <c r="I4" s="10"/>
      <c r="J4" s="34"/>
      <c r="K4" s="16"/>
      <c r="L4" s="16"/>
      <c r="M4" s="4"/>
    </row>
    <row r="5" spans="2:20" x14ac:dyDescent="0.2">
      <c r="B5" s="33"/>
      <c r="C5" s="68"/>
      <c r="D5" s="68"/>
      <c r="E5" s="68"/>
      <c r="F5" s="26"/>
      <c r="G5" s="68"/>
      <c r="H5" s="68"/>
      <c r="I5" s="16"/>
      <c r="J5" s="34"/>
      <c r="K5" s="16"/>
      <c r="L5" s="16"/>
      <c r="M5" s="4"/>
    </row>
    <row r="6" spans="2:20" x14ac:dyDescent="0.2">
      <c r="B6" s="33"/>
      <c r="C6" s="90" t="s">
        <v>41</v>
      </c>
      <c r="D6" s="90"/>
      <c r="E6" s="90"/>
      <c r="F6" s="7" t="s">
        <v>43</v>
      </c>
      <c r="G6" s="93" t="str">
        <f>IF(OR(F6="TEC",F6="DXR"),"","Please Choose 'DEVICE TYPE'")</f>
        <v/>
      </c>
      <c r="H6" s="94"/>
      <c r="I6" s="94"/>
      <c r="J6" s="34"/>
      <c r="K6" s="16"/>
      <c r="L6" s="16"/>
      <c r="M6" s="4"/>
    </row>
    <row r="7" spans="2:20" x14ac:dyDescent="0.2">
      <c r="B7" s="33"/>
      <c r="C7" s="68"/>
      <c r="D7" s="68"/>
      <c r="E7" s="68"/>
      <c r="F7" s="26"/>
      <c r="G7" s="68"/>
      <c r="H7" s="68"/>
      <c r="I7" s="16"/>
      <c r="J7" s="34"/>
      <c r="K7" s="16"/>
      <c r="L7" s="16"/>
      <c r="M7" s="4"/>
    </row>
    <row r="8" spans="2:20" x14ac:dyDescent="0.2">
      <c r="B8" s="33"/>
      <c r="C8" s="90" t="s">
        <v>2</v>
      </c>
      <c r="D8" s="90"/>
      <c r="E8" s="90"/>
      <c r="F8" s="91"/>
      <c r="G8" s="92"/>
      <c r="H8" s="92"/>
      <c r="I8" s="92"/>
      <c r="J8" s="35"/>
      <c r="K8" s="17"/>
      <c r="L8" s="17"/>
      <c r="M8" s="4"/>
    </row>
    <row r="9" spans="2:20" x14ac:dyDescent="0.2">
      <c r="B9" s="33"/>
      <c r="C9" s="68"/>
      <c r="D9" s="68"/>
      <c r="E9" s="68"/>
      <c r="F9" s="9"/>
      <c r="G9" s="6"/>
      <c r="H9" s="6"/>
      <c r="I9" s="9"/>
      <c r="J9" s="36"/>
      <c r="K9" s="6"/>
      <c r="L9" s="6"/>
      <c r="M9" s="4"/>
    </row>
    <row r="10" spans="2:20" x14ac:dyDescent="0.2">
      <c r="B10" s="33"/>
      <c r="C10" s="90" t="s">
        <v>3</v>
      </c>
      <c r="D10" s="90"/>
      <c r="E10" s="90"/>
      <c r="F10" s="10"/>
      <c r="G10" s="90" t="s">
        <v>4</v>
      </c>
      <c r="H10" s="90"/>
      <c r="I10" s="8"/>
      <c r="J10" s="34"/>
      <c r="K10" s="16"/>
      <c r="L10" s="16"/>
      <c r="M10" s="69">
        <f>IF(F6="DXR",20.4,IF(F6="TEC",19.2,0))</f>
        <v>20.399999999999999</v>
      </c>
    </row>
    <row r="11" spans="2:20" ht="13.5" thickBot="1" x14ac:dyDescent="0.25">
      <c r="B11" s="33"/>
      <c r="C11" s="27"/>
      <c r="D11" s="28"/>
      <c r="E11" s="28"/>
      <c r="F11" s="54"/>
      <c r="G11" s="28"/>
      <c r="H11" s="28"/>
      <c r="I11" s="54"/>
      <c r="J11" s="37"/>
      <c r="K11" s="28"/>
      <c r="L11" s="48"/>
      <c r="M11" s="49"/>
      <c r="N11" s="43"/>
      <c r="O11" s="43"/>
      <c r="P11" s="43"/>
      <c r="Q11" s="43"/>
      <c r="R11" s="43"/>
      <c r="S11" s="43"/>
      <c r="T11" s="43"/>
    </row>
    <row r="12" spans="2:20" ht="17.25" thickTop="1" thickBot="1" x14ac:dyDescent="0.25">
      <c r="B12" s="33"/>
      <c r="C12" s="67" t="s">
        <v>5</v>
      </c>
      <c r="D12" s="11"/>
      <c r="E12" s="30" t="str">
        <f>IF(ISBLANK(D12), "&lt; Select", VLOOKUP(D12, Gage_Chart, 2, FALSE))</f>
        <v>&lt; Select</v>
      </c>
      <c r="F12" s="31" t="str">
        <f>IF(ISBLANK(D12),"","ohms/ft")</f>
        <v/>
      </c>
      <c r="G12" s="84" t="s">
        <v>16</v>
      </c>
      <c r="H12" s="84" t="s">
        <v>15</v>
      </c>
      <c r="I12" s="56" t="str">
        <f>"1 of " &amp; COUNTA($I$32, $S$12, $S$32)+1</f>
        <v>1 of 1</v>
      </c>
      <c r="J12" s="38"/>
      <c r="K12" s="32"/>
      <c r="L12" s="88" t="s">
        <v>17</v>
      </c>
      <c r="M12" s="89"/>
      <c r="N12" s="89"/>
      <c r="O12" s="89"/>
      <c r="P12" s="89"/>
      <c r="Q12" s="83" t="s">
        <v>16</v>
      </c>
      <c r="R12" s="83" t="s">
        <v>15</v>
      </c>
      <c r="S12" s="55"/>
      <c r="T12" s="45"/>
    </row>
    <row r="13" spans="2:20" ht="5.25" customHeight="1" x14ac:dyDescent="0.2">
      <c r="B13" s="33"/>
      <c r="C13" s="1"/>
      <c r="D13" s="1"/>
      <c r="E13" s="1"/>
      <c r="F13" s="1"/>
      <c r="G13" s="1"/>
      <c r="H13" s="2"/>
      <c r="I13" s="3"/>
      <c r="J13" s="39"/>
      <c r="K13" s="3"/>
      <c r="L13" s="46"/>
      <c r="M13" s="47"/>
      <c r="N13" s="47"/>
      <c r="O13" s="47"/>
      <c r="P13" s="15"/>
      <c r="Q13" s="15"/>
      <c r="R13" s="15"/>
      <c r="S13" s="53"/>
      <c r="T13" s="40"/>
    </row>
    <row r="14" spans="2:20" ht="25.5" x14ac:dyDescent="0.2">
      <c r="B14" s="33"/>
      <c r="C14" s="19" t="s">
        <v>9</v>
      </c>
      <c r="D14" s="19" t="s">
        <v>10</v>
      </c>
      <c r="E14" s="19" t="s">
        <v>11</v>
      </c>
      <c r="F14" s="19" t="s">
        <v>12</v>
      </c>
      <c r="G14" s="19" t="s">
        <v>13</v>
      </c>
      <c r="H14" s="19" t="s">
        <v>14</v>
      </c>
      <c r="I14" s="20" t="s">
        <v>8</v>
      </c>
      <c r="J14" s="40"/>
      <c r="K14" s="15"/>
      <c r="L14" s="33"/>
      <c r="M14" s="19" t="s">
        <v>9</v>
      </c>
      <c r="N14" s="19" t="s">
        <v>10</v>
      </c>
      <c r="O14" s="19" t="s">
        <v>11</v>
      </c>
      <c r="P14" s="19" t="s">
        <v>12</v>
      </c>
      <c r="Q14" s="19" t="s">
        <v>13</v>
      </c>
      <c r="R14" s="19" t="s">
        <v>14</v>
      </c>
      <c r="S14" s="20" t="s">
        <v>8</v>
      </c>
      <c r="T14" s="40"/>
    </row>
    <row r="15" spans="2:20" x14ac:dyDescent="0.2">
      <c r="B15" s="33"/>
      <c r="C15" s="23"/>
      <c r="D15" s="23"/>
      <c r="E15" s="23"/>
      <c r="F15" s="21" t="str">
        <f>IF(OR(ISBLANK(AWG), ISBLANK($C15), ISBLANK($D15), ISBLANK($E15)),"", (SUM(D15:$D$29))+SUM($N$15:$N$29)+SUM($D$35:$D$49)+SUM($N$35:$N$49))</f>
        <v/>
      </c>
      <c r="G15" s="21" t="str">
        <f t="shared" ref="G15:G29" si="0">IF(OR(ISBLANK(AWG), ISBLANK($C15), ISBLANK($D15), ISBLANK($E15)),"", ROUND(((F15/24)*ohmsPerFoot*E15), 2))</f>
        <v/>
      </c>
      <c r="H15" s="21" t="str">
        <f t="shared" ref="H15:H29" si="1">IF(AND(AWG&gt;0, $C15&gt;0, $D15&gt;0, $E15&gt;0, ISBLANK($C16)), (SUM($G$15:$G$29)+SUM($Q$15:$Q$29)+SUM($G$35:$G$49)+SUM($Q$35:$Q$49)), "")</f>
        <v/>
      </c>
      <c r="I15" s="21" t="str">
        <f t="shared" ref="I15:I29" si="2">IF(AND(AWG&gt;0, $C15&gt;0, $D15&gt;0, $E15&gt;0, ISBLANK($C16)), (24*0.9)-H15, "")</f>
        <v/>
      </c>
      <c r="J15" s="40"/>
      <c r="K15" s="15"/>
      <c r="L15" s="33"/>
      <c r="M15" s="23"/>
      <c r="N15" s="23"/>
      <c r="O15" s="23"/>
      <c r="P15" s="21" t="str">
        <f>IF(OR(ISBLANK(AWG), ISBLANK($M15), ISBLANK($N15), ISBLANK($O15)),"", SUM(N15:$N$29))</f>
        <v/>
      </c>
      <c r="Q15" s="21" t="str">
        <f t="shared" ref="Q15:Q29" si="3">IF(OR(ISBLANK(AWG), ISBLANK($M15), ISBLANK($N15), ISBLANK($O15)),"", ROUND(((P15/24)*ohmsPerFoot*O15), 2))</f>
        <v/>
      </c>
      <c r="R15" s="21" t="str">
        <f t="shared" ref="R15:R29" si="4">IF(AND(AWG&gt;0, $M15&gt;0, $N15&gt;0, $O15&gt;0, ISBLANK($M16)),  SUM($Q$15:$Q$29), "")</f>
        <v/>
      </c>
      <c r="S15" s="21" t="str">
        <f t="shared" ref="S15:S28" si="5">IF(AND(AWG&gt;0, $M15&gt;0, $N15&gt;0, $O15&gt;0, ISBLANK($M16)), (24*0.9)-R15, "")</f>
        <v/>
      </c>
      <c r="T15" s="40"/>
    </row>
    <row r="16" spans="2:20" x14ac:dyDescent="0.2">
      <c r="B16" s="33"/>
      <c r="C16" s="24"/>
      <c r="D16" s="24"/>
      <c r="E16" s="24"/>
      <c r="F16" s="18" t="str">
        <f>IF(OR(ISBLANK(AWG), ISBLANK($C16), ISBLANK($D16), ISBLANK($E16)),"", (SUM(D16:$D$29))+SUM($N$15:$N$29)+SUM($D$35:$D$49)+SUM($N$35:$N$49))</f>
        <v/>
      </c>
      <c r="G16" s="18" t="str">
        <f t="shared" si="0"/>
        <v/>
      </c>
      <c r="H16" s="18" t="str">
        <f t="shared" si="1"/>
        <v/>
      </c>
      <c r="I16" s="18" t="str">
        <f t="shared" si="2"/>
        <v/>
      </c>
      <c r="J16" s="40"/>
      <c r="K16" s="15"/>
      <c r="L16" s="33"/>
      <c r="M16" s="24"/>
      <c r="N16" s="24"/>
      <c r="O16" s="24"/>
      <c r="P16" s="18" t="str">
        <f>IF(OR(ISBLANK(AWG), ISBLANK($M16), ISBLANK($N16), ISBLANK($O16)),"", SUM(N16:$N$29))</f>
        <v/>
      </c>
      <c r="Q16" s="18" t="str">
        <f t="shared" si="3"/>
        <v/>
      </c>
      <c r="R16" s="18" t="str">
        <f t="shared" si="4"/>
        <v/>
      </c>
      <c r="S16" s="18" t="str">
        <f t="shared" si="5"/>
        <v/>
      </c>
      <c r="T16" s="40"/>
    </row>
    <row r="17" spans="2:20" x14ac:dyDescent="0.2">
      <c r="B17" s="33"/>
      <c r="C17" s="24"/>
      <c r="D17" s="24"/>
      <c r="E17" s="24"/>
      <c r="F17" s="18" t="str">
        <f>IF(OR(ISBLANK(AWG), ISBLANK($C17), ISBLANK($D17), ISBLANK($E17)),"", (SUM(D17:$D$29))+SUM($N$15:$N$29)+SUM($D$35:$D$49)+SUM($N$35:$N$49))</f>
        <v/>
      </c>
      <c r="G17" s="18" t="str">
        <f t="shared" si="0"/>
        <v/>
      </c>
      <c r="H17" s="18" t="str">
        <f t="shared" si="1"/>
        <v/>
      </c>
      <c r="I17" s="18" t="str">
        <f t="shared" si="2"/>
        <v/>
      </c>
      <c r="J17" s="40"/>
      <c r="K17" s="15"/>
      <c r="L17" s="33"/>
      <c r="M17" s="24"/>
      <c r="N17" s="24"/>
      <c r="O17" s="24"/>
      <c r="P17" s="18" t="str">
        <f>IF(OR(ISBLANK(AWG), ISBLANK($M17), ISBLANK($N17), ISBLANK($O17)),"", SUM(N17:$N$29))</f>
        <v/>
      </c>
      <c r="Q17" s="18" t="str">
        <f t="shared" si="3"/>
        <v/>
      </c>
      <c r="R17" s="18" t="str">
        <f t="shared" si="4"/>
        <v/>
      </c>
      <c r="S17" s="18" t="str">
        <f t="shared" si="5"/>
        <v/>
      </c>
      <c r="T17" s="40"/>
    </row>
    <row r="18" spans="2:20" x14ac:dyDescent="0.2">
      <c r="B18" s="33"/>
      <c r="C18" s="25"/>
      <c r="D18" s="25"/>
      <c r="E18" s="25"/>
      <c r="F18" s="18" t="str">
        <f>IF(OR(ISBLANK(AWG), ISBLANK($C18), ISBLANK($D18), ISBLANK($E18)),"", (SUM(D18:$D$29))+SUM($N$15:$N$29)+SUM($D$35:$D$49)+SUM($N$35:$N$49))</f>
        <v/>
      </c>
      <c r="G18" s="18" t="str">
        <f t="shared" si="0"/>
        <v/>
      </c>
      <c r="H18" s="18" t="str">
        <f t="shared" si="1"/>
        <v/>
      </c>
      <c r="I18" s="18" t="str">
        <f t="shared" si="2"/>
        <v/>
      </c>
      <c r="J18" s="40"/>
      <c r="K18" s="15"/>
      <c r="L18" s="33"/>
      <c r="M18" s="25"/>
      <c r="N18" s="25"/>
      <c r="O18" s="25"/>
      <c r="P18" s="18" t="str">
        <f>IF(OR(ISBLANK(AWG), ISBLANK($M18), ISBLANK($N18), ISBLANK($O18)),"", SUM(N18:$N$29))</f>
        <v/>
      </c>
      <c r="Q18" s="18" t="str">
        <f t="shared" si="3"/>
        <v/>
      </c>
      <c r="R18" s="18" t="str">
        <f t="shared" si="4"/>
        <v/>
      </c>
      <c r="S18" s="18" t="str">
        <f t="shared" si="5"/>
        <v/>
      </c>
      <c r="T18" s="40"/>
    </row>
    <row r="19" spans="2:20" x14ac:dyDescent="0.2">
      <c r="B19" s="33"/>
      <c r="C19" s="24"/>
      <c r="D19" s="24"/>
      <c r="E19" s="24"/>
      <c r="F19" s="18" t="str">
        <f>IF(OR(ISBLANK(AWG), ISBLANK($C19), ISBLANK($D19), ISBLANK($E19)),"", (SUM(D19:$D$29))+SUM($N$15:$N$29)+SUM($D$35:$D$49)+SUM($N$35:$N$49))</f>
        <v/>
      </c>
      <c r="G19" s="18" t="str">
        <f t="shared" si="0"/>
        <v/>
      </c>
      <c r="H19" s="18" t="str">
        <f t="shared" si="1"/>
        <v/>
      </c>
      <c r="I19" s="18" t="str">
        <f t="shared" si="2"/>
        <v/>
      </c>
      <c r="J19" s="40"/>
      <c r="K19" s="15"/>
      <c r="L19" s="33"/>
      <c r="M19" s="24"/>
      <c r="N19" s="24"/>
      <c r="O19" s="24"/>
      <c r="P19" s="18" t="str">
        <f>IF(OR(ISBLANK(AWG), ISBLANK($M19), ISBLANK($N19), ISBLANK($O19)),"", SUM(N19:$N$29))</f>
        <v/>
      </c>
      <c r="Q19" s="18" t="str">
        <f t="shared" si="3"/>
        <v/>
      </c>
      <c r="R19" s="18" t="str">
        <f t="shared" si="4"/>
        <v/>
      </c>
      <c r="S19" s="18" t="str">
        <f t="shared" si="5"/>
        <v/>
      </c>
      <c r="T19" s="40"/>
    </row>
    <row r="20" spans="2:20" x14ac:dyDescent="0.2">
      <c r="B20" s="33"/>
      <c r="C20" s="24"/>
      <c r="D20" s="24"/>
      <c r="E20" s="24"/>
      <c r="F20" s="18" t="str">
        <f>IF(OR(ISBLANK(AWG), ISBLANK($C20), ISBLANK($D20), ISBLANK($E20)),"", (SUM(D20:$D$29))+SUM($N$15:$N$29)+SUM($D$35:$D$49)+SUM($N$35:$N$49))</f>
        <v/>
      </c>
      <c r="G20" s="18" t="str">
        <f t="shared" si="0"/>
        <v/>
      </c>
      <c r="H20" s="18" t="str">
        <f t="shared" si="1"/>
        <v/>
      </c>
      <c r="I20" s="18" t="str">
        <f t="shared" si="2"/>
        <v/>
      </c>
      <c r="J20" s="40"/>
      <c r="K20" s="15"/>
      <c r="L20" s="33"/>
      <c r="M20" s="24"/>
      <c r="N20" s="24"/>
      <c r="O20" s="24"/>
      <c r="P20" s="18" t="str">
        <f>IF(OR(ISBLANK(AWG), ISBLANK($M20), ISBLANK($N20), ISBLANK($O20)),"", SUM(N20:$N$29))</f>
        <v/>
      </c>
      <c r="Q20" s="18" t="str">
        <f t="shared" si="3"/>
        <v/>
      </c>
      <c r="R20" s="18" t="str">
        <f t="shared" si="4"/>
        <v/>
      </c>
      <c r="S20" s="18" t="str">
        <f t="shared" si="5"/>
        <v/>
      </c>
      <c r="T20" s="40"/>
    </row>
    <row r="21" spans="2:20" x14ac:dyDescent="0.2">
      <c r="B21" s="33"/>
      <c r="C21" s="24"/>
      <c r="D21" s="24"/>
      <c r="E21" s="24"/>
      <c r="F21" s="18" t="str">
        <f>IF(OR(ISBLANK(AWG), ISBLANK($C21), ISBLANK($D21), ISBLANK($E21)),"", (SUM(D21:$D$29))+SUM($N$15:$N$29)+SUM($D$35:$D$49)+SUM($N$35:$N$49))</f>
        <v/>
      </c>
      <c r="G21" s="18" t="str">
        <f t="shared" si="0"/>
        <v/>
      </c>
      <c r="H21" s="18" t="str">
        <f t="shared" si="1"/>
        <v/>
      </c>
      <c r="I21" s="18" t="str">
        <f t="shared" si="2"/>
        <v/>
      </c>
      <c r="J21" s="40"/>
      <c r="K21" s="15"/>
      <c r="L21" s="33"/>
      <c r="M21" s="24"/>
      <c r="N21" s="24"/>
      <c r="O21" s="24"/>
      <c r="P21" s="18" t="str">
        <f>IF(OR(ISBLANK(AWG), ISBLANK($M21), ISBLANK($N21), ISBLANK($O21)),"", SUM(N21:$N$29))</f>
        <v/>
      </c>
      <c r="Q21" s="18" t="str">
        <f t="shared" si="3"/>
        <v/>
      </c>
      <c r="R21" s="18" t="str">
        <f t="shared" si="4"/>
        <v/>
      </c>
      <c r="S21" s="18" t="str">
        <f t="shared" si="5"/>
        <v/>
      </c>
      <c r="T21" s="40"/>
    </row>
    <row r="22" spans="2:20" x14ac:dyDescent="0.2">
      <c r="B22" s="33"/>
      <c r="C22" s="25"/>
      <c r="D22" s="24"/>
      <c r="E22" s="24"/>
      <c r="F22" s="18" t="str">
        <f>IF(OR(ISBLANK(AWG), ISBLANK($C22), ISBLANK($D22), ISBLANK($E22)),"", (SUM(D22:$D$29))+SUM($N$15:$N$29)+SUM($D$35:$D$49)+SUM($N$35:$N$49))</f>
        <v/>
      </c>
      <c r="G22" s="18" t="str">
        <f t="shared" si="0"/>
        <v/>
      </c>
      <c r="H22" s="18" t="str">
        <f t="shared" si="1"/>
        <v/>
      </c>
      <c r="I22" s="18" t="str">
        <f t="shared" si="2"/>
        <v/>
      </c>
      <c r="J22" s="40"/>
      <c r="K22" s="15"/>
      <c r="L22" s="33"/>
      <c r="M22" s="25"/>
      <c r="N22" s="24"/>
      <c r="O22" s="24"/>
      <c r="P22" s="18" t="str">
        <f>IF(OR(ISBLANK(AWG), ISBLANK($M22), ISBLANK($N22), ISBLANK($O22)),"", SUM(N22:$N$29))</f>
        <v/>
      </c>
      <c r="Q22" s="18" t="str">
        <f t="shared" si="3"/>
        <v/>
      </c>
      <c r="R22" s="18" t="str">
        <f t="shared" si="4"/>
        <v/>
      </c>
      <c r="S22" s="18" t="str">
        <f t="shared" si="5"/>
        <v/>
      </c>
      <c r="T22" s="40"/>
    </row>
    <row r="23" spans="2:20" x14ac:dyDescent="0.2">
      <c r="B23" s="33"/>
      <c r="C23" s="24"/>
      <c r="D23" s="24"/>
      <c r="E23" s="24"/>
      <c r="F23" s="18" t="str">
        <f>IF(OR(ISBLANK(AWG), ISBLANK($C23), ISBLANK($D23), ISBLANK($E23)),"", (SUM(D23:$D$29))+SUM($N$15:$N$29)+SUM($D$35:$D$49)+SUM($N$35:$N$49))</f>
        <v/>
      </c>
      <c r="G23" s="18" t="str">
        <f t="shared" si="0"/>
        <v/>
      </c>
      <c r="H23" s="18" t="str">
        <f t="shared" si="1"/>
        <v/>
      </c>
      <c r="I23" s="18" t="str">
        <f t="shared" si="2"/>
        <v/>
      </c>
      <c r="J23" s="40"/>
      <c r="K23" s="15"/>
      <c r="L23" s="33"/>
      <c r="M23" s="24"/>
      <c r="N23" s="24"/>
      <c r="O23" s="24"/>
      <c r="P23" s="18" t="str">
        <f>IF(OR(ISBLANK(AWG), ISBLANK($M23), ISBLANK($N23), ISBLANK($O23)),"", SUM(N23:$N$29))</f>
        <v/>
      </c>
      <c r="Q23" s="18" t="str">
        <f t="shared" si="3"/>
        <v/>
      </c>
      <c r="R23" s="18" t="str">
        <f t="shared" si="4"/>
        <v/>
      </c>
      <c r="S23" s="18" t="str">
        <f t="shared" si="5"/>
        <v/>
      </c>
      <c r="T23" s="40"/>
    </row>
    <row r="24" spans="2:20" x14ac:dyDescent="0.2">
      <c r="B24" s="33"/>
      <c r="C24" s="24"/>
      <c r="D24" s="24"/>
      <c r="E24" s="24"/>
      <c r="F24" s="18" t="str">
        <f>IF(OR(ISBLANK(AWG), ISBLANK($C24), ISBLANK($D24), ISBLANK($E24)),"", (SUM(D24:$D$29))+SUM($N$15:$N$29)+SUM($D$35:$D$49)+SUM($N$35:$N$49))</f>
        <v/>
      </c>
      <c r="G24" s="18" t="str">
        <f t="shared" si="0"/>
        <v/>
      </c>
      <c r="H24" s="18" t="str">
        <f t="shared" si="1"/>
        <v/>
      </c>
      <c r="I24" s="18" t="str">
        <f t="shared" si="2"/>
        <v/>
      </c>
      <c r="J24" s="40"/>
      <c r="K24" s="15"/>
      <c r="L24" s="33"/>
      <c r="M24" s="24"/>
      <c r="N24" s="24"/>
      <c r="O24" s="24"/>
      <c r="P24" s="18" t="str">
        <f>IF(OR(ISBLANK(AWG), ISBLANK($M24), ISBLANK($N24), ISBLANK($O24)),"", SUM(N24:$N$29))</f>
        <v/>
      </c>
      <c r="Q24" s="18" t="str">
        <f t="shared" si="3"/>
        <v/>
      </c>
      <c r="R24" s="18" t="str">
        <f t="shared" si="4"/>
        <v/>
      </c>
      <c r="S24" s="18" t="str">
        <f t="shared" si="5"/>
        <v/>
      </c>
      <c r="T24" s="40"/>
    </row>
    <row r="25" spans="2:20" x14ac:dyDescent="0.2">
      <c r="B25" s="33"/>
      <c r="C25" s="24"/>
      <c r="D25" s="24"/>
      <c r="E25" s="24"/>
      <c r="F25" s="18" t="str">
        <f>IF(OR(ISBLANK(AWG), ISBLANK($C25), ISBLANK($D25), ISBLANK($E25)),"", (SUM(D25:$D$29))+SUM($N$15:$N$29)+SUM($D$35:$D$49)+SUM($N$35:$N$49))</f>
        <v/>
      </c>
      <c r="G25" s="18" t="str">
        <f t="shared" si="0"/>
        <v/>
      </c>
      <c r="H25" s="18" t="str">
        <f t="shared" si="1"/>
        <v/>
      </c>
      <c r="I25" s="18" t="str">
        <f t="shared" si="2"/>
        <v/>
      </c>
      <c r="J25" s="40"/>
      <c r="K25" s="15"/>
      <c r="L25" s="33"/>
      <c r="M25" s="24"/>
      <c r="N25" s="24"/>
      <c r="O25" s="24"/>
      <c r="P25" s="18" t="str">
        <f>IF(OR(ISBLANK(AWG), ISBLANK($M25), ISBLANK($N25), ISBLANK($O25)),"", SUM(N25:$N$29))</f>
        <v/>
      </c>
      <c r="Q25" s="18" t="str">
        <f t="shared" si="3"/>
        <v/>
      </c>
      <c r="R25" s="18" t="str">
        <f t="shared" si="4"/>
        <v/>
      </c>
      <c r="S25" s="18" t="str">
        <f t="shared" si="5"/>
        <v/>
      </c>
      <c r="T25" s="40"/>
    </row>
    <row r="26" spans="2:20" x14ac:dyDescent="0.2">
      <c r="B26" s="33"/>
      <c r="C26" s="25"/>
      <c r="D26" s="24"/>
      <c r="E26" s="24"/>
      <c r="F26" s="18" t="str">
        <f>IF(OR(ISBLANK(AWG), ISBLANK($C26), ISBLANK($D26), ISBLANK($E26)),"", (SUM(D26:$D$29))+SUM($N$15:$N$29)+SUM($D$35:$D$49)+SUM($N$35:$N$49))</f>
        <v/>
      </c>
      <c r="G26" s="18" t="str">
        <f t="shared" si="0"/>
        <v/>
      </c>
      <c r="H26" s="18" t="str">
        <f t="shared" si="1"/>
        <v/>
      </c>
      <c r="I26" s="18" t="str">
        <f t="shared" si="2"/>
        <v/>
      </c>
      <c r="J26" s="40"/>
      <c r="K26" s="15"/>
      <c r="L26" s="33"/>
      <c r="M26" s="25"/>
      <c r="N26" s="24"/>
      <c r="O26" s="24"/>
      <c r="P26" s="18" t="str">
        <f>IF(OR(ISBLANK(AWG), ISBLANK($M26), ISBLANK($N26), ISBLANK($O26)),"", SUM(N26:$N$29))</f>
        <v/>
      </c>
      <c r="Q26" s="18" t="str">
        <f t="shared" si="3"/>
        <v/>
      </c>
      <c r="R26" s="18" t="str">
        <f t="shared" si="4"/>
        <v/>
      </c>
      <c r="S26" s="18" t="str">
        <f t="shared" si="5"/>
        <v/>
      </c>
      <c r="T26" s="40"/>
    </row>
    <row r="27" spans="2:20" x14ac:dyDescent="0.2">
      <c r="B27" s="33"/>
      <c r="C27" s="24"/>
      <c r="D27" s="24"/>
      <c r="E27" s="24"/>
      <c r="F27" s="18" t="str">
        <f>IF(OR(ISBLANK(AWG), ISBLANK($C27), ISBLANK($D27), ISBLANK($E27)),"", (SUM(D27:$D$29))+SUM($N$15:$N$29)+SUM($D$35:$D$49)+SUM($N$35:$N$49))</f>
        <v/>
      </c>
      <c r="G27" s="18" t="str">
        <f t="shared" si="0"/>
        <v/>
      </c>
      <c r="H27" s="18" t="str">
        <f t="shared" si="1"/>
        <v/>
      </c>
      <c r="I27" s="18" t="str">
        <f t="shared" si="2"/>
        <v/>
      </c>
      <c r="J27" s="40"/>
      <c r="K27" s="15"/>
      <c r="L27" s="33"/>
      <c r="M27" s="24"/>
      <c r="N27" s="24"/>
      <c r="O27" s="24"/>
      <c r="P27" s="18" t="str">
        <f>IF(OR(ISBLANK(AWG), ISBLANK($M27), ISBLANK($N27), ISBLANK($O27)),"", SUM(N27:$N$29))</f>
        <v/>
      </c>
      <c r="Q27" s="18" t="str">
        <f t="shared" si="3"/>
        <v/>
      </c>
      <c r="R27" s="18" t="str">
        <f t="shared" si="4"/>
        <v/>
      </c>
      <c r="S27" s="18" t="str">
        <f t="shared" si="5"/>
        <v/>
      </c>
      <c r="T27" s="40"/>
    </row>
    <row r="28" spans="2:20" x14ac:dyDescent="0.2">
      <c r="B28" s="33"/>
      <c r="C28" s="24"/>
      <c r="D28" s="24"/>
      <c r="E28" s="24"/>
      <c r="F28" s="18" t="str">
        <f>IF(OR(ISBLANK(AWG), ISBLANK($C28), ISBLANK($D28), ISBLANK($E28)),"", (SUM(D28:$D$29))+SUM($N$15:$N$29)+SUM($D$35:$D$49)+SUM($N$35:$N$49))</f>
        <v/>
      </c>
      <c r="G28" s="18" t="str">
        <f t="shared" si="0"/>
        <v/>
      </c>
      <c r="H28" s="18" t="str">
        <f t="shared" si="1"/>
        <v/>
      </c>
      <c r="I28" s="18" t="str">
        <f t="shared" si="2"/>
        <v/>
      </c>
      <c r="J28" s="40"/>
      <c r="K28" s="15"/>
      <c r="L28" s="33"/>
      <c r="M28" s="24"/>
      <c r="N28" s="24"/>
      <c r="O28" s="24"/>
      <c r="P28" s="18" t="str">
        <f>IF(OR(ISBLANK(AWG), ISBLANK($M28), ISBLANK($N28), ISBLANK($O28)),"", SUM(N28:$N$29))</f>
        <v/>
      </c>
      <c r="Q28" s="18" t="str">
        <f t="shared" si="3"/>
        <v/>
      </c>
      <c r="R28" s="18" t="str">
        <f t="shared" si="4"/>
        <v/>
      </c>
      <c r="S28" s="18" t="str">
        <f t="shared" si="5"/>
        <v/>
      </c>
      <c r="T28" s="40"/>
    </row>
    <row r="29" spans="2:20" x14ac:dyDescent="0.2">
      <c r="B29" s="33"/>
      <c r="C29" s="24"/>
      <c r="D29" s="24"/>
      <c r="E29" s="24"/>
      <c r="F29" s="18" t="str">
        <f>IF(OR(ISBLANK(AWG), ISBLANK($C29), ISBLANK($D29), ISBLANK($E29)),"", (SUM(D29:$D$29))+SUM($N$15:$N$29)+SUM($D$35:$D$49)+SUM($N$35:$N$49))</f>
        <v/>
      </c>
      <c r="G29" s="18" t="str">
        <f t="shared" si="0"/>
        <v/>
      </c>
      <c r="H29" s="18" t="str">
        <f t="shared" si="1"/>
        <v/>
      </c>
      <c r="I29" s="18" t="str">
        <f t="shared" si="2"/>
        <v/>
      </c>
      <c r="J29" s="40"/>
      <c r="K29" s="15"/>
      <c r="L29" s="33"/>
      <c r="M29" s="24"/>
      <c r="N29" s="24"/>
      <c r="O29" s="24"/>
      <c r="P29" s="18" t="str">
        <f>IF(OR(ISBLANK(AWG), ISBLANK($M29), ISBLANK($N29), ISBLANK($O29)),"", SUM(N29:$N$29))</f>
        <v/>
      </c>
      <c r="Q29" s="18" t="str">
        <f t="shared" si="3"/>
        <v/>
      </c>
      <c r="R29" s="18" t="str">
        <f t="shared" si="4"/>
        <v/>
      </c>
      <c r="S29" s="18" t="str">
        <f>IF(AND(AWG&gt;0, $M29&gt;0, $N29&gt;0, $O29&gt;0, ISBLANK($C30)), (24*0.9)-R29, "")</f>
        <v/>
      </c>
      <c r="T29" s="40"/>
    </row>
    <row r="30" spans="2:20" ht="13.5" thickBot="1" x14ac:dyDescent="0.25">
      <c r="B30" s="41"/>
      <c r="C30" s="43"/>
      <c r="D30" s="43"/>
      <c r="E30" s="43"/>
      <c r="F30" s="43"/>
      <c r="G30" s="43"/>
      <c r="H30" s="43"/>
      <c r="I30" s="43"/>
      <c r="J30" s="42"/>
      <c r="K30" s="15"/>
      <c r="L30" s="41"/>
      <c r="M30" s="43"/>
      <c r="N30" s="43"/>
      <c r="O30" s="43"/>
      <c r="P30" s="43"/>
      <c r="Q30" s="43"/>
      <c r="R30" s="43"/>
      <c r="S30" s="43"/>
      <c r="T30" s="42"/>
    </row>
    <row r="31" spans="2:20" ht="6" customHeight="1" thickTop="1" thickBot="1" x14ac:dyDescent="0.25">
      <c r="B31" s="44"/>
      <c r="C31" s="15"/>
      <c r="D31" s="15"/>
      <c r="E31" s="15"/>
      <c r="F31" s="15"/>
      <c r="G31" s="15"/>
      <c r="H31" s="15"/>
      <c r="I31" s="15"/>
      <c r="J31" s="15"/>
      <c r="K31" s="15"/>
      <c r="L31" s="44"/>
      <c r="M31" s="15"/>
      <c r="N31" s="15"/>
      <c r="O31" s="15"/>
      <c r="P31" s="15"/>
      <c r="Q31" s="15"/>
      <c r="R31" s="15"/>
      <c r="S31" s="15"/>
      <c r="T31" s="15"/>
    </row>
    <row r="32" spans="2:20" ht="16.5" thickTop="1" x14ac:dyDescent="0.2">
      <c r="B32" s="88" t="s">
        <v>17</v>
      </c>
      <c r="C32" s="89"/>
      <c r="D32" s="89"/>
      <c r="E32" s="89"/>
      <c r="F32" s="89"/>
      <c r="G32" s="83" t="s">
        <v>16</v>
      </c>
      <c r="H32" s="83" t="s">
        <v>15</v>
      </c>
      <c r="I32" s="55"/>
      <c r="J32" s="45"/>
      <c r="K32" s="15"/>
      <c r="L32" s="88" t="s">
        <v>17</v>
      </c>
      <c r="M32" s="89"/>
      <c r="N32" s="89"/>
      <c r="O32" s="89"/>
      <c r="P32" s="89"/>
      <c r="Q32" s="83" t="s">
        <v>16</v>
      </c>
      <c r="R32" s="83" t="s">
        <v>15</v>
      </c>
      <c r="S32" s="55"/>
      <c r="T32" s="45"/>
    </row>
    <row r="33" spans="2:20" ht="5.25" customHeight="1" x14ac:dyDescent="0.2">
      <c r="B33" s="33"/>
      <c r="C33" s="15"/>
      <c r="D33" s="15"/>
      <c r="E33" s="15"/>
      <c r="F33" s="15"/>
      <c r="G33" s="15"/>
      <c r="H33" s="15"/>
      <c r="I33" s="53"/>
      <c r="J33" s="40"/>
      <c r="K33" s="15"/>
      <c r="L33" s="33"/>
      <c r="M33" s="15"/>
      <c r="N33" s="15"/>
      <c r="O33" s="15"/>
      <c r="P33" s="15"/>
      <c r="Q33" s="15"/>
      <c r="R33" s="15"/>
      <c r="S33" s="53"/>
      <c r="T33" s="40"/>
    </row>
    <row r="34" spans="2:20" ht="25.5" x14ac:dyDescent="0.2">
      <c r="B34" s="33"/>
      <c r="C34" s="19" t="s">
        <v>9</v>
      </c>
      <c r="D34" s="19" t="s">
        <v>10</v>
      </c>
      <c r="E34" s="19" t="s">
        <v>11</v>
      </c>
      <c r="F34" s="19" t="s">
        <v>12</v>
      </c>
      <c r="G34" s="19" t="s">
        <v>13</v>
      </c>
      <c r="H34" s="19" t="s">
        <v>14</v>
      </c>
      <c r="I34" s="20" t="s">
        <v>8</v>
      </c>
      <c r="J34" s="40"/>
      <c r="K34" s="15"/>
      <c r="L34" s="33"/>
      <c r="M34" s="19" t="s">
        <v>9</v>
      </c>
      <c r="N34" s="19" t="s">
        <v>10</v>
      </c>
      <c r="O34" s="19" t="s">
        <v>11</v>
      </c>
      <c r="P34" s="19" t="s">
        <v>12</v>
      </c>
      <c r="Q34" s="19" t="s">
        <v>13</v>
      </c>
      <c r="R34" s="19" t="s">
        <v>14</v>
      </c>
      <c r="S34" s="20" t="s">
        <v>8</v>
      </c>
      <c r="T34" s="40"/>
    </row>
    <row r="35" spans="2:20" x14ac:dyDescent="0.2">
      <c r="B35" s="33"/>
      <c r="C35" s="23"/>
      <c r="D35" s="23"/>
      <c r="E35" s="23"/>
      <c r="F35" s="21" t="str">
        <f>IF(OR(ISBLANK(AWG), ISBLANK($C35), ISBLANK($D35), ISBLANK($E35)),"", SUM($D35:$D$49))</f>
        <v/>
      </c>
      <c r="G35" s="21" t="str">
        <f t="shared" ref="G35:G49" si="6">IF(OR(ISBLANK(AWG), ISBLANK($C35), ISBLANK($D35), ISBLANK($E35)),"", ROUND(((F35/24)*ohmsPerFoot*E35), 2))</f>
        <v/>
      </c>
      <c r="H35" s="21" t="str">
        <f t="shared" ref="H35:H49" si="7">IF(AND(AWG&gt;0, $C35&gt;0, $D35&gt;0, $E35&gt;0, ISBLANK($C36)), SUM($G$35:$G$49), "")</f>
        <v/>
      </c>
      <c r="I35" s="21" t="str">
        <f t="shared" ref="I35:I48" si="8">IF(AND(AWG&gt;0, $C35&gt;0, $D35&gt;0, $E35&gt;0, ISBLANK($C36)), (24*0.9)-H35, "")</f>
        <v/>
      </c>
      <c r="J35" s="40"/>
      <c r="K35" s="15"/>
      <c r="L35" s="33"/>
      <c r="M35" s="23"/>
      <c r="N35" s="23"/>
      <c r="O35" s="23"/>
      <c r="P35" s="21" t="str">
        <f>IF(OR(ISBLANK(AWG), ISBLANK($M35), ISBLANK($N35), ISBLANK($O35)),"", SUM(N35:$N$49))</f>
        <v/>
      </c>
      <c r="Q35" s="21" t="str">
        <f t="shared" ref="Q35:Q49" si="9">IF(OR(ISBLANK(AWG), ISBLANK($M35), ISBLANK($N35), ISBLANK($O35)),"", ROUND(((P35/24)*ohmsPerFoot*O35), 2))</f>
        <v/>
      </c>
      <c r="R35" s="21" t="str">
        <f t="shared" ref="R35:R49" si="10">IF(AND(AWG&gt;0, $M35&gt;0, $N35&gt;0, $O35&gt;0, ISBLANK($M36)), SUM($Q$35:$Q$49), "")</f>
        <v/>
      </c>
      <c r="S35" s="21" t="str">
        <f t="shared" ref="S35:S48" si="11">IF(AND(AWG&gt;0, $M35&gt;0, $N35&gt;0, $O35&gt;0, ISBLANK($M36)), (24*0.9)-R35, "")</f>
        <v/>
      </c>
      <c r="T35" s="40"/>
    </row>
    <row r="36" spans="2:20" x14ac:dyDescent="0.2">
      <c r="B36" s="33"/>
      <c r="C36" s="24"/>
      <c r="D36" s="24"/>
      <c r="E36" s="24"/>
      <c r="F36" s="18" t="str">
        <f>IF(OR(ISBLANK(AWG), ISBLANK($C36), ISBLANK($D36), ISBLANK($E36)),"", SUM($D36:$D$49))</f>
        <v/>
      </c>
      <c r="G36" s="18" t="str">
        <f t="shared" si="6"/>
        <v/>
      </c>
      <c r="H36" s="18" t="str">
        <f t="shared" si="7"/>
        <v/>
      </c>
      <c r="I36" s="18" t="str">
        <f t="shared" si="8"/>
        <v/>
      </c>
      <c r="J36" s="40"/>
      <c r="K36" s="15"/>
      <c r="L36" s="33"/>
      <c r="M36" s="24"/>
      <c r="N36" s="24"/>
      <c r="O36" s="24"/>
      <c r="P36" s="18" t="str">
        <f>IF(OR(ISBLANK(AWG), ISBLANK($M36), ISBLANK($N36), ISBLANK($O36)),"", SUM(N36:$N$49))</f>
        <v/>
      </c>
      <c r="Q36" s="18" t="str">
        <f t="shared" si="9"/>
        <v/>
      </c>
      <c r="R36" s="18" t="str">
        <f t="shared" si="10"/>
        <v/>
      </c>
      <c r="S36" s="18" t="str">
        <f t="shared" si="11"/>
        <v/>
      </c>
      <c r="T36" s="40"/>
    </row>
    <row r="37" spans="2:20" x14ac:dyDescent="0.2">
      <c r="B37" s="33"/>
      <c r="C37" s="24"/>
      <c r="D37" s="24"/>
      <c r="E37" s="24"/>
      <c r="F37" s="18" t="str">
        <f>IF(OR(ISBLANK(AWG), ISBLANK($C37), ISBLANK($D37), ISBLANK($E37)),"", SUM($D37:$D$49))</f>
        <v/>
      </c>
      <c r="G37" s="18" t="str">
        <f t="shared" si="6"/>
        <v/>
      </c>
      <c r="H37" s="18" t="str">
        <f t="shared" si="7"/>
        <v/>
      </c>
      <c r="I37" s="18" t="str">
        <f t="shared" si="8"/>
        <v/>
      </c>
      <c r="J37" s="40"/>
      <c r="K37" s="15"/>
      <c r="L37" s="33"/>
      <c r="M37" s="24"/>
      <c r="N37" s="24"/>
      <c r="O37" s="24"/>
      <c r="P37" s="18" t="str">
        <f>IF(OR(ISBLANK(AWG), ISBLANK($M37), ISBLANK($N37), ISBLANK($O37)),"", SUM(N37:$N$49))</f>
        <v/>
      </c>
      <c r="Q37" s="18" t="str">
        <f t="shared" si="9"/>
        <v/>
      </c>
      <c r="R37" s="18" t="str">
        <f t="shared" si="10"/>
        <v/>
      </c>
      <c r="S37" s="18" t="str">
        <f t="shared" si="11"/>
        <v/>
      </c>
      <c r="T37" s="40"/>
    </row>
    <row r="38" spans="2:20" x14ac:dyDescent="0.2">
      <c r="B38" s="33"/>
      <c r="C38" s="25"/>
      <c r="D38" s="25"/>
      <c r="E38" s="25"/>
      <c r="F38" s="18" t="str">
        <f>IF(OR(ISBLANK(AWG), ISBLANK($C38), ISBLANK($D38), ISBLANK($E38)),"", SUM($D38:$D$49))</f>
        <v/>
      </c>
      <c r="G38" s="18" t="str">
        <f t="shared" si="6"/>
        <v/>
      </c>
      <c r="H38" s="18" t="str">
        <f t="shared" si="7"/>
        <v/>
      </c>
      <c r="I38" s="18" t="str">
        <f t="shared" si="8"/>
        <v/>
      </c>
      <c r="J38" s="40"/>
      <c r="K38" s="15"/>
      <c r="L38" s="33"/>
      <c r="M38" s="25"/>
      <c r="N38" s="25"/>
      <c r="O38" s="25"/>
      <c r="P38" s="18" t="str">
        <f>IF(OR(ISBLANK(AWG), ISBLANK($M38), ISBLANK($N38), ISBLANK($O38)),"", SUM(N38:$N$49))</f>
        <v/>
      </c>
      <c r="Q38" s="18" t="str">
        <f t="shared" si="9"/>
        <v/>
      </c>
      <c r="R38" s="18" t="str">
        <f t="shared" si="10"/>
        <v/>
      </c>
      <c r="S38" s="18" t="str">
        <f t="shared" si="11"/>
        <v/>
      </c>
      <c r="T38" s="40"/>
    </row>
    <row r="39" spans="2:20" x14ac:dyDescent="0.2">
      <c r="B39" s="33"/>
      <c r="C39" s="24"/>
      <c r="D39" s="24"/>
      <c r="E39" s="24"/>
      <c r="F39" s="18" t="str">
        <f>IF(OR(ISBLANK(AWG), ISBLANK($C39), ISBLANK($D39), ISBLANK($E39)),"", SUM($D39:$D$49))</f>
        <v/>
      </c>
      <c r="G39" s="18" t="str">
        <f t="shared" si="6"/>
        <v/>
      </c>
      <c r="H39" s="18" t="str">
        <f t="shared" si="7"/>
        <v/>
      </c>
      <c r="I39" s="18" t="str">
        <f t="shared" si="8"/>
        <v/>
      </c>
      <c r="J39" s="40"/>
      <c r="K39" s="15"/>
      <c r="L39" s="33"/>
      <c r="M39" s="24"/>
      <c r="N39" s="24"/>
      <c r="O39" s="24"/>
      <c r="P39" s="18" t="str">
        <f>IF(OR(ISBLANK(AWG), ISBLANK($M39), ISBLANK($N39), ISBLANK($O39)),"", SUM(N39:$N$49))</f>
        <v/>
      </c>
      <c r="Q39" s="18" t="str">
        <f t="shared" si="9"/>
        <v/>
      </c>
      <c r="R39" s="18" t="str">
        <f t="shared" si="10"/>
        <v/>
      </c>
      <c r="S39" s="18" t="str">
        <f t="shared" si="11"/>
        <v/>
      </c>
      <c r="T39" s="40"/>
    </row>
    <row r="40" spans="2:20" x14ac:dyDescent="0.2">
      <c r="B40" s="33"/>
      <c r="C40" s="24"/>
      <c r="D40" s="24"/>
      <c r="E40" s="24"/>
      <c r="F40" s="18" t="str">
        <f>IF(OR(ISBLANK(AWG), ISBLANK($C40), ISBLANK($D40), ISBLANK($E40)),"", SUM($D40:$D$49))</f>
        <v/>
      </c>
      <c r="G40" s="18" t="str">
        <f t="shared" si="6"/>
        <v/>
      </c>
      <c r="H40" s="18" t="str">
        <f t="shared" si="7"/>
        <v/>
      </c>
      <c r="I40" s="18" t="str">
        <f t="shared" si="8"/>
        <v/>
      </c>
      <c r="J40" s="40"/>
      <c r="K40" s="15"/>
      <c r="L40" s="33"/>
      <c r="M40" s="24"/>
      <c r="N40" s="24"/>
      <c r="O40" s="24"/>
      <c r="P40" s="18" t="str">
        <f>IF(OR(ISBLANK(AWG), ISBLANK($M40), ISBLANK($N40), ISBLANK($O40)),"", SUM(N40:$N$49))</f>
        <v/>
      </c>
      <c r="Q40" s="18" t="str">
        <f t="shared" si="9"/>
        <v/>
      </c>
      <c r="R40" s="18" t="str">
        <f t="shared" si="10"/>
        <v/>
      </c>
      <c r="S40" s="18" t="str">
        <f t="shared" si="11"/>
        <v/>
      </c>
      <c r="T40" s="40"/>
    </row>
    <row r="41" spans="2:20" x14ac:dyDescent="0.2">
      <c r="B41" s="33"/>
      <c r="C41" s="24"/>
      <c r="D41" s="24"/>
      <c r="E41" s="24"/>
      <c r="F41" s="18" t="str">
        <f>IF(OR(ISBLANK(AWG), ISBLANK($C41), ISBLANK($D41), ISBLANK($E41)),"", SUM($D41:$D$49))</f>
        <v/>
      </c>
      <c r="G41" s="18" t="str">
        <f t="shared" si="6"/>
        <v/>
      </c>
      <c r="H41" s="18" t="str">
        <f t="shared" si="7"/>
        <v/>
      </c>
      <c r="I41" s="18" t="str">
        <f t="shared" si="8"/>
        <v/>
      </c>
      <c r="J41" s="40"/>
      <c r="K41" s="15"/>
      <c r="L41" s="33"/>
      <c r="M41" s="24"/>
      <c r="N41" s="24"/>
      <c r="O41" s="24"/>
      <c r="P41" s="18" t="str">
        <f>IF(OR(ISBLANK(AWG), ISBLANK($M41), ISBLANK($N41), ISBLANK($O41)),"", SUM(N41:$N$49))</f>
        <v/>
      </c>
      <c r="Q41" s="18" t="str">
        <f t="shared" si="9"/>
        <v/>
      </c>
      <c r="R41" s="18" t="str">
        <f t="shared" si="10"/>
        <v/>
      </c>
      <c r="S41" s="18" t="str">
        <f t="shared" si="11"/>
        <v/>
      </c>
      <c r="T41" s="40"/>
    </row>
    <row r="42" spans="2:20" x14ac:dyDescent="0.2">
      <c r="B42" s="33"/>
      <c r="C42" s="25"/>
      <c r="D42" s="24"/>
      <c r="E42" s="24"/>
      <c r="F42" s="18" t="str">
        <f>IF(OR(ISBLANK(AWG), ISBLANK($C42), ISBLANK($D42), ISBLANK($E42)),"", SUM($D42:$D$49))</f>
        <v/>
      </c>
      <c r="G42" s="18" t="str">
        <f t="shared" si="6"/>
        <v/>
      </c>
      <c r="H42" s="18" t="str">
        <f t="shared" si="7"/>
        <v/>
      </c>
      <c r="I42" s="18" t="str">
        <f t="shared" si="8"/>
        <v/>
      </c>
      <c r="J42" s="40"/>
      <c r="K42" s="15"/>
      <c r="L42" s="33"/>
      <c r="M42" s="25"/>
      <c r="N42" s="24"/>
      <c r="O42" s="24"/>
      <c r="P42" s="18" t="str">
        <f>IF(OR(ISBLANK(AWG), ISBLANK($M42), ISBLANK($N42), ISBLANK($O42)),"", SUM(N42:$N$49))</f>
        <v/>
      </c>
      <c r="Q42" s="18" t="str">
        <f t="shared" si="9"/>
        <v/>
      </c>
      <c r="R42" s="18" t="str">
        <f t="shared" si="10"/>
        <v/>
      </c>
      <c r="S42" s="18" t="str">
        <f t="shared" si="11"/>
        <v/>
      </c>
      <c r="T42" s="40"/>
    </row>
    <row r="43" spans="2:20" x14ac:dyDescent="0.2">
      <c r="B43" s="33"/>
      <c r="C43" s="24"/>
      <c r="D43" s="24"/>
      <c r="E43" s="24"/>
      <c r="F43" s="18" t="str">
        <f>IF(OR(ISBLANK(AWG), ISBLANK($C43), ISBLANK($D43), ISBLANK($E43)),"", SUM($D43:$D$49))</f>
        <v/>
      </c>
      <c r="G43" s="18" t="str">
        <f t="shared" si="6"/>
        <v/>
      </c>
      <c r="H43" s="18" t="str">
        <f t="shared" si="7"/>
        <v/>
      </c>
      <c r="I43" s="18" t="str">
        <f t="shared" si="8"/>
        <v/>
      </c>
      <c r="J43" s="40"/>
      <c r="K43" s="15"/>
      <c r="L43" s="33"/>
      <c r="M43" s="24"/>
      <c r="N43" s="24"/>
      <c r="O43" s="24"/>
      <c r="P43" s="18" t="str">
        <f>IF(OR(ISBLANK(AWG), ISBLANK($M43), ISBLANK($N43), ISBLANK($O43)),"", SUM(N43:$N$49))</f>
        <v/>
      </c>
      <c r="Q43" s="18" t="str">
        <f t="shared" si="9"/>
        <v/>
      </c>
      <c r="R43" s="18" t="str">
        <f t="shared" si="10"/>
        <v/>
      </c>
      <c r="S43" s="18" t="str">
        <f t="shared" si="11"/>
        <v/>
      </c>
      <c r="T43" s="40"/>
    </row>
    <row r="44" spans="2:20" x14ac:dyDescent="0.2">
      <c r="B44" s="33"/>
      <c r="C44" s="24"/>
      <c r="D44" s="24"/>
      <c r="E44" s="24"/>
      <c r="F44" s="18" t="str">
        <f>IF(OR(ISBLANK(AWG), ISBLANK($C44), ISBLANK($D44), ISBLANK($E44)),"", SUM($D44:$D$49))</f>
        <v/>
      </c>
      <c r="G44" s="18" t="str">
        <f t="shared" si="6"/>
        <v/>
      </c>
      <c r="H44" s="18" t="str">
        <f t="shared" si="7"/>
        <v/>
      </c>
      <c r="I44" s="18" t="str">
        <f t="shared" si="8"/>
        <v/>
      </c>
      <c r="J44" s="40"/>
      <c r="K44" s="15"/>
      <c r="L44" s="33"/>
      <c r="M44" s="24"/>
      <c r="N44" s="24"/>
      <c r="O44" s="24"/>
      <c r="P44" s="18" t="str">
        <f>IF(OR(ISBLANK(AWG), ISBLANK($M44), ISBLANK($N44), ISBLANK($O44)),"", SUM(N44:$N$49))</f>
        <v/>
      </c>
      <c r="Q44" s="18" t="str">
        <f t="shared" si="9"/>
        <v/>
      </c>
      <c r="R44" s="18" t="str">
        <f t="shared" si="10"/>
        <v/>
      </c>
      <c r="S44" s="18" t="str">
        <f t="shared" si="11"/>
        <v/>
      </c>
      <c r="T44" s="40"/>
    </row>
    <row r="45" spans="2:20" x14ac:dyDescent="0.2">
      <c r="B45" s="33"/>
      <c r="C45" s="24"/>
      <c r="D45" s="24"/>
      <c r="E45" s="24"/>
      <c r="F45" s="18" t="str">
        <f>IF(OR(ISBLANK(AWG), ISBLANK($C45), ISBLANK($D45), ISBLANK($E45)),"", SUM($D45:$D$49))</f>
        <v/>
      </c>
      <c r="G45" s="18" t="str">
        <f t="shared" si="6"/>
        <v/>
      </c>
      <c r="H45" s="18" t="str">
        <f t="shared" si="7"/>
        <v/>
      </c>
      <c r="I45" s="18" t="str">
        <f t="shared" si="8"/>
        <v/>
      </c>
      <c r="J45" s="40"/>
      <c r="K45" s="15"/>
      <c r="L45" s="33"/>
      <c r="M45" s="24"/>
      <c r="N45" s="24"/>
      <c r="O45" s="24"/>
      <c r="P45" s="18" t="str">
        <f>IF(OR(ISBLANK(AWG), ISBLANK($M45), ISBLANK($N45), ISBLANK($O45)),"", SUM(N45:$N$49))</f>
        <v/>
      </c>
      <c r="Q45" s="18" t="str">
        <f t="shared" si="9"/>
        <v/>
      </c>
      <c r="R45" s="18" t="str">
        <f t="shared" si="10"/>
        <v/>
      </c>
      <c r="S45" s="18" t="str">
        <f t="shared" si="11"/>
        <v/>
      </c>
      <c r="T45" s="40"/>
    </row>
    <row r="46" spans="2:20" x14ac:dyDescent="0.2">
      <c r="B46" s="33"/>
      <c r="C46" s="25"/>
      <c r="D46" s="24"/>
      <c r="E46" s="24"/>
      <c r="F46" s="18" t="str">
        <f>IF(OR(ISBLANK(AWG), ISBLANK($C46), ISBLANK($D46), ISBLANK($E46)),"", SUM($D46:$D$49))</f>
        <v/>
      </c>
      <c r="G46" s="18" t="str">
        <f t="shared" si="6"/>
        <v/>
      </c>
      <c r="H46" s="18" t="str">
        <f t="shared" si="7"/>
        <v/>
      </c>
      <c r="I46" s="18" t="str">
        <f t="shared" si="8"/>
        <v/>
      </c>
      <c r="J46" s="40"/>
      <c r="K46" s="15"/>
      <c r="L46" s="33"/>
      <c r="M46" s="25"/>
      <c r="N46" s="24"/>
      <c r="O46" s="24"/>
      <c r="P46" s="18" t="str">
        <f>IF(OR(ISBLANK(AWG), ISBLANK($M46), ISBLANK($N46), ISBLANK($O46)),"", SUM(N46:$N$49))</f>
        <v/>
      </c>
      <c r="Q46" s="18" t="str">
        <f t="shared" si="9"/>
        <v/>
      </c>
      <c r="R46" s="18" t="str">
        <f t="shared" si="10"/>
        <v/>
      </c>
      <c r="S46" s="18" t="str">
        <f t="shared" si="11"/>
        <v/>
      </c>
      <c r="T46" s="40"/>
    </row>
    <row r="47" spans="2:20" x14ac:dyDescent="0.2">
      <c r="B47" s="33"/>
      <c r="C47" s="24"/>
      <c r="D47" s="24"/>
      <c r="E47" s="24"/>
      <c r="F47" s="18" t="str">
        <f>IF(OR(ISBLANK(AWG), ISBLANK($C47), ISBLANK($D47), ISBLANK($E47)),"", SUM($D47:$D$49))</f>
        <v/>
      </c>
      <c r="G47" s="18" t="str">
        <f t="shared" si="6"/>
        <v/>
      </c>
      <c r="H47" s="18" t="str">
        <f t="shared" si="7"/>
        <v/>
      </c>
      <c r="I47" s="18" t="str">
        <f t="shared" si="8"/>
        <v/>
      </c>
      <c r="J47" s="40"/>
      <c r="K47" s="15"/>
      <c r="L47" s="33"/>
      <c r="M47" s="24"/>
      <c r="N47" s="24"/>
      <c r="O47" s="24"/>
      <c r="P47" s="18" t="str">
        <f>IF(OR(ISBLANK(AWG), ISBLANK($M47), ISBLANK($N47), ISBLANK($O47)),"", SUM(N47:$N$49))</f>
        <v/>
      </c>
      <c r="Q47" s="18" t="str">
        <f t="shared" si="9"/>
        <v/>
      </c>
      <c r="R47" s="18" t="str">
        <f t="shared" si="10"/>
        <v/>
      </c>
      <c r="S47" s="18" t="str">
        <f t="shared" si="11"/>
        <v/>
      </c>
      <c r="T47" s="40"/>
    </row>
    <row r="48" spans="2:20" x14ac:dyDescent="0.2">
      <c r="B48" s="33"/>
      <c r="C48" s="24"/>
      <c r="D48" s="24"/>
      <c r="E48" s="24"/>
      <c r="F48" s="18" t="str">
        <f>IF(OR(ISBLANK(AWG), ISBLANK($C48), ISBLANK($D48), ISBLANK($E48)),"", SUM($D48:$D$49))</f>
        <v/>
      </c>
      <c r="G48" s="18" t="str">
        <f t="shared" si="6"/>
        <v/>
      </c>
      <c r="H48" s="18" t="str">
        <f t="shared" si="7"/>
        <v/>
      </c>
      <c r="I48" s="18" t="str">
        <f t="shared" si="8"/>
        <v/>
      </c>
      <c r="J48" s="40"/>
      <c r="K48" s="15"/>
      <c r="L48" s="33"/>
      <c r="M48" s="24"/>
      <c r="N48" s="24"/>
      <c r="O48" s="24"/>
      <c r="P48" s="18" t="str">
        <f>IF(OR(ISBLANK(AWG), ISBLANK($M48), ISBLANK($N48), ISBLANK($O48)),"", SUM(N48:$N$49))</f>
        <v/>
      </c>
      <c r="Q48" s="18" t="str">
        <f t="shared" si="9"/>
        <v/>
      </c>
      <c r="R48" s="18" t="str">
        <f t="shared" si="10"/>
        <v/>
      </c>
      <c r="S48" s="18" t="str">
        <f t="shared" si="11"/>
        <v/>
      </c>
      <c r="T48" s="40"/>
    </row>
    <row r="49" spans="2:20" x14ac:dyDescent="0.2">
      <c r="B49" s="33"/>
      <c r="C49" s="24"/>
      <c r="D49" s="24"/>
      <c r="E49" s="24"/>
      <c r="F49" s="18" t="str">
        <f>IF(OR(ISBLANK(AWG), ISBLANK($C49), ISBLANK($D49), ISBLANK($E49)),"", SUM($D49:$D$49))</f>
        <v/>
      </c>
      <c r="G49" s="18" t="str">
        <f t="shared" si="6"/>
        <v/>
      </c>
      <c r="H49" s="18" t="str">
        <f t="shared" si="7"/>
        <v/>
      </c>
      <c r="I49" s="18" t="str">
        <f>IF(AND(AWG&gt;0, $C49&gt;0, $D49&gt;0, $E49&gt;0, ISBLANK($C50)), (24*0.9)-H49, "")</f>
        <v/>
      </c>
      <c r="J49" s="40"/>
      <c r="K49" s="40"/>
      <c r="L49" s="33"/>
      <c r="M49" s="24"/>
      <c r="N49" s="24"/>
      <c r="O49" s="24"/>
      <c r="P49" s="18" t="str">
        <f>IF(OR(ISBLANK(AWG), ISBLANK($M49), ISBLANK($N49), ISBLANK($O49)),"", SUM(N49:$N$49))</f>
        <v/>
      </c>
      <c r="Q49" s="18" t="str">
        <f t="shared" si="9"/>
        <v/>
      </c>
      <c r="R49" s="18" t="str">
        <f t="shared" si="10"/>
        <v/>
      </c>
      <c r="S49" s="18" t="str">
        <f>IF(AND(AWG&gt;0, $M49&gt;0, $N49&gt;0, $O49&gt;0, ISBLANK($C69)), (24*0.9)-R49, "")</f>
        <v/>
      </c>
      <c r="T49" s="40"/>
    </row>
    <row r="50" spans="2:20" ht="13.5" thickBot="1" x14ac:dyDescent="0.25">
      <c r="B50" s="41"/>
      <c r="C50" s="43"/>
      <c r="D50" s="43"/>
      <c r="E50" s="43"/>
      <c r="F50" s="43"/>
      <c r="G50" s="43"/>
      <c r="H50" s="43"/>
      <c r="I50" s="43"/>
      <c r="J50" s="42"/>
      <c r="L50" s="41"/>
      <c r="M50" s="43"/>
      <c r="N50" s="43"/>
      <c r="O50" s="43"/>
      <c r="P50" s="43"/>
      <c r="Q50" s="43"/>
      <c r="R50" s="43"/>
      <c r="S50" s="43"/>
      <c r="T50" s="42"/>
    </row>
    <row r="51" spans="2:20" ht="13.5" thickTop="1" x14ac:dyDescent="0.2"/>
    <row r="52" spans="2:20" ht="5.25" customHeight="1" x14ac:dyDescent="0.2"/>
  </sheetData>
  <sheetProtection sheet="1" objects="1" scenarios="1"/>
  <mergeCells count="16">
    <mergeCell ref="B32:F32"/>
    <mergeCell ref="G32:H32"/>
    <mergeCell ref="L32:P32"/>
    <mergeCell ref="Q32:R32"/>
    <mergeCell ref="B2:J2"/>
    <mergeCell ref="C4:E4"/>
    <mergeCell ref="G4:H4"/>
    <mergeCell ref="C6:E6"/>
    <mergeCell ref="G6:I6"/>
    <mergeCell ref="C8:E8"/>
    <mergeCell ref="F8:I8"/>
    <mergeCell ref="C10:E10"/>
    <mergeCell ref="G10:H10"/>
    <mergeCell ref="G12:H12"/>
    <mergeCell ref="L12:P12"/>
    <mergeCell ref="Q12:R12"/>
  </mergeCells>
  <conditionalFormatting sqref="C15:E15 C35:E49">
    <cfRule type="expression" dxfId="27" priority="27">
      <formula>AND($C15&gt;0, $C16=0, $D15&gt;0, $D16=0,  $E16=0, (SUM($D$15:$D29)&gt;100))</formula>
    </cfRule>
    <cfRule type="expression" dxfId="26" priority="28" stopIfTrue="1">
      <formula>AND($C15&gt;0, $D15&gt;0, $E15&gt;0, $I15&lt;$M$10)</formula>
    </cfRule>
  </conditionalFormatting>
  <conditionalFormatting sqref="I15:I29">
    <cfRule type="expression" dxfId="25" priority="26" stopIfTrue="1">
      <formula>AND($C15&gt;0, $D15&gt;0, $E15&gt;0, $I15&lt;$M$10)</formula>
    </cfRule>
  </conditionalFormatting>
  <conditionalFormatting sqref="C15:I15">
    <cfRule type="expression" dxfId="24" priority="25" stopIfTrue="1">
      <formula>ISBLANK($D$12)</formula>
    </cfRule>
  </conditionalFormatting>
  <conditionalFormatting sqref="C16:I29 C36:I49">
    <cfRule type="expression" dxfId="23" priority="24" stopIfTrue="1">
      <formula>AND($D$12&gt;0, $C15&gt;0,  $I15&lt;&gt;0, $I15&gt;=$M$10)</formula>
    </cfRule>
  </conditionalFormatting>
  <conditionalFormatting sqref="F15">
    <cfRule type="expression" dxfId="22" priority="23" stopIfTrue="1">
      <formula>AND($D$12&gt;0, $C$15&gt;0, $D$15&gt;0,$E$15&gt;0, $F$15&gt;100)</formula>
    </cfRule>
  </conditionalFormatting>
  <conditionalFormatting sqref="I35:I49">
    <cfRule type="expression" dxfId="21" priority="22" stopIfTrue="1">
      <formula>AND($C35&gt;0, $D35&gt;0, $E35&gt;0, $I35&lt;$M$10)</formula>
    </cfRule>
  </conditionalFormatting>
  <conditionalFormatting sqref="S15:S29">
    <cfRule type="expression" dxfId="20" priority="21" stopIfTrue="1">
      <formula>AND($M15&gt;0, $N15&gt;0, $O15&gt;0, $S15&lt;$M$10)</formula>
    </cfRule>
  </conditionalFormatting>
  <conditionalFormatting sqref="M16:S29 M36:S49">
    <cfRule type="expression" dxfId="19" priority="20" stopIfTrue="1">
      <formula>AND($D$12&gt;0, $M15&gt;0,  $S15&lt;&gt;0, $S15&gt;=$M$10)</formula>
    </cfRule>
  </conditionalFormatting>
  <conditionalFormatting sqref="C29:E29">
    <cfRule type="expression" dxfId="18" priority="18">
      <formula>AND($C29&gt;0,#REF!= 0, $D29&gt;0,#REF!= 0,#REF!=  0, (SUM($D$15:$D29)&gt;100))</formula>
    </cfRule>
    <cfRule type="expression" dxfId="17" priority="19" stopIfTrue="1">
      <formula>AND($C29&gt;0, $D29&gt;0, $E29&gt;0, $I29&lt;$M$10)</formula>
    </cfRule>
  </conditionalFormatting>
  <conditionalFormatting sqref="C16:E28">
    <cfRule type="expression" dxfId="16" priority="16">
      <formula>AND($C16&gt;0, $C17=0, $D16&gt;0, $D17=0,  $E17=0, (SUM($D$15:$D29)&gt;100))</formula>
    </cfRule>
    <cfRule type="expression" dxfId="15" priority="17" stopIfTrue="1">
      <formula>AND($C16&gt;0, $D16&gt;0, $E16&gt;0, $I16&lt;$M$10)</formula>
    </cfRule>
  </conditionalFormatting>
  <conditionalFormatting sqref="M29:O29">
    <cfRule type="expression" dxfId="14" priority="14">
      <formula>AND($M29&gt;0, $C30=0, $N29&gt;0, $D30=0,  $E30=0, (SUM($D$15:$D43)&gt;100))</formula>
    </cfRule>
    <cfRule type="expression" dxfId="13" priority="15" stopIfTrue="1">
      <formula>AND($M29&gt;0, $N29&gt;0, $O29&gt;0, $S29&lt;$M$10)</formula>
    </cfRule>
  </conditionalFormatting>
  <conditionalFormatting sqref="M15:O28">
    <cfRule type="expression" dxfId="12" priority="12">
      <formula>AND($M15&gt;0, $M16=0, $N15&gt;0, $N16=0,  $O16=0, (SUM($D$15:$D29)&gt;100))</formula>
    </cfRule>
    <cfRule type="expression" dxfId="11" priority="13" stopIfTrue="1">
      <formula>AND($M15&gt;0, $N15&gt;0, $O15&gt;0, $S15&lt;$M$10)</formula>
    </cfRule>
  </conditionalFormatting>
  <conditionalFormatting sqref="M49:O49">
    <cfRule type="expression" dxfId="10" priority="10">
      <formula>AND($M49&gt;0, $C69=0, $N49&gt;0, $D69=0,  $E69=0, (SUM($D$15:$D82)&gt;100))</formula>
    </cfRule>
    <cfRule type="expression" dxfId="9" priority="11" stopIfTrue="1">
      <formula>AND($M49&gt;0, $N49&gt;0, $O49&gt;0, $S49&lt;$M$10)</formula>
    </cfRule>
  </conditionalFormatting>
  <conditionalFormatting sqref="M35:O48">
    <cfRule type="expression" dxfId="8" priority="8">
      <formula>AND($M35&gt;0, $M36=0, $N35&gt;0, $N36=0,  $O36=0, (SUM($D$15:$D68)&gt;100))</formula>
    </cfRule>
    <cfRule type="expression" dxfId="7" priority="9" stopIfTrue="1">
      <formula>AND($M35&gt;0, $N35&gt;0, $O35&gt;0, $S35&lt;$M$10)</formula>
    </cfRule>
  </conditionalFormatting>
  <conditionalFormatting sqref="C35:I35">
    <cfRule type="expression" dxfId="6" priority="7" stopIfTrue="1">
      <formula>ISBLANK($I$32)</formula>
    </cfRule>
  </conditionalFormatting>
  <conditionalFormatting sqref="M15:S15">
    <cfRule type="expression" dxfId="5" priority="6" stopIfTrue="1">
      <formula>ISBLANK($S$12)</formula>
    </cfRule>
  </conditionalFormatting>
  <conditionalFormatting sqref="M35:S35">
    <cfRule type="expression" dxfId="4" priority="5" stopIfTrue="1">
      <formula>ISBLANK($S$32)</formula>
    </cfRule>
  </conditionalFormatting>
  <conditionalFormatting sqref="S35:S49">
    <cfRule type="expression" dxfId="3" priority="4" stopIfTrue="1">
      <formula>AND($M35&gt;0, $N35&gt;0, $O35&gt;0, $S35&lt;$M$10)</formula>
    </cfRule>
  </conditionalFormatting>
  <conditionalFormatting sqref="F35">
    <cfRule type="expression" dxfId="2" priority="3" stopIfTrue="1">
      <formula>AND($I$32&gt;0, $C$35&gt;0, $D$35&gt;0, $E$35&gt;0, $F$35&gt;100)</formula>
    </cfRule>
  </conditionalFormatting>
  <conditionalFormatting sqref="P15">
    <cfRule type="expression" dxfId="1" priority="2" stopIfTrue="1">
      <formula>AND($S$12&gt;0, $M$15&gt;0, $N$15&gt;0, $O$15&gt;0, $P$15&gt;100)</formula>
    </cfRule>
  </conditionalFormatting>
  <conditionalFormatting sqref="P35">
    <cfRule type="expression" dxfId="0" priority="1" stopIfTrue="1">
      <formula>AND($S$32&gt;0, $M$35&gt;0, $N$35&gt;0, $O$35&gt;0, $P$35&gt;100)</formula>
    </cfRule>
  </conditionalFormatting>
  <dataValidations count="2">
    <dataValidation type="list" allowBlank="1" showInputMessage="1" showErrorMessage="1" errorTitle="SELECT DEVICE TYPE" error="Please select what device types will be included on this FLN Power Trunk._x000a__x000a_If you will be mixing device types, choose &quot;DXR&quot; from this dropdown list." sqref="F6" xr:uid="{00000000-0002-0000-0500-000000000000}">
      <formula1>Device_Type</formula1>
    </dataValidation>
    <dataValidation type="list" allowBlank="1" showInputMessage="1" showErrorMessage="1" prompt="Select AWG" sqref="D12" xr:uid="{00000000-0002-0000-0500-000001000000}">
      <formula1>Gage</formula1>
    </dataValidation>
  </dataValidations>
  <pageMargins left="0.7" right="0.7" top="0.75" bottom="0.75" header="0.3" footer="0.3"/>
  <pageSetup scale="72" orientation="landscape"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K10"/>
  <sheetViews>
    <sheetView workbookViewId="0">
      <selection activeCell="A10" sqref="A10:K10"/>
    </sheetView>
  </sheetViews>
  <sheetFormatPr defaultRowHeight="12.75" x14ac:dyDescent="0.2"/>
  <cols>
    <col min="3" max="3" width="2.28515625" customWidth="1"/>
    <col min="4" max="4" width="11.5703125" bestFit="1" customWidth="1"/>
  </cols>
  <sheetData>
    <row r="1" spans="1:11" x14ac:dyDescent="0.2">
      <c r="A1" s="12" t="s">
        <v>6</v>
      </c>
      <c r="B1" s="12" t="s">
        <v>7</v>
      </c>
      <c r="D1" s="12" t="s">
        <v>42</v>
      </c>
    </row>
    <row r="2" spans="1:11" x14ac:dyDescent="0.2">
      <c r="A2" s="13">
        <v>14</v>
      </c>
      <c r="B2" s="14">
        <v>5.0000000000000001E-3</v>
      </c>
      <c r="D2" s="14" t="s">
        <v>43</v>
      </c>
    </row>
    <row r="3" spans="1:11" x14ac:dyDescent="0.2">
      <c r="A3" s="13">
        <v>16</v>
      </c>
      <c r="B3" s="14">
        <v>8.0000000000000002E-3</v>
      </c>
      <c r="D3" s="14" t="s">
        <v>44</v>
      </c>
    </row>
    <row r="4" spans="1:11" x14ac:dyDescent="0.2">
      <c r="A4" s="13">
        <v>18</v>
      </c>
      <c r="B4" s="14">
        <v>1.2E-2</v>
      </c>
    </row>
    <row r="5" spans="1:11" x14ac:dyDescent="0.2">
      <c r="A5" s="13">
        <v>20</v>
      </c>
      <c r="B5" s="14">
        <v>0.02</v>
      </c>
    </row>
    <row r="6" spans="1:11" x14ac:dyDescent="0.2">
      <c r="A6" s="13">
        <v>22</v>
      </c>
      <c r="B6" s="14">
        <v>3.3000000000000002E-2</v>
      </c>
    </row>
    <row r="7" spans="1:11" x14ac:dyDescent="0.2">
      <c r="A7" s="13">
        <v>24</v>
      </c>
      <c r="B7" s="14">
        <v>4.8000000000000001E-2</v>
      </c>
    </row>
    <row r="9" spans="1:11" ht="13.5" thickBot="1" x14ac:dyDescent="0.25">
      <c r="A9" s="95" t="s">
        <v>45</v>
      </c>
      <c r="B9" s="96"/>
      <c r="C9" s="96"/>
      <c r="D9" s="96"/>
      <c r="E9" s="96"/>
      <c r="F9" s="96"/>
      <c r="G9" s="96"/>
      <c r="H9" s="96"/>
      <c r="I9" s="96"/>
      <c r="J9" s="96"/>
      <c r="K9" s="96"/>
    </row>
    <row r="10" spans="1:11" ht="154.15" customHeight="1" thickTop="1" x14ac:dyDescent="0.2">
      <c r="A10" s="97" t="s">
        <v>46</v>
      </c>
      <c r="B10" s="97"/>
      <c r="C10" s="97"/>
      <c r="D10" s="97"/>
      <c r="E10" s="97"/>
      <c r="F10" s="97"/>
      <c r="G10" s="97"/>
      <c r="H10" s="97"/>
      <c r="I10" s="97"/>
      <c r="J10" s="97"/>
      <c r="K10" s="97"/>
    </row>
  </sheetData>
  <sheetProtection sheet="1" objects="1" scenarios="1"/>
  <mergeCells count="2">
    <mergeCell ref="A9:K9"/>
    <mergeCell ref="A10:K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15</vt:i4>
      </vt:variant>
    </vt:vector>
  </HeadingPairs>
  <TitlesOfParts>
    <vt:vector size="22" baseType="lpstr">
      <vt:lpstr>Instructions</vt:lpstr>
      <vt:lpstr>Trunk 1</vt:lpstr>
      <vt:lpstr>Trunk 2</vt:lpstr>
      <vt:lpstr>Trunk 3</vt:lpstr>
      <vt:lpstr>Trunk 4</vt:lpstr>
      <vt:lpstr>Trunk 5</vt:lpstr>
      <vt:lpstr>Lists</vt:lpstr>
      <vt:lpstr>'Trunk 2'!AWG</vt:lpstr>
      <vt:lpstr>'Trunk 3'!AWG</vt:lpstr>
      <vt:lpstr>'Trunk 4'!AWG</vt:lpstr>
      <vt:lpstr>'Trunk 5'!AWG</vt:lpstr>
      <vt:lpstr>AWG</vt:lpstr>
      <vt:lpstr>Device_Type</vt:lpstr>
      <vt:lpstr>Gage</vt:lpstr>
      <vt:lpstr>Gage_Chart</vt:lpstr>
      <vt:lpstr>ohmsList</vt:lpstr>
      <vt:lpstr>'Trunk 2'!ohmsPerFoot</vt:lpstr>
      <vt:lpstr>'Trunk 3'!ohmsPerFoot</vt:lpstr>
      <vt:lpstr>'Trunk 4'!ohmsPerFoot</vt:lpstr>
      <vt:lpstr>'Trunk 5'!ohmsPerFoot</vt:lpstr>
      <vt:lpstr>ohmsPerFoot</vt:lpstr>
      <vt:lpstr>Instructions!Print_Area</vt:lpstr>
    </vt:vector>
  </TitlesOfParts>
  <Company>Siemens AG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Walsh</dc:creator>
  <cp:lastModifiedBy>Walsh, Michael (BT AM SE BTU CUS)</cp:lastModifiedBy>
  <cp:lastPrinted>2017-03-24T20:31:28Z</cp:lastPrinted>
  <dcterms:created xsi:type="dcterms:W3CDTF">2014-02-06T20:32:34Z</dcterms:created>
  <dcterms:modified xsi:type="dcterms:W3CDTF">2019-05-10T13:14:42Z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1817390063</vt:i4>
  </property>
  <property fmtid="{D5CDD505-2E9C-101B-9397-08002B2CF9AE}" pid="3" name="_NewReviewCycle">
    <vt:lpwstr/>
  </property>
  <property fmtid="{D5CDD505-2E9C-101B-9397-08002B2CF9AE}" pid="4" name="_EmailSubject">
    <vt:lpwstr>Latest Version of Power Trunk Leg Calculator</vt:lpwstr>
  </property>
  <property fmtid="{D5CDD505-2E9C-101B-9397-08002B2CF9AE}" pid="5" name="_AuthorEmail">
    <vt:lpwstr>michael.a.walsh@siemens.com</vt:lpwstr>
  </property>
  <property fmtid="{D5CDD505-2E9C-101B-9397-08002B2CF9AE}" pid="6" name="_AuthorEmailDisplayName">
    <vt:lpwstr>Walsh, Michael (SI RSS-AM SE BTU CUS AUT)</vt:lpwstr>
  </property>
  <property fmtid="{D5CDD505-2E9C-101B-9397-08002B2CF9AE}" pid="8" name="_PreviousAdHocReviewCycleID">
    <vt:i4>-1010493584</vt:i4>
  </property>
</Properties>
</file>