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elpful Documents\Engineering Tools - Spreadsheets\"/>
    </mc:Choice>
  </mc:AlternateContent>
  <xr:revisionPtr revIDLastSave="0" documentId="13_ncr:1_{1FEB6D26-3991-4024-9495-BF4583DD307F}" xr6:coauthVersionLast="43" xr6:coauthVersionMax="43" xr10:uidLastSave="{00000000-0000-0000-0000-000000000000}"/>
  <bookViews>
    <workbookView xWindow="6735" yWindow="3120" windowWidth="21735" windowHeight="12165" tabRatio="742" activeTab="1" xr2:uid="{00000000-000D-0000-FFFF-FFFF00000000}"/>
  </bookViews>
  <sheets>
    <sheet name="Joined" sheetId="8" r:id="rId1"/>
    <sheet name="ABT" sheetId="15" r:id="rId2"/>
    <sheet name="Sched" sheetId="11" r:id="rId3"/>
    <sheet name="PanelInstance" sheetId="16" r:id="rId4"/>
  </sheets>
  <definedNames>
    <definedName name="_xlnm._FilterDatabase" localSheetId="0" hidden="1">Joined!$A$2:$I$331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9" i="15" l="1"/>
  <c r="AF9" i="15"/>
  <c r="Y9" i="15"/>
  <c r="X9" i="15"/>
  <c r="W9" i="15"/>
  <c r="V9" i="15"/>
  <c r="U9" i="15"/>
  <c r="T9" i="15"/>
  <c r="S9" i="15"/>
  <c r="R9" i="15"/>
  <c r="Q9" i="15"/>
  <c r="P9" i="15"/>
  <c r="O9" i="15"/>
  <c r="N9" i="15"/>
  <c r="AI8" i="15"/>
  <c r="AF8" i="15"/>
  <c r="Y8" i="15"/>
  <c r="X8" i="15"/>
  <c r="W8" i="15"/>
  <c r="V8" i="15"/>
  <c r="U8" i="15"/>
  <c r="T8" i="15"/>
  <c r="S8" i="15"/>
  <c r="R8" i="15"/>
  <c r="Q8" i="15"/>
  <c r="P8" i="15"/>
  <c r="O8" i="15"/>
  <c r="N8" i="15"/>
  <c r="AI7" i="15"/>
  <c r="AF7" i="15"/>
  <c r="Y7" i="15"/>
  <c r="X7" i="15"/>
  <c r="W7" i="15"/>
  <c r="V7" i="15"/>
  <c r="U7" i="15"/>
  <c r="T7" i="15"/>
  <c r="S7" i="15"/>
  <c r="R7" i="15"/>
  <c r="Q7" i="15"/>
  <c r="P7" i="15"/>
  <c r="O7" i="15"/>
  <c r="N7" i="15"/>
  <c r="AI6" i="15"/>
  <c r="AF6" i="15"/>
  <c r="Y6" i="15"/>
  <c r="X6" i="15"/>
  <c r="W6" i="15"/>
  <c r="V6" i="15"/>
  <c r="U6" i="15"/>
  <c r="T6" i="15"/>
  <c r="S6" i="15"/>
  <c r="R6" i="15"/>
  <c r="Q6" i="15"/>
  <c r="P6" i="15"/>
  <c r="O6" i="15"/>
  <c r="N6" i="15"/>
  <c r="AI5" i="15"/>
  <c r="AF5" i="15"/>
  <c r="Y5" i="15"/>
  <c r="X5" i="15"/>
  <c r="W5" i="15"/>
  <c r="V5" i="15"/>
  <c r="U5" i="15"/>
  <c r="T5" i="15"/>
  <c r="S5" i="15"/>
  <c r="R5" i="15"/>
  <c r="Q5" i="15"/>
  <c r="P5" i="15"/>
  <c r="O5" i="15"/>
  <c r="N5" i="15"/>
  <c r="AI4" i="15"/>
  <c r="AF4" i="15"/>
  <c r="Y4" i="15"/>
  <c r="X4" i="15"/>
  <c r="W4" i="15"/>
  <c r="V4" i="15"/>
  <c r="U4" i="15"/>
  <c r="T4" i="15"/>
  <c r="S4" i="15"/>
  <c r="R4" i="15"/>
  <c r="Q4" i="15"/>
  <c r="P4" i="15"/>
  <c r="O4" i="15"/>
  <c r="N4" i="15"/>
  <c r="AI3" i="15"/>
  <c r="AF3" i="15"/>
  <c r="Y3" i="15"/>
  <c r="X3" i="15"/>
  <c r="W3" i="15"/>
  <c r="V3" i="15"/>
  <c r="U3" i="15"/>
  <c r="T3" i="15"/>
  <c r="S3" i="15"/>
  <c r="R3" i="15"/>
  <c r="Q3" i="15"/>
  <c r="P3" i="15"/>
  <c r="O3" i="15"/>
  <c r="N3" i="15"/>
  <c r="AI2" i="15"/>
  <c r="AF2" i="15"/>
  <c r="Y2" i="15"/>
  <c r="X2" i="15"/>
  <c r="W2" i="15"/>
  <c r="V2" i="15"/>
  <c r="U2" i="15"/>
  <c r="T2" i="15"/>
  <c r="S2" i="15"/>
  <c r="R2" i="15"/>
  <c r="Q2" i="15"/>
  <c r="P2" i="15"/>
  <c r="O2" i="15"/>
  <c r="N2" i="15"/>
  <c r="AK3" i="15"/>
  <c r="AK4" i="15"/>
  <c r="AK5" i="15"/>
  <c r="AK6" i="15"/>
  <c r="AK7" i="15"/>
  <c r="AK8" i="15"/>
  <c r="AK9" i="15"/>
  <c r="AK2" i="15"/>
  <c r="AJ3" i="15"/>
  <c r="AJ4" i="15"/>
  <c r="AJ5" i="15"/>
  <c r="AJ6" i="15"/>
  <c r="AJ7" i="15"/>
  <c r="AJ8" i="15"/>
  <c r="AJ9" i="15"/>
  <c r="AJ2" i="15"/>
  <c r="AH3" i="15"/>
  <c r="AH4" i="15"/>
  <c r="AH5" i="15"/>
  <c r="AH6" i="15"/>
  <c r="AH7" i="15"/>
  <c r="AH8" i="15"/>
  <c r="AH9" i="15"/>
  <c r="AH2" i="15"/>
  <c r="K3" i="15"/>
  <c r="K4" i="15"/>
  <c r="K5" i="15"/>
  <c r="K6" i="15"/>
  <c r="K7" i="15"/>
  <c r="K8" i="15"/>
  <c r="K9" i="15"/>
  <c r="K2" i="15"/>
  <c r="H3" i="15"/>
  <c r="I3" i="15"/>
  <c r="H4" i="15"/>
  <c r="I4" i="15"/>
  <c r="H5" i="15"/>
  <c r="I5" i="15"/>
  <c r="H6" i="15"/>
  <c r="I6" i="15"/>
  <c r="H7" i="15"/>
  <c r="I7" i="15"/>
  <c r="H8" i="15"/>
  <c r="G8" i="15" s="1"/>
  <c r="I8" i="15"/>
  <c r="H9" i="15"/>
  <c r="I9" i="15"/>
  <c r="I2" i="15"/>
  <c r="H2" i="15"/>
  <c r="E3" i="15"/>
  <c r="E4" i="15"/>
  <c r="E5" i="15"/>
  <c r="E6" i="15"/>
  <c r="E7" i="15"/>
  <c r="E8" i="15"/>
  <c r="E9" i="15"/>
  <c r="D3" i="15"/>
  <c r="D4" i="15"/>
  <c r="D5" i="15"/>
  <c r="D6" i="15"/>
  <c r="D7" i="15"/>
  <c r="D8" i="15"/>
  <c r="D9" i="15"/>
  <c r="E2" i="15"/>
  <c r="D2" i="15"/>
  <c r="C3" i="15"/>
  <c r="C4" i="15"/>
  <c r="C5" i="15"/>
  <c r="C6" i="15"/>
  <c r="C7" i="15"/>
  <c r="C8" i="15"/>
  <c r="C9" i="15"/>
  <c r="C2" i="15"/>
  <c r="B3" i="15"/>
  <c r="B4" i="15"/>
  <c r="B5" i="15"/>
  <c r="B6" i="15"/>
  <c r="B7" i="15"/>
  <c r="B8" i="15"/>
  <c r="B9" i="15"/>
  <c r="B2" i="15"/>
  <c r="D3" i="8" l="1"/>
  <c r="D12" i="8"/>
  <c r="D13" i="8"/>
  <c r="D14" i="8"/>
  <c r="H14" i="8"/>
  <c r="H13" i="8"/>
  <c r="H12" i="8"/>
  <c r="D4" i="8" l="1"/>
  <c r="D5" i="8"/>
  <c r="D6" i="8"/>
  <c r="D7" i="8"/>
  <c r="D8" i="8"/>
  <c r="D9" i="8"/>
  <c r="D10" i="8"/>
  <c r="H4" i="8"/>
  <c r="H5" i="8"/>
  <c r="H6" i="8"/>
  <c r="H7" i="8"/>
  <c r="H8" i="8"/>
  <c r="H9" i="8"/>
  <c r="H10" i="8"/>
  <c r="H3" i="8"/>
  <c r="G2" i="15" l="1"/>
  <c r="C13" i="8"/>
  <c r="C14" i="8"/>
  <c r="C12" i="8"/>
  <c r="C9" i="8"/>
  <c r="C6" i="8"/>
  <c r="C5" i="8"/>
  <c r="C4" i="8"/>
  <c r="C10" i="8"/>
  <c r="C8" i="8"/>
  <c r="C7" i="8"/>
  <c r="C3" i="8" l="1"/>
  <c r="G9" i="15" l="1"/>
  <c r="G7" i="15"/>
  <c r="G6" i="15"/>
  <c r="G5" i="15"/>
  <c r="G4" i="15"/>
  <c r="G3" i="15"/>
  <c r="AD9" i="15" l="1"/>
  <c r="AD8" i="15"/>
  <c r="AD2" i="15"/>
  <c r="AD6" i="15"/>
  <c r="AD3" i="15"/>
  <c r="AD4" i="15"/>
  <c r="AD5" i="15"/>
  <c r="AD7" i="15"/>
</calcChain>
</file>

<file path=xl/sharedStrings.xml><?xml version="1.0" encoding="utf-8"?>
<sst xmlns="http://schemas.openxmlformats.org/spreadsheetml/2006/main" count="180" uniqueCount="127">
  <si>
    <t>BLN 1 - PXCM - BACnet MS/TP</t>
  </si>
  <si>
    <t>Panel</t>
  </si>
  <si>
    <t>FLN</t>
  </si>
  <si>
    <t>MAC Address</t>
  </si>
  <si>
    <t>Net</t>
  </si>
  <si>
    <t>Device Instance</t>
  </si>
  <si>
    <t>Application</t>
  </si>
  <si>
    <t>Tag</t>
  </si>
  <si>
    <t>System Name</t>
  </si>
  <si>
    <t>DWG</t>
  </si>
  <si>
    <t>AREA</t>
  </si>
  <si>
    <t>Area Served / Reference</t>
  </si>
  <si>
    <t>Name</t>
  </si>
  <si>
    <t>Location</t>
  </si>
  <si>
    <t>Description</t>
  </si>
  <si>
    <t>Device instance
number</t>
  </si>
  <si>
    <t>Equipment ID</t>
  </si>
  <si>
    <t>Serial number</t>
  </si>
  <si>
    <t>Application template</t>
  </si>
  <si>
    <t>Application number</t>
  </si>
  <si>
    <t>Network</t>
  </si>
  <si>
    <t>Auto addressing</t>
  </si>
  <si>
    <t>MAC address</t>
  </si>
  <si>
    <t>Max master
address</t>
  </si>
  <si>
    <t>Baud rate</t>
  </si>
  <si>
    <t>Cooling setpoint for comfort
Default command
[°F]</t>
  </si>
  <si>
    <t>Delta cooling setpoint for pre-comfort
Present value
[°F]</t>
  </si>
  <si>
    <t>Cooling setpoint for economy
Present value
[°F]</t>
  </si>
  <si>
    <t>Heating setpoint for comfort
Default command
[°F]</t>
  </si>
  <si>
    <t>Delta heating setpoint for pre-comfort
Present value
[°F]</t>
  </si>
  <si>
    <t>Heating setpoint for economy
Present value
[°F]</t>
  </si>
  <si>
    <t>Ventilation control
Minimum room air volume flow for comfort
[ft3/min]</t>
  </si>
  <si>
    <t>Ventilation control
Min.room air volume flow for pre-comfort
[ft3/min]</t>
  </si>
  <si>
    <t>Ventilation control
Minimum room air volume flow for economy
[ft3/min]</t>
  </si>
  <si>
    <t>Supply air VAV dimension A
Present value
[in]</t>
  </si>
  <si>
    <t>Supply air VAV max.air vol.flow f.cool.
Present value
[ft3/min]</t>
  </si>
  <si>
    <t>Supply air VAV min.air vol.flow f.cool.
Present value
[ft3/min]</t>
  </si>
  <si>
    <t>Supply air VAV max.air vol.flow f.heat.
Present value
[ft3/min]</t>
  </si>
  <si>
    <t>Supply air VAV min.air vol.flow f.heat.
Present value
[ft3/min]</t>
  </si>
  <si>
    <t>Supply air VAV max.air vol.flow f.vent.
Present value
[ft3/min]</t>
  </si>
  <si>
    <t>Supply air VAV min.air vol.flow f.vent.
Present value
[ft3/min]</t>
  </si>
  <si>
    <t>Room
hierarchy</t>
  </si>
  <si>
    <t>Room
name</t>
  </si>
  <si>
    <t>Segment
hierarchy</t>
  </si>
  <si>
    <t>Segment
name</t>
  </si>
  <si>
    <t>Guid</t>
  </si>
  <si>
    <t>~</t>
  </si>
  <si>
    <t>Flr</t>
  </si>
  <si>
    <t>Supply air VAV duct area
Present value
[ft2]</t>
  </si>
  <si>
    <t>Supply air VAV flow coefficient
Present value
[---]</t>
  </si>
  <si>
    <t>?</t>
  </si>
  <si>
    <t>Panel Name</t>
  </si>
  <si>
    <t>Instance</t>
  </si>
  <si>
    <t>Net #</t>
  </si>
  <si>
    <t>FLN1</t>
  </si>
  <si>
    <t>FLN2</t>
  </si>
  <si>
    <t>708261 to 708269 for ALN port | 1082601 1082699 for FLN port instance numbers</t>
  </si>
  <si>
    <t>KW</t>
  </si>
  <si>
    <r>
      <rPr>
        <b/>
        <sz val="8"/>
        <rFont val="Arial"/>
        <family val="2"/>
      </rPr>
      <t>BOX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TYPE</t>
    </r>
  </si>
  <si>
    <r>
      <rPr>
        <b/>
        <sz val="8"/>
        <rFont val="Arial"/>
        <family val="2"/>
      </rPr>
      <t>SERVED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BY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AHU/FAN</t>
    </r>
  </si>
  <si>
    <r>
      <rPr>
        <b/>
        <sz val="8"/>
        <rFont val="Arial"/>
        <family val="2"/>
      </rPr>
      <t>PRIMARY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AIR</t>
    </r>
  </si>
  <si>
    <r>
      <rPr>
        <b/>
        <sz val="8"/>
        <rFont val="Arial"/>
        <family val="2"/>
      </rPr>
      <t>UO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CFM</t>
    </r>
  </si>
  <si>
    <r>
      <rPr>
        <b/>
        <sz val="8"/>
        <rFont val="Arial"/>
        <family val="2"/>
      </rPr>
      <t>BOX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INLET</t>
    </r>
  </si>
  <si>
    <r>
      <rPr>
        <b/>
        <sz val="8"/>
        <rFont val="Arial"/>
        <family val="2"/>
      </rPr>
      <t>MAX
S.P.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IN.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WG</t>
    </r>
  </si>
  <si>
    <r>
      <rPr>
        <b/>
        <sz val="8"/>
        <rFont val="Arial"/>
        <family val="2"/>
      </rPr>
      <t>HOT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WATER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COIL</t>
    </r>
  </si>
  <si>
    <r>
      <rPr>
        <b/>
        <sz val="8"/>
        <rFont val="Arial"/>
        <family val="2"/>
      </rPr>
      <t>MAX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(CFM)</t>
    </r>
  </si>
  <si>
    <r>
      <rPr>
        <b/>
        <sz val="8"/>
        <rFont val="Arial"/>
        <family val="2"/>
      </rPr>
      <t>MIN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(CFM)</t>
    </r>
  </si>
  <si>
    <t>CFM</t>
  </si>
  <si>
    <r>
      <rPr>
        <b/>
        <sz val="8"/>
        <rFont val="Arial"/>
        <family val="2"/>
      </rPr>
      <t>EAT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(F)</t>
    </r>
  </si>
  <si>
    <r>
      <rPr>
        <b/>
        <sz val="8"/>
        <rFont val="Arial"/>
        <family val="2"/>
      </rPr>
      <t>LAT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(F)</t>
    </r>
  </si>
  <si>
    <t>MBH</t>
  </si>
  <si>
    <r>
      <rPr>
        <b/>
        <sz val="8"/>
        <rFont val="Arial"/>
        <family val="2"/>
      </rPr>
      <t>ENTERING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WATER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(F)</t>
    </r>
  </si>
  <si>
    <r>
      <rPr>
        <b/>
        <sz val="8"/>
        <rFont val="Arial"/>
        <family val="2"/>
      </rPr>
      <t>LEAVING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WATER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(F)</t>
    </r>
  </si>
  <si>
    <t>GPM</t>
  </si>
  <si>
    <r>
      <rPr>
        <b/>
        <sz val="8"/>
        <rFont val="Arial"/>
        <family val="2"/>
      </rPr>
      <t>MAX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ROWS</t>
    </r>
  </si>
  <si>
    <t>Room</t>
  </si>
  <si>
    <t>MARK</t>
  </si>
  <si>
    <t>LEVEL</t>
  </si>
  <si>
    <t>REMARKS</t>
  </si>
  <si>
    <t>VAV</t>
  </si>
  <si>
    <t>TITUS</t>
  </si>
  <si>
    <t>CAV</t>
  </si>
  <si>
    <r>
      <rPr>
        <b/>
        <sz val="8"/>
        <rFont val="Arial"/>
        <family val="2"/>
      </rPr>
      <t>SCHEDULE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-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SINGLE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DUCT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TERMINAL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BOX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(HEATING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WATER)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SERVING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CHILLED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>BEAMS</t>
    </r>
  </si>
  <si>
    <t>109-3</t>
  </si>
  <si>
    <t>108-3</t>
  </si>
  <si>
    <t>107-3</t>
  </si>
  <si>
    <t>106-3</t>
  </si>
  <si>
    <t>105-3</t>
  </si>
  <si>
    <t>104-3</t>
  </si>
  <si>
    <t>103-3</t>
  </si>
  <si>
    <t>102-3</t>
  </si>
  <si>
    <t>NWMC.PXCM10100</t>
  </si>
  <si>
    <t>NWMC.PXCC10200</t>
  </si>
  <si>
    <t>EH1-19</t>
  </si>
  <si>
    <t>SB1-19</t>
  </si>
  <si>
    <t>SB2-19</t>
  </si>
  <si>
    <t>DXR App</t>
  </si>
  <si>
    <t>DXR App Number</t>
  </si>
  <si>
    <t>Template Name</t>
  </si>
  <si>
    <t>15001_VAV_DXR2M12P_US</t>
  </si>
  <si>
    <t>15002_VAV_DXR2M12P_US</t>
  </si>
  <si>
    <t>TU-1-19</t>
  </si>
  <si>
    <t>TU-2-19</t>
  </si>
  <si>
    <t>TU-3-19</t>
  </si>
  <si>
    <t>TU-4-19</t>
  </si>
  <si>
    <t>TU-5-19</t>
  </si>
  <si>
    <t>TU-6-19</t>
  </si>
  <si>
    <t>TU-7-19</t>
  </si>
  <si>
    <t>TU-8-19</t>
  </si>
  <si>
    <t>NWSC.TU-1-19</t>
  </si>
  <si>
    <t>NWSC.TU-2-19</t>
  </si>
  <si>
    <t>NWSC.TU-3-19</t>
  </si>
  <si>
    <t>NWSC.TU-4-19</t>
  </si>
  <si>
    <t>NWSC.TU-5-19</t>
  </si>
  <si>
    <t>NWSC.TU-6-19</t>
  </si>
  <si>
    <t>NWSC.TU-7-19</t>
  </si>
  <si>
    <t>NWSC.TU-8-19</t>
  </si>
  <si>
    <t>ded4a705-96c7-498a-b4a4-df3494292af7</t>
  </si>
  <si>
    <t>e4d0763b-2bef-43f0-a517-0e4eddadd45b</t>
  </si>
  <si>
    <t>bb95ce62-4368-4683-af7f-9009c5fa7d7f</t>
  </si>
  <si>
    <t>7e57032a-df9e-41ed-846a-418154e59996</t>
  </si>
  <si>
    <t>769c39c8-3abf-48db-a1ac-6f2125aa496b</t>
  </si>
  <si>
    <t>7031cc18-7b54-4d8c-8e52-5fd40af10b95</t>
  </si>
  <si>
    <t>37bb4ce1-0614-452e-b6cf-3e1db3b3fa41</t>
  </si>
  <si>
    <t>7e164c6a-d43c-43ed-be65-5c9c0ca66be4</t>
  </si>
  <si>
    <t>Ventilation control
Min.room air volume flow for protection
[ft3/min]</t>
  </si>
  <si>
    <t>Heating coil
Nominal electric power
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</si>
</sst>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name val="Times New Roman"/>
      <family val="1"/>
    </font>
    <font>
      <sz val="8"/>
      <color theme="1"/>
      <name val="Arial"/>
      <family val="2"/>
    </font>
    <font>
      <sz val="8"/>
      <name val="Times New Roman"/>
      <family val="1"/>
    </font>
    <font>
      <sz val="8"/>
      <color rgb="FF000000"/>
      <name val="Times New Roman"/>
      <family val="1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6">
    <xf numFmtId="0" fontId="0" fillId="0" borderId="0"/>
    <xf numFmtId="0" fontId="3" fillId="0" borderId="0"/>
    <xf numFmtId="0" fontId="7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1" fillId="0" borderId="0"/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1" fillId="0" borderId="0"/>
    <xf numFmtId="0" fontId="4" fillId="0" borderId="0">
      <alignment vertical="top"/>
    </xf>
    <xf numFmtId="0" fontId="3" fillId="0" borderId="0"/>
    <xf numFmtId="0" fontId="5" fillId="0" borderId="0"/>
    <xf numFmtId="0" fontId="1" fillId="0" borderId="0"/>
    <xf numFmtId="0" fontId="5" fillId="0" borderId="0"/>
  </cellStyleXfs>
  <cellXfs count="125">
    <xf numFmtId="0" fontId="0" fillId="0" borderId="0" xfId="0"/>
    <xf numFmtId="49" fontId="6" fillId="2" borderId="1" xfId="1" applyNumberFormat="1" applyFont="1" applyFill="1" applyBorder="1" applyAlignment="1">
      <alignment horizontal="center" textRotation="90" wrapText="1"/>
    </xf>
    <xf numFmtId="0" fontId="10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/>
    <xf numFmtId="0" fontId="0" fillId="4" borderId="0" xfId="0" applyFill="1"/>
    <xf numFmtId="0" fontId="3" fillId="4" borderId="0" xfId="20" applyFont="1" applyFill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 wrapText="1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quotePrefix="1" applyBorder="1"/>
    <xf numFmtId="0" fontId="3" fillId="0" borderId="0" xfId="0" applyFont="1" applyBorder="1" applyAlignment="1">
      <alignment horizontal="left"/>
    </xf>
    <xf numFmtId="0" fontId="5" fillId="0" borderId="0" xfId="2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10" fillId="0" borderId="0" xfId="0" applyFont="1" applyBorder="1"/>
    <xf numFmtId="0" fontId="3" fillId="0" borderId="0" xfId="0" applyFont="1" applyBorder="1" applyAlignment="1">
      <alignment horizontal="center"/>
    </xf>
    <xf numFmtId="1" fontId="12" fillId="3" borderId="0" xfId="19" applyNumberFormat="1" applyFont="1" applyFill="1" applyBorder="1" applyAlignment="1">
      <alignment horizontal="center" vertical="top" wrapText="1"/>
    </xf>
    <xf numFmtId="1" fontId="12" fillId="3" borderId="0" xfId="0" applyNumberFormat="1" applyFont="1" applyFill="1" applyBorder="1" applyAlignment="1">
      <alignment horizontal="center" vertical="top" wrapText="1"/>
    </xf>
    <xf numFmtId="2" fontId="12" fillId="3" borderId="0" xfId="0" applyNumberFormat="1" applyFont="1" applyFill="1" applyBorder="1" applyAlignment="1">
      <alignment horizontal="center" vertical="top" wrapText="1"/>
    </xf>
    <xf numFmtId="0" fontId="13" fillId="0" borderId="0" xfId="0" applyFont="1" applyFill="1" applyBorder="1" applyAlignment="1"/>
    <xf numFmtId="0" fontId="13" fillId="0" borderId="8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1" fontId="12" fillId="0" borderId="8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64" fontId="12" fillId="0" borderId="8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2" fontId="12" fillId="0" borderId="8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 wrapText="1"/>
    </xf>
    <xf numFmtId="1" fontId="14" fillId="0" borderId="0" xfId="0" applyNumberFormat="1" applyFont="1" applyFill="1" applyBorder="1" applyAlignment="1">
      <alignment vertical="center"/>
    </xf>
    <xf numFmtId="2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top" wrapText="1"/>
    </xf>
    <xf numFmtId="1" fontId="14" fillId="0" borderId="0" xfId="0" applyNumberFormat="1" applyFont="1" applyFill="1" applyBorder="1" applyAlignment="1">
      <alignment horizontal="left" vertical="top" wrapText="1" indent="1"/>
    </xf>
    <xf numFmtId="164" fontId="14" fillId="0" borderId="0" xfId="0" applyNumberFormat="1" applyFont="1" applyFill="1" applyBorder="1" applyAlignment="1">
      <alignment horizontal="center" vertical="top" wrapText="1"/>
    </xf>
    <xf numFmtId="1" fontId="14" fillId="0" borderId="0" xfId="0" applyNumberFormat="1" applyFont="1" applyFill="1" applyBorder="1" applyAlignment="1">
      <alignment horizontal="left" vertical="top" wrapText="1"/>
    </xf>
    <xf numFmtId="2" fontId="12" fillId="0" borderId="0" xfId="0" applyNumberFormat="1" applyFont="1" applyFill="1" applyBorder="1" applyAlignment="1">
      <alignment horizontal="center" vertical="top" wrapText="1"/>
    </xf>
    <xf numFmtId="1" fontId="12" fillId="0" borderId="0" xfId="19" applyNumberFormat="1" applyFont="1" applyFill="1" applyBorder="1" applyAlignment="1">
      <alignment horizontal="center" vertical="top" wrapText="1"/>
    </xf>
    <xf numFmtId="1" fontId="12" fillId="0" borderId="0" xfId="0" applyNumberFormat="1" applyFont="1" applyFill="1" applyBorder="1" applyAlignment="1">
      <alignment horizontal="center" vertical="top" wrapText="1"/>
    </xf>
    <xf numFmtId="0" fontId="18" fillId="0" borderId="0" xfId="0" applyFont="1"/>
    <xf numFmtId="0" fontId="18" fillId="4" borderId="7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Border="1" applyAlignment="1"/>
    <xf numFmtId="0" fontId="19" fillId="0" borderId="0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49" fontId="18" fillId="0" borderId="0" xfId="0" applyNumberFormat="1" applyFont="1" applyFill="1" applyBorder="1" applyAlignment="1">
      <alignment horizontal="left" vertical="top"/>
    </xf>
    <xf numFmtId="0" fontId="18" fillId="0" borderId="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center" vertical="top"/>
    </xf>
    <xf numFmtId="49" fontId="21" fillId="0" borderId="0" xfId="0" applyNumberFormat="1" applyFont="1" applyFill="1" applyBorder="1" applyAlignment="1"/>
    <xf numFmtId="49" fontId="18" fillId="0" borderId="0" xfId="0" applyNumberFormat="1" applyFont="1" applyFill="1" applyBorder="1" applyAlignment="1"/>
    <xf numFmtId="0" fontId="18" fillId="0" borderId="0" xfId="0" applyFont="1" applyFill="1" applyBorder="1" applyAlignment="1">
      <alignment horizontal="right" vertical="top"/>
    </xf>
    <xf numFmtId="49" fontId="19" fillId="0" borderId="0" xfId="0" applyNumberFormat="1" applyFont="1" applyFill="1" applyBorder="1" applyAlignment="1">
      <alignment horizontal="left" vertical="top"/>
    </xf>
    <xf numFmtId="49" fontId="18" fillId="0" borderId="0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 indent="1"/>
    </xf>
    <xf numFmtId="0" fontId="13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/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49" fontId="13" fillId="4" borderId="6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 wrapText="1"/>
    </xf>
    <xf numFmtId="1" fontId="14" fillId="0" borderId="8" xfId="0" applyNumberFormat="1" applyFont="1" applyFill="1" applyBorder="1" applyAlignment="1">
      <alignment horizontal="center" vertical="center" shrinkToFit="1"/>
    </xf>
    <xf numFmtId="164" fontId="14" fillId="0" borderId="8" xfId="0" applyNumberFormat="1" applyFont="1" applyFill="1" applyBorder="1" applyAlignment="1">
      <alignment horizontal="center" vertical="center" shrinkToFit="1"/>
    </xf>
    <xf numFmtId="0" fontId="19" fillId="0" borderId="8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8" fillId="0" borderId="8" xfId="0" applyFont="1" applyFill="1" applyBorder="1" applyAlignment="1"/>
    <xf numFmtId="1" fontId="14" fillId="0" borderId="8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left" vertical="top"/>
    </xf>
    <xf numFmtId="0" fontId="0" fillId="0" borderId="0" xfId="0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0" borderId="0" xfId="0" quotePrefix="1" applyFill="1" applyBorder="1"/>
    <xf numFmtId="49" fontId="9" fillId="2" borderId="8" xfId="1" applyNumberFormat="1" applyFont="1" applyFill="1" applyBorder="1" applyAlignment="1">
      <alignment horizontal="center" textRotation="90" wrapText="1"/>
    </xf>
    <xf numFmtId="49" fontId="9" fillId="2" borderId="8" xfId="1" applyNumberFormat="1" applyFont="1" applyFill="1" applyBorder="1" applyAlignment="1">
      <alignment horizontal="center" textRotation="90"/>
    </xf>
    <xf numFmtId="0" fontId="0" fillId="0" borderId="8" xfId="0" applyBorder="1"/>
    <xf numFmtId="0" fontId="0" fillId="0" borderId="8" xfId="0" quotePrefix="1" applyBorder="1"/>
    <xf numFmtId="0" fontId="3" fillId="0" borderId="8" xfId="0" applyFont="1" applyBorder="1" applyAlignment="1">
      <alignment horizontal="left"/>
    </xf>
    <xf numFmtId="0" fontId="3" fillId="0" borderId="8" xfId="20" applyFont="1" applyBorder="1" applyAlignment="1">
      <alignment horizontal="left"/>
    </xf>
    <xf numFmtId="0" fontId="0" fillId="0" borderId="8" xfId="0" applyFill="1" applyBorder="1"/>
    <xf numFmtId="0" fontId="0" fillId="0" borderId="8" xfId="0" quotePrefix="1" applyFill="1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0" xfId="0" applyNumberFormat="1"/>
    <xf numFmtId="49" fontId="9" fillId="2" borderId="8" xfId="1" applyNumberFormat="1" applyFont="1" applyFill="1" applyBorder="1" applyAlignment="1">
      <alignment horizontal="center"/>
    </xf>
  </cellXfs>
  <cellStyles count="26">
    <cellStyle name="Normal" xfId="0" builtinId="0"/>
    <cellStyle name="Normal 10" xfId="2" xr:uid="{00000000-0005-0000-0000-000001000000}"/>
    <cellStyle name="Normal 11" xfId="1" xr:uid="{00000000-0005-0000-0000-000002000000}"/>
    <cellStyle name="Normal 2" xfId="3" xr:uid="{00000000-0005-0000-0000-000003000000}"/>
    <cellStyle name="Normal 2 2" xfId="4" xr:uid="{00000000-0005-0000-0000-000004000000}"/>
    <cellStyle name="Normal 2 2 2" xfId="5" xr:uid="{00000000-0005-0000-0000-000005000000}"/>
    <cellStyle name="Normal 2 3" xfId="6" xr:uid="{00000000-0005-0000-0000-000006000000}"/>
    <cellStyle name="Normal 2 3 2" xfId="7" xr:uid="{00000000-0005-0000-0000-000007000000}"/>
    <cellStyle name="Normal 2 4" xfId="8" xr:uid="{00000000-0005-0000-0000-000008000000}"/>
    <cellStyle name="Normal 2 5" xfId="9" xr:uid="{00000000-0005-0000-0000-000009000000}"/>
    <cellStyle name="Normal 3" xfId="10" xr:uid="{00000000-0005-0000-0000-00000A000000}"/>
    <cellStyle name="Normal 3 2" xfId="11" xr:uid="{00000000-0005-0000-0000-00000B000000}"/>
    <cellStyle name="Normal 3 3" xfId="12" xr:uid="{00000000-0005-0000-0000-00000C000000}"/>
    <cellStyle name="Normal 3 3 2" xfId="13" xr:uid="{00000000-0005-0000-0000-00000D000000}"/>
    <cellStyle name="Normal 3 4" xfId="14" xr:uid="{00000000-0005-0000-0000-00000E000000}"/>
    <cellStyle name="Normal 3 4 2" xfId="15" xr:uid="{00000000-0005-0000-0000-00000F000000}"/>
    <cellStyle name="Normal 3 5" xfId="16" xr:uid="{00000000-0005-0000-0000-000010000000}"/>
    <cellStyle name="Normal 4" xfId="17" xr:uid="{00000000-0005-0000-0000-000011000000}"/>
    <cellStyle name="Normal 4 2" xfId="18" xr:uid="{00000000-0005-0000-0000-000012000000}"/>
    <cellStyle name="Normal 4 3" xfId="19" xr:uid="{00000000-0005-0000-0000-000013000000}"/>
    <cellStyle name="Normal 5" xfId="20" xr:uid="{00000000-0005-0000-0000-000014000000}"/>
    <cellStyle name="Normal 6" xfId="21" xr:uid="{00000000-0005-0000-0000-000015000000}"/>
    <cellStyle name="Normal 7" xfId="22" xr:uid="{00000000-0005-0000-0000-000016000000}"/>
    <cellStyle name="Normal 7 2" xfId="23" xr:uid="{00000000-0005-0000-0000-000017000000}"/>
    <cellStyle name="Normal 8" xfId="24" xr:uid="{00000000-0005-0000-0000-000018000000}"/>
    <cellStyle name="Normal 9" xfId="25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230424</xdr:colOff>
      <xdr:row>3</xdr:row>
      <xdr:rowOff>33506</xdr:rowOff>
    </xdr:from>
    <xdr:to>
      <xdr:col>4</xdr:col>
      <xdr:colOff>259915</xdr:colOff>
      <xdr:row>3</xdr:row>
      <xdr:rowOff>59541</xdr:rowOff>
    </xdr:to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6349E029-ACB9-481F-8BFB-AB8F801F2D55}"/>
            </a:ext>
          </a:extLst>
        </xdr:cNvPr>
        <xdr:cNvSpPr/>
      </xdr:nvSpPr>
      <xdr:spPr>
        <a:xfrm>
          <a:off x="3002199" y="357356"/>
          <a:ext cx="29491" cy="26035"/>
        </a:xfrm>
        <a:custGeom>
          <a:avLst/>
          <a:gdLst/>
          <a:ahLst/>
          <a:cxnLst/>
          <a:rect l="0" t="0" r="0" b="0"/>
          <a:pathLst>
            <a:path w="28575" h="26034">
              <a:moveTo>
                <a:pt x="28395" y="0"/>
              </a:moveTo>
              <a:lnTo>
                <a:pt x="4659" y="0"/>
              </a:lnTo>
              <a:lnTo>
                <a:pt x="0" y="24653"/>
              </a:lnTo>
              <a:lnTo>
                <a:pt x="5577" y="25585"/>
              </a:lnTo>
              <a:lnTo>
                <a:pt x="6043" y="24653"/>
              </a:lnTo>
              <a:lnTo>
                <a:pt x="7907" y="22803"/>
              </a:lnTo>
              <a:lnTo>
                <a:pt x="9305" y="22337"/>
              </a:lnTo>
              <a:lnTo>
                <a:pt x="10237" y="21405"/>
              </a:lnTo>
              <a:lnTo>
                <a:pt x="11634" y="20940"/>
              </a:lnTo>
              <a:lnTo>
                <a:pt x="14430" y="20940"/>
              </a:lnTo>
              <a:lnTo>
                <a:pt x="26531" y="20008"/>
              </a:lnTo>
              <a:lnTo>
                <a:pt x="25599" y="19076"/>
              </a:lnTo>
              <a:lnTo>
                <a:pt x="6975" y="18610"/>
              </a:lnTo>
              <a:lnTo>
                <a:pt x="9305" y="5577"/>
              </a:lnTo>
              <a:lnTo>
                <a:pt x="28395" y="5577"/>
              </a:lnTo>
              <a:lnTo>
                <a:pt x="28395" y="0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C3D3-9F0D-4F70-A940-BBFBF6B578C5}">
  <dimension ref="A1:Y331"/>
  <sheetViews>
    <sheetView zoomScaleNormal="100" workbookViewId="0">
      <selection activeCell="G6" sqref="G6"/>
    </sheetView>
  </sheetViews>
  <sheetFormatPr defaultRowHeight="12.75" x14ac:dyDescent="0.2"/>
  <cols>
    <col min="1" max="1" width="22.5703125" style="9" customWidth="1"/>
    <col min="2" max="2" width="7.85546875" style="9" bestFit="1" customWidth="1"/>
    <col min="3" max="3" width="5.7109375" style="9" bestFit="1" customWidth="1"/>
    <col min="4" max="4" width="7.85546875" style="9" bestFit="1" customWidth="1"/>
    <col min="5" max="5" width="8" style="9" bestFit="1" customWidth="1"/>
    <col min="6" max="6" width="7.85546875" style="9" bestFit="1" customWidth="1"/>
    <col min="7" max="7" width="19.5703125" style="9" bestFit="1" customWidth="1"/>
    <col min="8" max="8" width="30.28515625" style="9" bestFit="1" customWidth="1"/>
    <col min="9" max="9" width="8.42578125" style="9" bestFit="1" customWidth="1"/>
    <col min="11" max="11" width="8.42578125" bestFit="1" customWidth="1"/>
    <col min="12" max="12" width="23.7109375" bestFit="1" customWidth="1"/>
    <col min="13" max="13" width="9.85546875" bestFit="1" customWidth="1"/>
    <col min="16" max="16" width="22.140625" bestFit="1" customWidth="1"/>
    <col min="17" max="17" width="14.5703125" style="4" bestFit="1" customWidth="1"/>
  </cols>
  <sheetData>
    <row r="1" spans="1:25" x14ac:dyDescent="0.2">
      <c r="A1" s="124" t="s">
        <v>0</v>
      </c>
      <c r="B1" s="124"/>
      <c r="C1" s="124"/>
      <c r="D1" s="124"/>
      <c r="E1" s="124"/>
      <c r="F1" s="124"/>
      <c r="G1" s="124"/>
      <c r="H1" s="124"/>
      <c r="I1" s="124"/>
    </row>
    <row r="2" spans="1:25" ht="61.5" customHeight="1" x14ac:dyDescent="0.2">
      <c r="A2" s="107" t="s">
        <v>1</v>
      </c>
      <c r="B2" s="107" t="s">
        <v>2</v>
      </c>
      <c r="C2" s="107" t="s">
        <v>3</v>
      </c>
      <c r="D2" s="107" t="s">
        <v>4</v>
      </c>
      <c r="E2" s="107" t="s">
        <v>5</v>
      </c>
      <c r="F2" s="107" t="s">
        <v>6</v>
      </c>
      <c r="G2" s="108" t="s">
        <v>7</v>
      </c>
      <c r="H2" s="107" t="s">
        <v>8</v>
      </c>
      <c r="I2" s="107" t="s">
        <v>11</v>
      </c>
      <c r="K2" s="1" t="s">
        <v>9</v>
      </c>
      <c r="L2" s="1" t="s">
        <v>10</v>
      </c>
      <c r="M2" t="s">
        <v>47</v>
      </c>
    </row>
    <row r="3" spans="1:25" x14ac:dyDescent="0.2">
      <c r="A3" s="109" t="s">
        <v>92</v>
      </c>
      <c r="B3" s="109" t="s">
        <v>54</v>
      </c>
      <c r="C3" s="110">
        <f>COUNTIF($D$3:D3, D3)</f>
        <v>1</v>
      </c>
      <c r="D3" s="110">
        <f>INDEX(PanelInstance!$B$2:$G$11, MATCH(Joined!$A3, PanelInstance!$B$2:$B$11, 0), MATCH(Joined!$B3, PanelInstance!$B$1:$G$1, 0)+1)</f>
        <v>102</v>
      </c>
      <c r="E3" s="110">
        <v>10201</v>
      </c>
      <c r="F3" s="110">
        <v>15001</v>
      </c>
      <c r="G3" s="111" t="s">
        <v>101</v>
      </c>
      <c r="H3" s="109" t="str">
        <f>"NWSC." &amp; G3</f>
        <v>NWSC.TU-1-19</v>
      </c>
      <c r="I3" s="110">
        <v>1</v>
      </c>
      <c r="O3" s="104"/>
      <c r="P3" s="104"/>
      <c r="Q3" s="105"/>
      <c r="R3" s="104"/>
      <c r="S3" s="104"/>
      <c r="T3" s="21"/>
      <c r="U3" s="2"/>
      <c r="V3" s="2"/>
      <c r="W3" s="3"/>
      <c r="X3" s="2"/>
      <c r="Y3" s="2"/>
    </row>
    <row r="4" spans="1:25" x14ac:dyDescent="0.2">
      <c r="A4" s="109" t="s">
        <v>92</v>
      </c>
      <c r="B4" s="109" t="s">
        <v>54</v>
      </c>
      <c r="C4" s="110">
        <f>COUNTIF($D$3:D4, D4)</f>
        <v>2</v>
      </c>
      <c r="D4" s="110">
        <f>INDEX(PanelInstance!$B$2:$G$11, MATCH(Joined!$A4, PanelInstance!$B$2:$B$11, 0), MATCH(Joined!B4, PanelInstance!$B$1:$G$1, 0)+1)</f>
        <v>102</v>
      </c>
      <c r="E4" s="110">
        <v>10202</v>
      </c>
      <c r="F4" s="110">
        <v>15001</v>
      </c>
      <c r="G4" s="112" t="s">
        <v>102</v>
      </c>
      <c r="H4" s="109" t="str">
        <f t="shared" ref="H4:H14" si="0">"NWSC." &amp; G4</f>
        <v>NWSC.TU-2-19</v>
      </c>
      <c r="I4" s="110">
        <v>1</v>
      </c>
      <c r="O4" s="9"/>
      <c r="P4" s="9"/>
      <c r="Q4" s="10"/>
      <c r="R4" s="9"/>
      <c r="S4" s="19"/>
      <c r="T4" s="9"/>
    </row>
    <row r="5" spans="1:25" x14ac:dyDescent="0.2">
      <c r="A5" s="109" t="s">
        <v>92</v>
      </c>
      <c r="B5" s="109" t="s">
        <v>54</v>
      </c>
      <c r="C5" s="110">
        <f>COUNTIF($D$3:D5, D5)</f>
        <v>3</v>
      </c>
      <c r="D5" s="110">
        <f>INDEX(PanelInstance!$B$2:$G$11, MATCH(Joined!$A5, PanelInstance!$B$2:$B$11, 0), MATCH(Joined!B5, PanelInstance!$B$1:$G$1, 0)+1)</f>
        <v>102</v>
      </c>
      <c r="E5" s="110">
        <v>10203</v>
      </c>
      <c r="F5" s="110">
        <v>15001</v>
      </c>
      <c r="G5" s="112" t="s">
        <v>103</v>
      </c>
      <c r="H5" s="109" t="str">
        <f t="shared" si="0"/>
        <v>NWSC.TU-3-19</v>
      </c>
      <c r="I5" s="110">
        <v>1</v>
      </c>
      <c r="O5" s="9"/>
      <c r="P5" s="9"/>
      <c r="Q5" s="10"/>
      <c r="R5" s="9"/>
      <c r="S5" s="19"/>
      <c r="T5" s="9"/>
    </row>
    <row r="6" spans="1:25" x14ac:dyDescent="0.2">
      <c r="A6" s="109" t="s">
        <v>92</v>
      </c>
      <c r="B6" s="109" t="s">
        <v>54</v>
      </c>
      <c r="C6" s="110">
        <f>COUNTIF($D$3:D6, D6)</f>
        <v>4</v>
      </c>
      <c r="D6" s="110">
        <f>INDEX(PanelInstance!$B$2:$G$11, MATCH(Joined!$A6, PanelInstance!$B$2:$B$11, 0), MATCH(Joined!B6, PanelInstance!$B$1:$G$1, 0)+1)</f>
        <v>102</v>
      </c>
      <c r="E6" s="110">
        <v>10204</v>
      </c>
      <c r="F6" s="110">
        <v>15002</v>
      </c>
      <c r="G6" s="112" t="s">
        <v>104</v>
      </c>
      <c r="H6" s="109" t="str">
        <f t="shared" si="0"/>
        <v>NWSC.TU-4-19</v>
      </c>
      <c r="I6" s="110">
        <v>1</v>
      </c>
      <c r="O6" s="9"/>
      <c r="P6" s="9"/>
      <c r="Q6" s="10"/>
      <c r="R6" s="9"/>
      <c r="S6" s="19"/>
      <c r="T6" s="9"/>
    </row>
    <row r="7" spans="1:25" x14ac:dyDescent="0.2">
      <c r="A7" s="109" t="s">
        <v>92</v>
      </c>
      <c r="B7" s="109" t="s">
        <v>54</v>
      </c>
      <c r="C7" s="110">
        <f>COUNTIF($D$3:D7, D7)</f>
        <v>5</v>
      </c>
      <c r="D7" s="110">
        <f>INDEX(PanelInstance!$B$2:$G$11, MATCH(Joined!$A7, PanelInstance!$B$2:$B$11, 0), MATCH(Joined!B7, PanelInstance!$B$1:$G$1, 0)+1)</f>
        <v>102</v>
      </c>
      <c r="E7" s="110">
        <v>10205</v>
      </c>
      <c r="F7" s="110">
        <v>15001</v>
      </c>
      <c r="G7" s="111" t="s">
        <v>105</v>
      </c>
      <c r="H7" s="109" t="str">
        <f t="shared" si="0"/>
        <v>NWSC.TU-5-19</v>
      </c>
      <c r="I7" s="110">
        <v>1</v>
      </c>
      <c r="O7" s="9"/>
      <c r="P7" s="9"/>
      <c r="Q7" s="10"/>
      <c r="R7" s="9"/>
      <c r="S7" s="19"/>
      <c r="T7" s="9"/>
    </row>
    <row r="8" spans="1:25" x14ac:dyDescent="0.2">
      <c r="A8" s="109" t="s">
        <v>92</v>
      </c>
      <c r="B8" s="109" t="s">
        <v>54</v>
      </c>
      <c r="C8" s="110">
        <f>COUNTIF($D$3:D8, D8)</f>
        <v>6</v>
      </c>
      <c r="D8" s="110">
        <f>INDEX(PanelInstance!$B$2:$G$11, MATCH(Joined!$A8, PanelInstance!$B$2:$B$11, 0), MATCH(Joined!B8, PanelInstance!$B$1:$G$1, 0)+1)</f>
        <v>102</v>
      </c>
      <c r="E8" s="110">
        <v>10206</v>
      </c>
      <c r="F8" s="110">
        <v>15001</v>
      </c>
      <c r="G8" s="112" t="s">
        <v>106</v>
      </c>
      <c r="H8" s="109" t="str">
        <f t="shared" si="0"/>
        <v>NWSC.TU-6-19</v>
      </c>
      <c r="I8" s="110">
        <v>1</v>
      </c>
      <c r="O8" s="9"/>
      <c r="P8" s="9"/>
      <c r="Q8" s="10"/>
      <c r="R8" s="9"/>
      <c r="S8" s="19"/>
      <c r="T8" s="9"/>
    </row>
    <row r="9" spans="1:25" x14ac:dyDescent="0.2">
      <c r="A9" s="109" t="s">
        <v>92</v>
      </c>
      <c r="B9" s="109" t="s">
        <v>54</v>
      </c>
      <c r="C9" s="110">
        <f>COUNTIF($D$3:D9, D9)</f>
        <v>7</v>
      </c>
      <c r="D9" s="110">
        <f>INDEX(PanelInstance!$B$2:$G$11, MATCH(Joined!$A9, PanelInstance!$B$2:$B$11, 0), MATCH(Joined!B9, PanelInstance!$B$1:$G$1, 0)+1)</f>
        <v>102</v>
      </c>
      <c r="E9" s="110">
        <v>10207</v>
      </c>
      <c r="F9" s="110">
        <v>15001</v>
      </c>
      <c r="G9" s="111" t="s">
        <v>107</v>
      </c>
      <c r="H9" s="109" t="str">
        <f t="shared" si="0"/>
        <v>NWSC.TU-7-19</v>
      </c>
      <c r="I9" s="110">
        <v>1</v>
      </c>
      <c r="O9" s="9"/>
      <c r="P9" s="9"/>
      <c r="Q9" s="10"/>
      <c r="R9" s="11"/>
      <c r="S9" s="12"/>
      <c r="T9" s="9"/>
    </row>
    <row r="10" spans="1:25" x14ac:dyDescent="0.2">
      <c r="A10" s="109" t="s">
        <v>92</v>
      </c>
      <c r="B10" s="109" t="s">
        <v>54</v>
      </c>
      <c r="C10" s="110">
        <f>COUNTIF($D$3:D10, D10)</f>
        <v>8</v>
      </c>
      <c r="D10" s="110">
        <f>INDEX(PanelInstance!$B$2:$G$11, MATCH(Joined!$A10, PanelInstance!$B$2:$B$11, 0), MATCH(Joined!B10, PanelInstance!$B$1:$G$1, 0)+1)</f>
        <v>102</v>
      </c>
      <c r="E10" s="110">
        <v>10208</v>
      </c>
      <c r="F10" s="110">
        <v>15001</v>
      </c>
      <c r="G10" s="111" t="s">
        <v>108</v>
      </c>
      <c r="H10" s="109" t="str">
        <f t="shared" si="0"/>
        <v>NWSC.TU-8-19</v>
      </c>
      <c r="I10" s="110">
        <v>1</v>
      </c>
      <c r="O10" s="9"/>
      <c r="P10" s="9"/>
      <c r="Q10" s="10"/>
      <c r="R10" s="11"/>
      <c r="S10" s="12"/>
      <c r="T10" s="9"/>
    </row>
    <row r="11" spans="1:25" x14ac:dyDescent="0.2">
      <c r="A11" s="109"/>
      <c r="B11" s="113"/>
      <c r="C11" s="110"/>
      <c r="D11" s="110"/>
      <c r="E11" s="114"/>
      <c r="F11" s="114"/>
      <c r="G11" s="111"/>
      <c r="H11" s="113"/>
      <c r="I11" s="110"/>
      <c r="O11" s="9"/>
      <c r="P11" s="9"/>
      <c r="Q11" s="10"/>
      <c r="R11" s="11"/>
      <c r="S11" s="12"/>
      <c r="T11" s="9"/>
    </row>
    <row r="12" spans="1:25" x14ac:dyDescent="0.2">
      <c r="A12" s="109" t="s">
        <v>91</v>
      </c>
      <c r="B12" s="113" t="s">
        <v>55</v>
      </c>
      <c r="C12" s="110">
        <f>COUNTIF($D$3:D12, D12)</f>
        <v>1</v>
      </c>
      <c r="D12" s="110">
        <f>INDEX(PanelInstance!$B$2:$G$11, MATCH(Joined!$A12, PanelInstance!$B$2:$B$11, 0), MATCH(Joined!B12, PanelInstance!$B$1:$G$1, 0)+1)</f>
        <v>151</v>
      </c>
      <c r="E12" s="114">
        <v>10151</v>
      </c>
      <c r="F12" s="110" t="s">
        <v>50</v>
      </c>
      <c r="G12" s="111" t="s">
        <v>93</v>
      </c>
      <c r="H12" s="113" t="str">
        <f t="shared" si="0"/>
        <v>NWSC.EH1-19</v>
      </c>
      <c r="I12" s="110"/>
      <c r="O12" s="9"/>
      <c r="P12" s="9"/>
      <c r="Q12" s="10"/>
      <c r="R12" s="9"/>
      <c r="S12" s="19"/>
      <c r="T12" s="9"/>
    </row>
    <row r="13" spans="1:25" x14ac:dyDescent="0.2">
      <c r="A13" s="109" t="s">
        <v>91</v>
      </c>
      <c r="B13" s="113" t="s">
        <v>55</v>
      </c>
      <c r="C13" s="110">
        <f>COUNTIF($D$3:D13, D13)</f>
        <v>2</v>
      </c>
      <c r="D13" s="110">
        <f>INDEX(PanelInstance!$B$2:$G$11, MATCH(Joined!$A13, PanelInstance!$B$2:$B$11, 0), MATCH(Joined!B13, PanelInstance!$B$1:$G$1, 0)+1)</f>
        <v>151</v>
      </c>
      <c r="E13" s="114">
        <v>10152</v>
      </c>
      <c r="F13" s="110" t="s">
        <v>50</v>
      </c>
      <c r="G13" s="112" t="s">
        <v>94</v>
      </c>
      <c r="H13" s="113" t="str">
        <f t="shared" si="0"/>
        <v>NWSC.SB1-19</v>
      </c>
      <c r="I13" s="110"/>
      <c r="O13" s="19"/>
      <c r="P13" s="9"/>
      <c r="Q13" s="10"/>
      <c r="R13" s="9"/>
      <c r="S13" s="19"/>
      <c r="T13" s="9"/>
    </row>
    <row r="14" spans="1:25" x14ac:dyDescent="0.2">
      <c r="A14" s="109" t="s">
        <v>91</v>
      </c>
      <c r="B14" s="113" t="s">
        <v>55</v>
      </c>
      <c r="C14" s="110">
        <f>COUNTIF($D$3:D14, D14)</f>
        <v>3</v>
      </c>
      <c r="D14" s="110">
        <f>INDEX(PanelInstance!$B$2:$G$11, MATCH(Joined!$A14, PanelInstance!$B$2:$B$11, 0), MATCH(Joined!B14, PanelInstance!$B$1:$G$1, 0)+1)</f>
        <v>151</v>
      </c>
      <c r="E14" s="114">
        <v>10153</v>
      </c>
      <c r="F14" s="110" t="s">
        <v>50</v>
      </c>
      <c r="G14" s="111" t="s">
        <v>95</v>
      </c>
      <c r="H14" s="113" t="str">
        <f t="shared" si="0"/>
        <v>NWSC.SB2-19</v>
      </c>
      <c r="I14" s="110"/>
      <c r="O14" s="9"/>
      <c r="P14" s="9"/>
      <c r="Q14" s="10"/>
      <c r="R14" s="9"/>
      <c r="S14" s="19"/>
      <c r="T14" s="9"/>
    </row>
    <row r="15" spans="1:25" x14ac:dyDescent="0.2">
      <c r="B15" s="103"/>
      <c r="C15" s="15"/>
      <c r="D15" s="15"/>
      <c r="E15" s="106"/>
      <c r="F15" s="106"/>
      <c r="G15" s="19"/>
      <c r="H15" s="103"/>
      <c r="I15" s="15"/>
      <c r="O15" s="9"/>
      <c r="P15" s="9"/>
      <c r="Q15" s="10"/>
      <c r="R15" s="9"/>
      <c r="S15" s="19"/>
      <c r="T15" s="9"/>
    </row>
    <row r="16" spans="1:25" x14ac:dyDescent="0.2">
      <c r="C16" s="15"/>
      <c r="D16" s="15"/>
      <c r="E16" s="15"/>
      <c r="F16" s="15"/>
      <c r="G16" s="19"/>
      <c r="I16" s="15"/>
      <c r="O16" s="9"/>
      <c r="P16" s="9"/>
      <c r="Q16" s="10"/>
      <c r="R16" s="9"/>
      <c r="S16" s="19"/>
      <c r="T16" s="9"/>
    </row>
    <row r="17" spans="3:20" x14ac:dyDescent="0.2">
      <c r="C17" s="15"/>
      <c r="D17" s="15"/>
      <c r="E17" s="15"/>
      <c r="F17" s="15"/>
      <c r="G17" s="19"/>
      <c r="I17" s="15"/>
      <c r="O17" s="9"/>
      <c r="P17" s="9"/>
      <c r="Q17" s="10"/>
      <c r="R17" s="11"/>
      <c r="S17" s="12"/>
      <c r="T17" s="9"/>
    </row>
    <row r="18" spans="3:20" x14ac:dyDescent="0.2">
      <c r="C18" s="15"/>
      <c r="D18" s="15"/>
      <c r="E18" s="15"/>
      <c r="F18" s="15"/>
      <c r="G18" s="19"/>
      <c r="I18" s="15"/>
      <c r="O18" s="9"/>
      <c r="P18" s="9"/>
      <c r="Q18" s="10"/>
      <c r="R18" s="11"/>
      <c r="S18" s="12"/>
      <c r="T18" s="9"/>
    </row>
    <row r="19" spans="3:20" x14ac:dyDescent="0.2">
      <c r="C19" s="15"/>
      <c r="D19" s="15"/>
      <c r="E19" s="15"/>
      <c r="F19" s="15"/>
      <c r="G19" s="19"/>
      <c r="I19" s="15"/>
      <c r="O19" s="9"/>
      <c r="P19" s="9"/>
      <c r="Q19" s="10"/>
      <c r="R19" s="9"/>
      <c r="S19" s="19"/>
      <c r="T19" s="9"/>
    </row>
    <row r="20" spans="3:20" x14ac:dyDescent="0.2">
      <c r="C20" s="15"/>
      <c r="D20" s="15"/>
      <c r="E20" s="15"/>
      <c r="F20" s="15"/>
      <c r="G20" s="19"/>
      <c r="I20" s="15"/>
      <c r="O20" s="9"/>
      <c r="P20" s="9"/>
      <c r="Q20" s="10"/>
      <c r="R20" s="9"/>
      <c r="S20" s="19"/>
      <c r="T20" s="9"/>
    </row>
    <row r="21" spans="3:20" x14ac:dyDescent="0.2">
      <c r="C21" s="15"/>
      <c r="D21" s="15"/>
      <c r="E21" s="15"/>
      <c r="F21" s="15"/>
      <c r="G21" s="19"/>
      <c r="I21" s="15"/>
      <c r="O21" s="9"/>
      <c r="P21" s="9"/>
      <c r="Q21" s="10"/>
      <c r="R21" s="9"/>
      <c r="S21" s="19"/>
      <c r="T21" s="9"/>
    </row>
    <row r="22" spans="3:20" x14ac:dyDescent="0.2">
      <c r="C22" s="15"/>
      <c r="D22" s="15"/>
      <c r="E22" s="15"/>
      <c r="F22" s="15"/>
      <c r="G22" s="19"/>
      <c r="I22" s="15"/>
      <c r="O22" s="9"/>
      <c r="P22" s="9"/>
      <c r="Q22" s="10"/>
      <c r="R22" s="9"/>
      <c r="S22" s="19"/>
      <c r="T22" s="9"/>
    </row>
    <row r="23" spans="3:20" x14ac:dyDescent="0.2">
      <c r="C23" s="15"/>
      <c r="D23" s="15"/>
      <c r="E23" s="15"/>
      <c r="F23" s="15"/>
      <c r="G23" s="20"/>
      <c r="I23" s="15"/>
      <c r="O23" s="9"/>
      <c r="P23" s="9"/>
      <c r="Q23" s="10"/>
      <c r="R23" s="9"/>
      <c r="S23" s="19"/>
      <c r="T23" s="9"/>
    </row>
    <row r="24" spans="3:20" x14ac:dyDescent="0.2">
      <c r="C24" s="15"/>
      <c r="D24" s="15"/>
      <c r="E24" s="15"/>
      <c r="F24" s="15"/>
      <c r="G24" s="19"/>
      <c r="I24" s="15"/>
      <c r="O24" s="9"/>
      <c r="P24" s="9"/>
      <c r="Q24" s="10"/>
      <c r="R24" s="11"/>
      <c r="S24" s="12"/>
      <c r="T24" s="9"/>
    </row>
    <row r="25" spans="3:20" x14ac:dyDescent="0.2">
      <c r="C25" s="15"/>
      <c r="D25" s="15"/>
      <c r="E25" s="15"/>
      <c r="F25" s="15"/>
      <c r="G25" s="19"/>
      <c r="I25" s="15"/>
      <c r="O25" s="9"/>
      <c r="P25" s="9"/>
      <c r="Q25" s="10"/>
      <c r="R25" s="11"/>
      <c r="S25" s="12"/>
      <c r="T25" s="9"/>
    </row>
    <row r="26" spans="3:20" x14ac:dyDescent="0.2">
      <c r="C26" s="15"/>
      <c r="D26" s="15"/>
      <c r="E26" s="15"/>
      <c r="F26" s="15"/>
      <c r="G26" s="19"/>
      <c r="I26" s="15"/>
      <c r="O26" s="9"/>
      <c r="P26" s="9"/>
      <c r="Q26" s="10"/>
      <c r="R26" s="9"/>
      <c r="S26" s="19"/>
      <c r="T26" s="9"/>
    </row>
    <row r="27" spans="3:20" x14ac:dyDescent="0.2">
      <c r="C27" s="15"/>
      <c r="D27" s="15"/>
      <c r="E27" s="15"/>
      <c r="F27" s="15"/>
      <c r="G27" s="19"/>
      <c r="I27" s="15"/>
      <c r="O27" s="19"/>
      <c r="P27" s="9"/>
      <c r="Q27" s="10"/>
      <c r="R27" s="9"/>
      <c r="S27" s="19"/>
      <c r="T27" s="9"/>
    </row>
    <row r="28" spans="3:20" x14ac:dyDescent="0.2">
      <c r="C28" s="15"/>
      <c r="D28" s="15"/>
      <c r="E28" s="15"/>
      <c r="F28" s="15"/>
      <c r="G28" s="19"/>
      <c r="I28" s="15"/>
      <c r="O28" s="9"/>
      <c r="P28" s="9"/>
      <c r="Q28" s="10"/>
      <c r="R28" s="9"/>
      <c r="S28" s="19"/>
      <c r="T28" s="9"/>
    </row>
    <row r="29" spans="3:20" x14ac:dyDescent="0.2">
      <c r="C29" s="15"/>
      <c r="D29" s="15"/>
      <c r="E29" s="15"/>
      <c r="F29" s="15"/>
      <c r="I29" s="15"/>
      <c r="O29" s="9"/>
      <c r="P29" s="9"/>
      <c r="Q29" s="10"/>
      <c r="R29" s="9"/>
      <c r="S29" s="19"/>
      <c r="T29" s="9"/>
    </row>
    <row r="30" spans="3:20" x14ac:dyDescent="0.2">
      <c r="C30" s="15"/>
      <c r="D30" s="15"/>
      <c r="E30" s="15"/>
      <c r="F30" s="15"/>
      <c r="G30" s="19"/>
      <c r="I30" s="15"/>
      <c r="O30" s="9"/>
      <c r="P30" s="9"/>
      <c r="Q30" s="10"/>
      <c r="R30" s="9"/>
      <c r="S30" s="19"/>
      <c r="T30" s="9"/>
    </row>
    <row r="31" spans="3:20" x14ac:dyDescent="0.2">
      <c r="C31" s="15"/>
      <c r="D31" s="15"/>
      <c r="E31" s="15"/>
      <c r="F31" s="15"/>
      <c r="G31" s="18"/>
      <c r="I31" s="15"/>
      <c r="O31" s="9"/>
      <c r="P31" s="9"/>
      <c r="Q31" s="10"/>
      <c r="R31" s="11"/>
      <c r="S31" s="12"/>
      <c r="T31" s="9"/>
    </row>
    <row r="32" spans="3:20" x14ac:dyDescent="0.2">
      <c r="C32" s="15"/>
      <c r="D32" s="15"/>
      <c r="E32" s="15"/>
      <c r="F32" s="15"/>
      <c r="G32" s="18"/>
      <c r="I32" s="15"/>
      <c r="O32" s="9"/>
      <c r="P32" s="9"/>
      <c r="Q32" s="10"/>
      <c r="R32" s="9"/>
      <c r="S32" s="9"/>
      <c r="T32" s="9"/>
    </row>
    <row r="33" spans="3:20" x14ac:dyDescent="0.2">
      <c r="C33" s="15"/>
      <c r="D33" s="15"/>
      <c r="E33" s="15"/>
      <c r="F33" s="15"/>
      <c r="G33" s="18"/>
      <c r="I33" s="15"/>
      <c r="O33" s="9"/>
      <c r="P33" s="9"/>
      <c r="Q33" s="10"/>
      <c r="R33" s="9"/>
      <c r="S33" s="19"/>
      <c r="T33" s="9"/>
    </row>
    <row r="34" spans="3:20" x14ac:dyDescent="0.2">
      <c r="C34" s="15"/>
      <c r="D34" s="15"/>
      <c r="E34" s="15"/>
      <c r="F34" s="15"/>
      <c r="G34" s="18"/>
      <c r="I34" s="15"/>
      <c r="O34" s="9"/>
      <c r="P34" s="9"/>
      <c r="Q34" s="10"/>
      <c r="R34" s="9"/>
      <c r="S34" s="19"/>
      <c r="T34" s="9"/>
    </row>
    <row r="35" spans="3:20" x14ac:dyDescent="0.2">
      <c r="C35" s="15"/>
      <c r="D35" s="15"/>
      <c r="E35" s="15"/>
      <c r="F35" s="15"/>
      <c r="G35" s="18"/>
      <c r="I35" s="15"/>
      <c r="O35" s="9"/>
      <c r="P35" s="9"/>
      <c r="Q35" s="10"/>
      <c r="R35" s="9"/>
      <c r="S35" s="19"/>
      <c r="T35" s="9"/>
    </row>
    <row r="36" spans="3:20" x14ac:dyDescent="0.2">
      <c r="C36" s="15"/>
      <c r="D36" s="15"/>
      <c r="E36" s="15"/>
      <c r="F36" s="15"/>
      <c r="G36" s="18"/>
      <c r="I36" s="15"/>
      <c r="O36" s="9"/>
      <c r="P36" s="9"/>
      <c r="Q36" s="10"/>
      <c r="R36" s="9"/>
      <c r="S36" s="19"/>
      <c r="T36" s="9"/>
    </row>
    <row r="37" spans="3:20" x14ac:dyDescent="0.2">
      <c r="C37" s="15"/>
      <c r="D37" s="15"/>
      <c r="E37" s="15"/>
      <c r="F37" s="15"/>
      <c r="G37" s="18"/>
      <c r="I37" s="15"/>
      <c r="O37" s="9"/>
      <c r="P37" s="9"/>
      <c r="Q37" s="10"/>
      <c r="R37" s="9"/>
      <c r="S37" s="19"/>
      <c r="T37" s="9"/>
    </row>
    <row r="38" spans="3:20" x14ac:dyDescent="0.2">
      <c r="C38" s="15"/>
      <c r="D38" s="15"/>
      <c r="E38" s="15"/>
      <c r="F38" s="15"/>
      <c r="G38" s="18"/>
      <c r="I38" s="15"/>
      <c r="O38" s="9"/>
      <c r="P38" s="9"/>
      <c r="Q38" s="10"/>
      <c r="R38" s="11"/>
      <c r="S38" s="12"/>
      <c r="T38" s="9"/>
    </row>
    <row r="39" spans="3:20" x14ac:dyDescent="0.2">
      <c r="C39" s="15"/>
      <c r="D39" s="15"/>
      <c r="E39" s="15"/>
      <c r="F39" s="15"/>
      <c r="G39" s="18"/>
      <c r="I39" s="15"/>
      <c r="O39" s="9"/>
      <c r="P39" s="9"/>
      <c r="Q39" s="10"/>
      <c r="R39" s="9"/>
      <c r="S39" s="9"/>
      <c r="T39" s="9"/>
    </row>
    <row r="40" spans="3:20" x14ac:dyDescent="0.2">
      <c r="C40" s="15"/>
      <c r="D40" s="15"/>
      <c r="E40" s="15"/>
      <c r="F40" s="15"/>
      <c r="G40" s="18"/>
      <c r="I40" s="15"/>
      <c r="O40" s="9"/>
      <c r="P40" s="9"/>
      <c r="Q40" s="10"/>
      <c r="R40" s="9"/>
      <c r="S40" s="19"/>
      <c r="T40" s="9"/>
    </row>
    <row r="41" spans="3:20" x14ac:dyDescent="0.2">
      <c r="C41" s="15"/>
      <c r="D41" s="15"/>
      <c r="E41" s="15"/>
      <c r="F41" s="15"/>
      <c r="G41" s="18"/>
      <c r="I41" s="15"/>
      <c r="O41" s="9"/>
      <c r="P41" s="9"/>
      <c r="Q41" s="10"/>
      <c r="R41" s="9"/>
      <c r="S41" s="19"/>
      <c r="T41" s="9"/>
    </row>
    <row r="42" spans="3:20" x14ac:dyDescent="0.2">
      <c r="C42" s="15"/>
      <c r="D42" s="15"/>
      <c r="E42" s="15"/>
      <c r="F42" s="15"/>
      <c r="G42" s="18"/>
      <c r="I42" s="15"/>
      <c r="O42" s="9"/>
      <c r="P42" s="9"/>
      <c r="Q42" s="10"/>
      <c r="R42" s="9"/>
      <c r="S42" s="19"/>
      <c r="T42" s="9"/>
    </row>
    <row r="43" spans="3:20" x14ac:dyDescent="0.2">
      <c r="C43" s="15"/>
      <c r="D43" s="15"/>
      <c r="E43" s="15"/>
      <c r="F43" s="15"/>
      <c r="G43" s="17"/>
      <c r="I43" s="15"/>
      <c r="O43" s="9"/>
      <c r="P43" s="9"/>
      <c r="Q43" s="10"/>
      <c r="R43" s="9"/>
      <c r="S43" s="19"/>
      <c r="T43" s="9"/>
    </row>
    <row r="44" spans="3:20" x14ac:dyDescent="0.2">
      <c r="C44" s="15"/>
      <c r="D44" s="15"/>
      <c r="E44" s="15"/>
      <c r="F44" s="15"/>
      <c r="G44" s="17"/>
      <c r="I44" s="15"/>
      <c r="O44" s="9"/>
      <c r="P44" s="9"/>
      <c r="Q44" s="10"/>
      <c r="R44" s="9"/>
      <c r="S44" s="19"/>
      <c r="T44" s="9"/>
    </row>
    <row r="45" spans="3:20" x14ac:dyDescent="0.2">
      <c r="C45" s="15"/>
      <c r="D45" s="15"/>
      <c r="E45" s="15"/>
      <c r="F45" s="15"/>
      <c r="G45" s="17"/>
      <c r="I45" s="15"/>
      <c r="O45" s="9"/>
      <c r="P45" s="9"/>
      <c r="Q45" s="10"/>
      <c r="R45" s="11"/>
      <c r="S45" s="12"/>
      <c r="T45" s="9"/>
    </row>
    <row r="46" spans="3:20" x14ac:dyDescent="0.2">
      <c r="C46" s="15"/>
      <c r="D46" s="15"/>
      <c r="E46" s="15"/>
      <c r="F46" s="15"/>
      <c r="G46" s="20"/>
      <c r="I46" s="15"/>
      <c r="O46" s="9"/>
      <c r="P46" s="9"/>
      <c r="Q46" s="10"/>
      <c r="R46" s="9"/>
      <c r="S46" s="9"/>
      <c r="T46" s="9"/>
    </row>
    <row r="47" spans="3:20" x14ac:dyDescent="0.2">
      <c r="C47" s="15"/>
      <c r="D47" s="15"/>
      <c r="E47" s="15"/>
      <c r="F47" s="15"/>
      <c r="G47" s="20"/>
      <c r="I47" s="15"/>
      <c r="O47" s="9"/>
      <c r="P47" s="9"/>
      <c r="Q47" s="10"/>
      <c r="R47" s="9"/>
      <c r="S47" s="19"/>
      <c r="T47" s="9"/>
    </row>
    <row r="48" spans="3:20" x14ac:dyDescent="0.2">
      <c r="C48" s="15"/>
      <c r="D48" s="15"/>
      <c r="E48" s="15"/>
      <c r="F48" s="15"/>
      <c r="G48" s="19"/>
      <c r="I48" s="15"/>
      <c r="O48" s="9"/>
      <c r="P48" s="9"/>
      <c r="Q48" s="10"/>
      <c r="R48" s="9"/>
      <c r="S48" s="19"/>
      <c r="T48" s="9"/>
    </row>
    <row r="49" spans="3:20" x14ac:dyDescent="0.2">
      <c r="C49" s="15"/>
      <c r="D49" s="15"/>
      <c r="E49" s="15"/>
      <c r="F49" s="15"/>
      <c r="G49" s="18"/>
      <c r="I49" s="15"/>
      <c r="O49" s="9"/>
      <c r="P49" s="9"/>
      <c r="Q49" s="10"/>
      <c r="R49" s="9"/>
      <c r="S49" s="19"/>
      <c r="T49" s="9"/>
    </row>
    <row r="50" spans="3:20" x14ac:dyDescent="0.2">
      <c r="C50" s="15"/>
      <c r="D50" s="15"/>
      <c r="E50" s="15"/>
      <c r="F50" s="15"/>
      <c r="G50" s="17"/>
      <c r="I50" s="15"/>
      <c r="O50" s="9"/>
      <c r="P50" s="9"/>
      <c r="Q50" s="10"/>
      <c r="R50" s="9"/>
      <c r="S50" s="19"/>
      <c r="T50" s="9"/>
    </row>
    <row r="51" spans="3:20" x14ac:dyDescent="0.2">
      <c r="C51" s="15"/>
      <c r="D51" s="15"/>
      <c r="E51" s="15"/>
      <c r="F51" s="15"/>
      <c r="G51" s="17"/>
      <c r="I51" s="15"/>
      <c r="O51" s="9"/>
      <c r="P51" s="9"/>
      <c r="Q51" s="10"/>
      <c r="R51" s="9"/>
      <c r="S51" s="19"/>
      <c r="T51" s="9"/>
    </row>
    <row r="52" spans="3:20" x14ac:dyDescent="0.2">
      <c r="C52" s="15"/>
      <c r="D52" s="15"/>
      <c r="E52" s="15"/>
      <c r="F52" s="15"/>
      <c r="G52" s="18"/>
      <c r="I52" s="15"/>
      <c r="O52" s="9"/>
      <c r="P52" s="9"/>
      <c r="Q52" s="10"/>
      <c r="R52" s="11"/>
      <c r="S52" s="12"/>
      <c r="T52" s="9"/>
    </row>
    <row r="53" spans="3:20" x14ac:dyDescent="0.2">
      <c r="C53" s="15"/>
      <c r="D53" s="15"/>
      <c r="E53" s="15"/>
      <c r="F53" s="15"/>
      <c r="G53" s="18"/>
      <c r="I53" s="15"/>
      <c r="O53" s="9"/>
      <c r="P53" s="9"/>
      <c r="Q53" s="10"/>
      <c r="R53" s="9"/>
      <c r="S53" s="9"/>
      <c r="T53" s="9"/>
    </row>
    <row r="54" spans="3:20" x14ac:dyDescent="0.2">
      <c r="C54" s="15"/>
      <c r="D54" s="15"/>
      <c r="E54" s="15"/>
      <c r="F54" s="15"/>
      <c r="G54" s="18"/>
      <c r="I54" s="15"/>
      <c r="O54" s="9"/>
      <c r="P54" s="9"/>
      <c r="Q54" s="10"/>
      <c r="R54" s="9"/>
      <c r="S54" s="19"/>
      <c r="T54" s="9"/>
    </row>
    <row r="55" spans="3:20" x14ac:dyDescent="0.2">
      <c r="C55" s="15"/>
      <c r="D55" s="15"/>
      <c r="E55" s="15"/>
      <c r="F55" s="15"/>
      <c r="G55" s="18"/>
      <c r="I55" s="15"/>
      <c r="O55" s="9"/>
      <c r="P55" s="9"/>
      <c r="Q55" s="10"/>
      <c r="R55" s="9"/>
      <c r="S55" s="19"/>
      <c r="T55" s="9"/>
    </row>
    <row r="56" spans="3:20" x14ac:dyDescent="0.2">
      <c r="C56" s="15"/>
      <c r="D56" s="15"/>
      <c r="E56" s="15"/>
      <c r="F56" s="15"/>
      <c r="G56" s="18"/>
      <c r="I56" s="15"/>
      <c r="O56" s="9"/>
      <c r="P56" s="9"/>
      <c r="Q56" s="10"/>
      <c r="R56" s="9"/>
      <c r="S56" s="19"/>
      <c r="T56" s="9"/>
    </row>
    <row r="57" spans="3:20" x14ac:dyDescent="0.2">
      <c r="C57" s="15"/>
      <c r="D57" s="15"/>
      <c r="E57" s="15"/>
      <c r="F57" s="15"/>
      <c r="G57" s="18"/>
      <c r="I57" s="15"/>
      <c r="O57" s="9"/>
      <c r="P57" s="9"/>
      <c r="Q57" s="10"/>
      <c r="R57" s="9"/>
      <c r="S57" s="19"/>
      <c r="T57" s="9"/>
    </row>
    <row r="58" spans="3:20" x14ac:dyDescent="0.2">
      <c r="C58" s="15"/>
      <c r="D58" s="15"/>
      <c r="E58" s="15"/>
      <c r="F58" s="15"/>
      <c r="G58" s="18"/>
      <c r="I58" s="15"/>
      <c r="O58" s="9"/>
      <c r="P58" s="9"/>
      <c r="Q58" s="10"/>
      <c r="R58" s="9"/>
      <c r="S58" s="19"/>
      <c r="T58" s="9"/>
    </row>
    <row r="59" spans="3:20" x14ac:dyDescent="0.2">
      <c r="C59" s="15"/>
      <c r="D59" s="15"/>
      <c r="E59" s="15"/>
      <c r="F59" s="15"/>
      <c r="G59" s="19"/>
      <c r="I59" s="15"/>
      <c r="O59" s="9"/>
      <c r="P59" s="9"/>
      <c r="Q59" s="10"/>
      <c r="R59" s="11"/>
      <c r="S59" s="12"/>
      <c r="T59" s="9"/>
    </row>
    <row r="60" spans="3:20" x14ac:dyDescent="0.2">
      <c r="C60" s="15"/>
      <c r="D60" s="15"/>
      <c r="E60" s="15"/>
      <c r="F60" s="15"/>
      <c r="G60" s="19"/>
      <c r="I60" s="15"/>
      <c r="O60" s="9"/>
      <c r="P60" s="9"/>
      <c r="Q60" s="10"/>
      <c r="R60" s="11"/>
      <c r="S60" s="9"/>
      <c r="T60" s="9"/>
    </row>
    <row r="61" spans="3:20" x14ac:dyDescent="0.2">
      <c r="C61" s="15"/>
      <c r="D61" s="15"/>
      <c r="E61" s="15"/>
      <c r="F61" s="15"/>
      <c r="G61" s="19"/>
      <c r="I61" s="15"/>
      <c r="O61" s="9"/>
      <c r="P61" s="9"/>
      <c r="Q61" s="10"/>
      <c r="R61" s="9"/>
      <c r="S61" s="19"/>
      <c r="T61" s="9"/>
    </row>
    <row r="62" spans="3:20" x14ac:dyDescent="0.2">
      <c r="C62" s="15"/>
      <c r="D62" s="15"/>
      <c r="E62" s="15"/>
      <c r="F62" s="15"/>
      <c r="G62" s="19"/>
      <c r="I62" s="15"/>
      <c r="O62" s="9"/>
      <c r="P62" s="9"/>
      <c r="Q62" s="10"/>
      <c r="R62" s="9"/>
      <c r="S62" s="19"/>
      <c r="T62" s="9"/>
    </row>
    <row r="63" spans="3:20" x14ac:dyDescent="0.2">
      <c r="C63" s="15"/>
      <c r="D63" s="15"/>
      <c r="E63" s="15"/>
      <c r="F63" s="15"/>
      <c r="G63" s="20"/>
      <c r="I63" s="15"/>
      <c r="O63" s="9"/>
      <c r="P63" s="9"/>
      <c r="Q63" s="10"/>
      <c r="R63" s="9"/>
      <c r="S63" s="19"/>
      <c r="T63" s="9"/>
    </row>
    <row r="64" spans="3:20" x14ac:dyDescent="0.2">
      <c r="C64" s="15"/>
      <c r="D64" s="15"/>
      <c r="E64" s="15"/>
      <c r="F64" s="15"/>
      <c r="G64" s="19"/>
      <c r="I64" s="15"/>
      <c r="O64" s="9"/>
      <c r="P64" s="9"/>
      <c r="Q64" s="10"/>
      <c r="R64" s="9"/>
      <c r="S64" s="19"/>
      <c r="T64" s="9"/>
    </row>
    <row r="65" spans="3:20" x14ac:dyDescent="0.2">
      <c r="C65" s="15"/>
      <c r="D65" s="15"/>
      <c r="E65" s="15"/>
      <c r="F65" s="15"/>
      <c r="G65" s="19"/>
      <c r="I65" s="15"/>
      <c r="O65" s="9"/>
      <c r="P65" s="9"/>
      <c r="Q65" s="13"/>
      <c r="R65" s="9"/>
      <c r="S65" s="19"/>
      <c r="T65" s="9"/>
    </row>
    <row r="66" spans="3:20" x14ac:dyDescent="0.2">
      <c r="C66" s="15"/>
      <c r="D66" s="15"/>
      <c r="E66" s="15"/>
      <c r="F66" s="15"/>
      <c r="G66" s="19"/>
      <c r="I66" s="15"/>
      <c r="O66" s="9"/>
      <c r="P66" s="9"/>
      <c r="Q66" s="13"/>
      <c r="R66" s="11"/>
      <c r="S66" s="12"/>
      <c r="T66" s="9"/>
    </row>
    <row r="67" spans="3:20" x14ac:dyDescent="0.2">
      <c r="C67" s="15"/>
      <c r="D67" s="15"/>
      <c r="E67" s="15"/>
      <c r="F67" s="15"/>
      <c r="G67" s="19"/>
      <c r="I67" s="15"/>
      <c r="O67" s="9"/>
      <c r="P67" s="9"/>
      <c r="Q67" s="13"/>
      <c r="R67" s="11"/>
      <c r="S67" s="9"/>
      <c r="T67" s="9"/>
    </row>
    <row r="68" spans="3:20" x14ac:dyDescent="0.2">
      <c r="C68" s="15"/>
      <c r="D68" s="15"/>
      <c r="E68" s="15"/>
      <c r="F68" s="15"/>
      <c r="G68" s="19"/>
      <c r="I68" s="15"/>
      <c r="O68" s="9"/>
      <c r="P68" s="9"/>
      <c r="Q68" s="10"/>
      <c r="R68" s="9"/>
      <c r="S68" s="19"/>
      <c r="T68" s="9"/>
    </row>
    <row r="69" spans="3:20" x14ac:dyDescent="0.2">
      <c r="C69" s="15"/>
      <c r="D69" s="15"/>
      <c r="E69" s="15"/>
      <c r="F69" s="15"/>
      <c r="I69" s="15"/>
      <c r="O69" s="9"/>
      <c r="P69" s="9"/>
      <c r="Q69" s="10"/>
      <c r="R69" s="9"/>
      <c r="S69" s="19"/>
      <c r="T69" s="9"/>
    </row>
    <row r="70" spans="3:20" x14ac:dyDescent="0.2">
      <c r="C70" s="15"/>
      <c r="D70" s="15"/>
      <c r="E70" s="15"/>
      <c r="F70" s="15"/>
      <c r="G70" s="19"/>
      <c r="I70" s="15"/>
      <c r="O70" s="9"/>
      <c r="P70" s="9"/>
      <c r="Q70" s="10"/>
      <c r="R70" s="9"/>
      <c r="S70" s="19"/>
      <c r="T70" s="9"/>
    </row>
    <row r="71" spans="3:20" x14ac:dyDescent="0.2">
      <c r="C71" s="15"/>
      <c r="D71" s="15"/>
      <c r="E71" s="15"/>
      <c r="F71" s="15"/>
      <c r="G71" s="19"/>
      <c r="I71" s="15"/>
      <c r="O71" s="9"/>
      <c r="P71" s="9"/>
      <c r="Q71" s="10"/>
      <c r="R71" s="9"/>
      <c r="S71" s="19"/>
      <c r="T71" s="9"/>
    </row>
    <row r="72" spans="3:20" x14ac:dyDescent="0.2">
      <c r="C72" s="15"/>
      <c r="D72" s="15"/>
      <c r="E72" s="15"/>
      <c r="F72" s="15"/>
      <c r="G72" s="19"/>
      <c r="I72" s="15"/>
      <c r="O72" s="9"/>
      <c r="P72" s="9"/>
      <c r="Q72" s="10"/>
      <c r="R72" s="9"/>
      <c r="S72" s="19"/>
      <c r="T72" s="9"/>
    </row>
    <row r="73" spans="3:20" x14ac:dyDescent="0.2">
      <c r="C73" s="15"/>
      <c r="D73" s="15"/>
      <c r="E73" s="15"/>
      <c r="F73" s="15"/>
      <c r="G73" s="19"/>
      <c r="I73" s="15"/>
      <c r="O73" s="9"/>
      <c r="P73" s="9"/>
      <c r="Q73" s="14"/>
      <c r="R73" s="11"/>
      <c r="S73" s="12"/>
      <c r="T73" s="9"/>
    </row>
    <row r="74" spans="3:20" x14ac:dyDescent="0.2">
      <c r="C74" s="15"/>
      <c r="D74" s="15"/>
      <c r="E74" s="15"/>
      <c r="F74" s="15"/>
      <c r="G74" s="18"/>
      <c r="I74" s="15"/>
      <c r="O74" s="9"/>
      <c r="P74" s="9"/>
      <c r="Q74" s="14"/>
      <c r="R74" s="9"/>
      <c r="S74" s="9"/>
      <c r="T74" s="9"/>
    </row>
    <row r="75" spans="3:20" x14ac:dyDescent="0.2">
      <c r="C75" s="15"/>
      <c r="D75" s="15"/>
      <c r="E75" s="15"/>
      <c r="F75" s="15"/>
      <c r="G75" s="18"/>
      <c r="I75" s="15"/>
      <c r="O75" s="9"/>
      <c r="P75" s="9"/>
      <c r="Q75" s="14"/>
      <c r="R75" s="9"/>
      <c r="S75" s="9"/>
      <c r="T75" s="9"/>
    </row>
    <row r="76" spans="3:20" x14ac:dyDescent="0.2">
      <c r="C76" s="15"/>
      <c r="D76" s="15"/>
      <c r="E76" s="15"/>
      <c r="F76" s="15"/>
      <c r="G76" s="18"/>
      <c r="I76" s="15"/>
      <c r="O76" s="9"/>
      <c r="P76" s="9"/>
      <c r="Q76" s="14"/>
      <c r="R76" s="9"/>
      <c r="S76" s="9"/>
      <c r="T76" s="9"/>
    </row>
    <row r="77" spans="3:20" x14ac:dyDescent="0.2">
      <c r="C77" s="15"/>
      <c r="D77" s="15"/>
      <c r="E77" s="15"/>
      <c r="F77" s="15"/>
      <c r="G77" s="18"/>
      <c r="I77" s="15"/>
      <c r="O77" s="9"/>
      <c r="P77" s="9"/>
      <c r="Q77" s="14"/>
      <c r="R77" s="9"/>
      <c r="S77" s="9"/>
      <c r="T77" s="9"/>
    </row>
    <row r="78" spans="3:20" x14ac:dyDescent="0.2">
      <c r="C78" s="15"/>
      <c r="D78" s="15"/>
      <c r="E78" s="15"/>
      <c r="F78" s="15"/>
      <c r="G78" s="18"/>
      <c r="I78" s="15"/>
      <c r="O78" s="9"/>
      <c r="P78" s="9"/>
      <c r="Q78" s="14"/>
      <c r="R78" s="9"/>
      <c r="S78" s="9"/>
      <c r="T78" s="9"/>
    </row>
    <row r="79" spans="3:20" x14ac:dyDescent="0.2">
      <c r="C79" s="15"/>
      <c r="D79" s="15"/>
      <c r="E79" s="15"/>
      <c r="F79" s="15"/>
      <c r="G79" s="18"/>
      <c r="I79" s="15"/>
      <c r="O79" s="9"/>
      <c r="P79" s="9"/>
      <c r="Q79" s="14"/>
      <c r="R79" s="9"/>
      <c r="S79" s="9"/>
      <c r="T79" s="9"/>
    </row>
    <row r="80" spans="3:20" x14ac:dyDescent="0.2">
      <c r="C80" s="15"/>
      <c r="D80" s="15"/>
      <c r="E80" s="15"/>
      <c r="F80" s="15"/>
      <c r="G80" s="18"/>
      <c r="I80" s="15"/>
      <c r="O80" s="9"/>
      <c r="P80" s="9"/>
      <c r="Q80" s="14"/>
      <c r="R80" s="9"/>
      <c r="S80" s="9"/>
      <c r="T80" s="9"/>
    </row>
    <row r="81" spans="1:20" x14ac:dyDescent="0.2">
      <c r="C81" s="15"/>
      <c r="D81" s="15"/>
      <c r="E81" s="15"/>
      <c r="F81" s="15"/>
      <c r="G81" s="18"/>
      <c r="I81" s="15"/>
      <c r="O81" s="9"/>
      <c r="P81" s="9"/>
      <c r="Q81" s="14"/>
      <c r="R81" s="9"/>
      <c r="S81" s="9"/>
      <c r="T81" s="9"/>
    </row>
    <row r="82" spans="1:20" x14ac:dyDescent="0.2">
      <c r="C82" s="15"/>
      <c r="D82" s="15"/>
      <c r="E82" s="15"/>
      <c r="F82" s="15"/>
      <c r="G82" s="18"/>
      <c r="I82" s="15"/>
      <c r="O82" s="9"/>
      <c r="P82" s="9"/>
      <c r="Q82" s="14"/>
      <c r="R82" s="9"/>
      <c r="S82" s="9"/>
      <c r="T82" s="9"/>
    </row>
    <row r="83" spans="1:20" x14ac:dyDescent="0.2">
      <c r="C83" s="15"/>
      <c r="D83" s="15"/>
      <c r="E83" s="15"/>
      <c r="F83" s="15"/>
      <c r="G83" s="17"/>
      <c r="I83" s="15"/>
      <c r="O83" s="9"/>
      <c r="P83" s="9"/>
      <c r="Q83" s="14"/>
      <c r="R83" s="9"/>
      <c r="S83" s="9"/>
      <c r="T83" s="9"/>
    </row>
    <row r="84" spans="1:20" x14ac:dyDescent="0.2">
      <c r="C84" s="15"/>
      <c r="D84" s="15"/>
      <c r="E84" s="15"/>
      <c r="F84" s="15"/>
      <c r="G84" s="17"/>
      <c r="I84" s="15"/>
      <c r="O84" s="9"/>
      <c r="P84" s="9"/>
      <c r="Q84" s="14"/>
      <c r="R84" s="9"/>
      <c r="S84" s="9"/>
      <c r="T84" s="9"/>
    </row>
    <row r="85" spans="1:20" x14ac:dyDescent="0.2">
      <c r="C85" s="15"/>
      <c r="D85" s="15"/>
      <c r="E85" s="15"/>
      <c r="F85" s="15"/>
      <c r="G85" s="17"/>
      <c r="I85" s="15"/>
      <c r="O85" s="9"/>
      <c r="P85" s="9"/>
      <c r="Q85" s="14"/>
      <c r="R85" s="9"/>
      <c r="S85" s="9"/>
      <c r="T85" s="9"/>
    </row>
    <row r="86" spans="1:20" x14ac:dyDescent="0.2">
      <c r="C86" s="15"/>
      <c r="D86" s="15"/>
      <c r="E86" s="15"/>
      <c r="F86" s="15"/>
      <c r="G86" s="17"/>
      <c r="I86" s="15"/>
      <c r="O86" s="9"/>
      <c r="P86" s="9"/>
      <c r="Q86" s="14"/>
      <c r="R86" s="9"/>
      <c r="S86" s="9"/>
      <c r="T86" s="9"/>
    </row>
    <row r="87" spans="1:20" x14ac:dyDescent="0.2">
      <c r="C87" s="15"/>
      <c r="D87" s="15"/>
      <c r="E87" s="15"/>
      <c r="F87" s="15"/>
      <c r="G87" s="17"/>
      <c r="I87" s="15"/>
      <c r="O87" s="9"/>
      <c r="P87" s="9"/>
      <c r="Q87" s="14"/>
      <c r="R87" s="9"/>
      <c r="S87" s="9"/>
      <c r="T87" s="9"/>
    </row>
    <row r="88" spans="1:20" x14ac:dyDescent="0.2">
      <c r="C88" s="15"/>
      <c r="D88" s="15"/>
      <c r="E88" s="15"/>
      <c r="F88" s="15"/>
      <c r="G88" s="19"/>
      <c r="I88" s="15"/>
      <c r="O88" s="9"/>
      <c r="P88" s="9"/>
      <c r="Q88" s="14"/>
      <c r="R88" s="9"/>
      <c r="S88" s="9"/>
      <c r="T88" s="9"/>
    </row>
    <row r="89" spans="1:20" x14ac:dyDescent="0.2">
      <c r="C89" s="15"/>
      <c r="D89" s="15"/>
      <c r="E89" s="15"/>
      <c r="F89" s="15"/>
      <c r="G89" s="19"/>
      <c r="I89" s="15"/>
      <c r="O89" s="9"/>
      <c r="P89" s="9"/>
      <c r="Q89" s="14"/>
      <c r="R89" s="9"/>
      <c r="S89" s="9"/>
      <c r="T89" s="9"/>
    </row>
    <row r="90" spans="1:20" x14ac:dyDescent="0.2">
      <c r="C90" s="15"/>
      <c r="D90" s="15"/>
      <c r="E90" s="15"/>
      <c r="F90" s="15"/>
      <c r="G90" s="19"/>
      <c r="I90" s="15"/>
      <c r="O90" s="9"/>
      <c r="P90" s="9"/>
      <c r="Q90" s="14"/>
      <c r="R90" s="9"/>
      <c r="S90" s="9"/>
      <c r="T90" s="9"/>
    </row>
    <row r="91" spans="1:20" x14ac:dyDescent="0.2">
      <c r="A91" s="21"/>
      <c r="C91" s="15"/>
      <c r="D91" s="15"/>
      <c r="E91" s="15"/>
      <c r="F91" s="15"/>
      <c r="G91" s="22"/>
      <c r="H91" s="21"/>
      <c r="I91" s="15"/>
      <c r="O91" s="9"/>
      <c r="P91" s="9"/>
      <c r="Q91" s="14"/>
      <c r="R91" s="9"/>
      <c r="S91" s="9"/>
      <c r="T91" s="9"/>
    </row>
    <row r="92" spans="1:20" x14ac:dyDescent="0.2">
      <c r="A92" s="21"/>
      <c r="C92" s="15"/>
      <c r="D92" s="15"/>
      <c r="E92" s="15"/>
      <c r="F92" s="15"/>
      <c r="G92" s="22"/>
      <c r="H92" s="21"/>
      <c r="I92" s="15"/>
      <c r="O92" s="9"/>
      <c r="P92" s="9"/>
      <c r="Q92" s="14"/>
      <c r="R92" s="9"/>
      <c r="S92" s="9"/>
      <c r="T92" s="9"/>
    </row>
    <row r="93" spans="1:20" x14ac:dyDescent="0.2">
      <c r="C93" s="15"/>
      <c r="D93" s="15"/>
      <c r="E93" s="15"/>
      <c r="F93" s="15"/>
      <c r="G93" s="18"/>
      <c r="I93" s="15"/>
      <c r="O93" s="9"/>
      <c r="P93" s="9"/>
      <c r="Q93" s="14"/>
      <c r="R93" s="9"/>
      <c r="S93" s="9"/>
      <c r="T93" s="9"/>
    </row>
    <row r="94" spans="1:20" x14ac:dyDescent="0.2">
      <c r="C94" s="15"/>
      <c r="D94" s="15"/>
      <c r="E94" s="15"/>
      <c r="F94" s="15"/>
      <c r="G94" s="18"/>
      <c r="I94" s="15"/>
      <c r="O94" s="9"/>
      <c r="P94" s="9"/>
      <c r="Q94" s="14"/>
      <c r="R94" s="9"/>
      <c r="S94" s="9"/>
      <c r="T94" s="9"/>
    </row>
    <row r="95" spans="1:20" x14ac:dyDescent="0.2">
      <c r="C95" s="15"/>
      <c r="D95" s="15"/>
      <c r="E95" s="15"/>
      <c r="F95" s="15"/>
      <c r="G95" s="18"/>
      <c r="I95" s="15"/>
      <c r="O95" s="9"/>
      <c r="P95" s="9"/>
      <c r="Q95" s="14"/>
      <c r="R95" s="9"/>
      <c r="S95" s="9"/>
      <c r="T95" s="9"/>
    </row>
    <row r="96" spans="1:20" x14ac:dyDescent="0.2">
      <c r="C96" s="15"/>
      <c r="D96" s="15"/>
      <c r="E96" s="15"/>
      <c r="F96" s="15"/>
      <c r="G96" s="18"/>
      <c r="I96" s="15"/>
      <c r="O96" s="9"/>
      <c r="P96" s="9"/>
      <c r="Q96" s="14"/>
      <c r="R96" s="9"/>
      <c r="S96" s="9"/>
      <c r="T96" s="9"/>
    </row>
    <row r="97" spans="3:20" x14ac:dyDescent="0.2">
      <c r="C97" s="15"/>
      <c r="D97" s="15"/>
      <c r="E97" s="15"/>
      <c r="F97" s="15"/>
      <c r="G97" s="18"/>
      <c r="I97" s="15"/>
      <c r="O97" s="9"/>
      <c r="P97" s="9"/>
      <c r="Q97" s="14"/>
      <c r="R97" s="9"/>
      <c r="S97" s="9"/>
      <c r="T97" s="9"/>
    </row>
    <row r="98" spans="3:20" x14ac:dyDescent="0.2">
      <c r="C98" s="15"/>
      <c r="D98" s="15"/>
      <c r="E98" s="15"/>
      <c r="F98" s="15"/>
      <c r="G98" s="18"/>
      <c r="I98" s="15"/>
      <c r="O98" s="9"/>
      <c r="P98" s="9"/>
      <c r="Q98" s="14"/>
      <c r="R98" s="9"/>
      <c r="S98" s="9"/>
      <c r="T98" s="9"/>
    </row>
    <row r="99" spans="3:20" x14ac:dyDescent="0.2">
      <c r="C99" s="15"/>
      <c r="D99" s="15"/>
      <c r="E99" s="15"/>
      <c r="F99" s="15"/>
      <c r="G99" s="17"/>
      <c r="I99" s="15"/>
      <c r="O99" s="9"/>
      <c r="P99" s="9"/>
      <c r="Q99" s="14"/>
      <c r="R99" s="9"/>
      <c r="S99" s="9"/>
      <c r="T99" s="9"/>
    </row>
    <row r="100" spans="3:20" x14ac:dyDescent="0.2">
      <c r="C100" s="15"/>
      <c r="D100" s="15"/>
      <c r="E100" s="15"/>
      <c r="F100" s="15"/>
      <c r="G100" s="17"/>
      <c r="I100" s="15"/>
      <c r="O100" s="9"/>
      <c r="P100" s="9"/>
      <c r="Q100" s="14"/>
      <c r="R100" s="9"/>
      <c r="S100" s="9"/>
      <c r="T100" s="9"/>
    </row>
    <row r="101" spans="3:20" x14ac:dyDescent="0.2">
      <c r="C101" s="15"/>
      <c r="D101" s="15"/>
      <c r="E101" s="15"/>
      <c r="F101" s="15"/>
      <c r="G101" s="17"/>
      <c r="I101" s="15"/>
      <c r="O101" s="9"/>
      <c r="P101" s="9"/>
      <c r="Q101" s="14"/>
      <c r="R101" s="9"/>
      <c r="S101" s="9"/>
      <c r="T101" s="9"/>
    </row>
    <row r="102" spans="3:20" x14ac:dyDescent="0.2">
      <c r="C102" s="15"/>
      <c r="D102" s="15"/>
      <c r="E102" s="15"/>
      <c r="F102" s="15"/>
      <c r="G102" s="17"/>
      <c r="I102" s="15"/>
      <c r="O102" s="9"/>
      <c r="P102" s="9"/>
      <c r="Q102" s="14"/>
      <c r="R102" s="9"/>
      <c r="S102" s="9"/>
      <c r="T102" s="9"/>
    </row>
    <row r="103" spans="3:20" x14ac:dyDescent="0.2">
      <c r="C103" s="15"/>
      <c r="D103" s="15"/>
      <c r="E103" s="15"/>
      <c r="F103" s="15"/>
      <c r="G103" s="17"/>
      <c r="I103" s="15"/>
      <c r="O103" s="9"/>
      <c r="P103" s="9"/>
      <c r="Q103" s="14"/>
      <c r="R103" s="9"/>
      <c r="S103" s="9"/>
      <c r="T103" s="9"/>
    </row>
    <row r="104" spans="3:20" x14ac:dyDescent="0.2">
      <c r="C104" s="15"/>
      <c r="D104" s="15"/>
      <c r="E104" s="15"/>
      <c r="F104" s="15"/>
      <c r="G104" s="17"/>
      <c r="I104" s="15"/>
      <c r="O104" s="9"/>
      <c r="P104" s="9"/>
      <c r="Q104" s="14"/>
      <c r="R104" s="9"/>
      <c r="S104" s="9"/>
      <c r="T104" s="9"/>
    </row>
    <row r="105" spans="3:20" x14ac:dyDescent="0.2">
      <c r="C105" s="15"/>
      <c r="D105" s="15"/>
      <c r="E105" s="15"/>
      <c r="F105" s="15"/>
      <c r="G105" s="19"/>
      <c r="I105" s="15"/>
      <c r="O105" s="9"/>
      <c r="P105" s="9"/>
      <c r="Q105" s="14"/>
      <c r="R105" s="9"/>
      <c r="S105" s="9"/>
      <c r="T105" s="9"/>
    </row>
    <row r="106" spans="3:20" x14ac:dyDescent="0.2">
      <c r="C106" s="15"/>
      <c r="D106" s="15"/>
      <c r="E106" s="15"/>
      <c r="F106" s="15"/>
      <c r="G106" s="17"/>
      <c r="I106" s="15"/>
      <c r="O106" s="9"/>
      <c r="P106" s="9"/>
      <c r="Q106" s="14"/>
      <c r="R106" s="9"/>
      <c r="S106" s="9"/>
      <c r="T106" s="9"/>
    </row>
    <row r="107" spans="3:20" x14ac:dyDescent="0.2">
      <c r="C107" s="15"/>
      <c r="D107" s="15"/>
      <c r="E107" s="15"/>
      <c r="F107" s="15"/>
      <c r="G107" s="18"/>
      <c r="I107" s="15"/>
      <c r="O107" s="9"/>
      <c r="P107" s="9"/>
      <c r="Q107" s="14"/>
      <c r="R107" s="9"/>
      <c r="S107" s="9"/>
      <c r="T107" s="9"/>
    </row>
    <row r="108" spans="3:20" x14ac:dyDescent="0.2">
      <c r="C108" s="15"/>
      <c r="D108" s="15"/>
      <c r="E108" s="15"/>
      <c r="F108" s="15"/>
      <c r="G108" s="18"/>
      <c r="I108" s="15"/>
      <c r="O108" s="9"/>
      <c r="P108" s="9"/>
      <c r="Q108" s="14"/>
      <c r="R108" s="9"/>
      <c r="S108" s="9"/>
      <c r="T108" s="9"/>
    </row>
    <row r="109" spans="3:20" x14ac:dyDescent="0.2">
      <c r="C109" s="15"/>
      <c r="D109" s="15"/>
      <c r="E109" s="15"/>
      <c r="F109" s="15"/>
      <c r="G109" s="18"/>
      <c r="I109" s="15"/>
      <c r="O109" s="9"/>
      <c r="P109" s="9"/>
      <c r="Q109" s="14"/>
      <c r="R109" s="9"/>
      <c r="S109" s="9"/>
      <c r="T109" s="9"/>
    </row>
    <row r="110" spans="3:20" x14ac:dyDescent="0.2">
      <c r="C110" s="15"/>
      <c r="D110" s="15"/>
      <c r="E110" s="15"/>
      <c r="F110" s="15"/>
      <c r="G110" s="18"/>
      <c r="I110" s="15"/>
      <c r="O110" s="9"/>
      <c r="P110" s="9"/>
      <c r="Q110" s="14"/>
      <c r="R110" s="9"/>
      <c r="S110" s="9"/>
      <c r="T110" s="9"/>
    </row>
    <row r="111" spans="3:20" x14ac:dyDescent="0.2">
      <c r="C111" s="15"/>
      <c r="D111" s="15"/>
      <c r="E111" s="15"/>
      <c r="F111" s="15"/>
      <c r="G111" s="18"/>
      <c r="I111" s="15"/>
      <c r="O111" s="9"/>
      <c r="P111" s="9"/>
      <c r="Q111" s="14"/>
      <c r="R111" s="9"/>
      <c r="S111" s="9"/>
      <c r="T111" s="9"/>
    </row>
    <row r="112" spans="3:20" x14ac:dyDescent="0.2">
      <c r="C112" s="15"/>
      <c r="D112" s="15"/>
      <c r="E112" s="15"/>
      <c r="F112" s="15"/>
      <c r="G112" s="18"/>
      <c r="I112" s="15"/>
      <c r="O112" s="9"/>
      <c r="P112" s="9"/>
      <c r="Q112" s="14"/>
      <c r="R112" s="9"/>
      <c r="S112" s="9"/>
      <c r="T112" s="9"/>
    </row>
    <row r="113" spans="3:20" x14ac:dyDescent="0.2">
      <c r="C113" s="15"/>
      <c r="D113" s="15"/>
      <c r="E113" s="15"/>
      <c r="F113" s="15"/>
      <c r="G113" s="18"/>
      <c r="I113" s="15"/>
      <c r="O113" s="9"/>
      <c r="P113" s="9"/>
      <c r="Q113" s="14"/>
      <c r="R113" s="9"/>
      <c r="S113" s="9"/>
      <c r="T113" s="9"/>
    </row>
    <row r="114" spans="3:20" x14ac:dyDescent="0.2">
      <c r="C114" s="15"/>
      <c r="D114" s="15"/>
      <c r="E114" s="15"/>
      <c r="F114" s="15"/>
      <c r="G114" s="18"/>
      <c r="I114" s="15"/>
      <c r="O114" s="9"/>
      <c r="P114" s="9"/>
      <c r="Q114" s="14"/>
      <c r="R114" s="9"/>
      <c r="S114" s="9"/>
      <c r="T114" s="9"/>
    </row>
    <row r="115" spans="3:20" x14ac:dyDescent="0.2">
      <c r="C115" s="15"/>
      <c r="D115" s="15"/>
      <c r="E115" s="15"/>
      <c r="F115" s="15"/>
      <c r="G115" s="18"/>
      <c r="I115" s="15"/>
      <c r="O115" s="9"/>
      <c r="P115" s="9"/>
      <c r="Q115" s="14"/>
      <c r="R115" s="9"/>
      <c r="S115" s="9"/>
      <c r="T115" s="9"/>
    </row>
    <row r="116" spans="3:20" x14ac:dyDescent="0.2">
      <c r="C116" s="15"/>
      <c r="D116" s="15"/>
      <c r="E116" s="15"/>
      <c r="F116" s="15"/>
      <c r="G116" s="17"/>
      <c r="I116" s="15"/>
      <c r="O116" s="9"/>
      <c r="P116" s="9"/>
      <c r="Q116" s="14"/>
      <c r="R116" s="9"/>
      <c r="S116" s="9"/>
      <c r="T116" s="9"/>
    </row>
    <row r="117" spans="3:20" x14ac:dyDescent="0.2">
      <c r="C117" s="15"/>
      <c r="D117" s="15"/>
      <c r="E117" s="15"/>
      <c r="F117" s="15"/>
      <c r="G117" s="17"/>
      <c r="I117" s="15"/>
      <c r="O117" s="9"/>
      <c r="P117" s="9"/>
      <c r="Q117" s="14"/>
      <c r="R117" s="9"/>
      <c r="S117" s="9"/>
      <c r="T117" s="9"/>
    </row>
    <row r="118" spans="3:20" x14ac:dyDescent="0.2">
      <c r="C118" s="15"/>
      <c r="D118" s="15"/>
      <c r="E118" s="15"/>
      <c r="F118" s="15"/>
      <c r="G118" s="18"/>
      <c r="I118" s="15"/>
      <c r="O118" s="9"/>
      <c r="P118" s="9"/>
      <c r="Q118" s="14"/>
      <c r="R118" s="9"/>
      <c r="S118" s="9"/>
      <c r="T118" s="9"/>
    </row>
    <row r="119" spans="3:20" x14ac:dyDescent="0.2">
      <c r="C119" s="15"/>
      <c r="D119" s="15"/>
      <c r="E119" s="15"/>
      <c r="F119" s="15"/>
      <c r="G119" s="18"/>
      <c r="I119" s="15"/>
      <c r="O119" s="9"/>
      <c r="P119" s="9"/>
      <c r="Q119" s="14"/>
      <c r="R119" s="9"/>
      <c r="S119" s="9"/>
      <c r="T119" s="9"/>
    </row>
    <row r="120" spans="3:20" x14ac:dyDescent="0.2">
      <c r="C120" s="15"/>
      <c r="D120" s="15"/>
      <c r="E120" s="15"/>
      <c r="F120" s="15"/>
      <c r="G120" s="18"/>
      <c r="I120" s="15"/>
      <c r="O120" s="9"/>
      <c r="P120" s="9"/>
      <c r="Q120" s="14"/>
      <c r="R120" s="9"/>
      <c r="S120" s="9"/>
      <c r="T120" s="9"/>
    </row>
    <row r="121" spans="3:20" x14ac:dyDescent="0.2">
      <c r="C121" s="15"/>
      <c r="D121" s="15"/>
      <c r="E121" s="15"/>
      <c r="F121" s="15"/>
      <c r="G121" s="18"/>
      <c r="I121" s="15"/>
      <c r="O121" s="9"/>
      <c r="P121" s="9"/>
      <c r="Q121" s="14"/>
      <c r="R121" s="9"/>
      <c r="S121" s="9"/>
      <c r="T121" s="9"/>
    </row>
    <row r="122" spans="3:20" x14ac:dyDescent="0.2">
      <c r="C122" s="15"/>
      <c r="D122" s="15"/>
      <c r="E122" s="15"/>
      <c r="F122" s="15"/>
      <c r="G122" s="18"/>
      <c r="I122" s="15"/>
      <c r="O122" s="9"/>
      <c r="P122" s="9"/>
      <c r="Q122" s="14"/>
      <c r="R122" s="9"/>
      <c r="S122" s="9"/>
      <c r="T122" s="9"/>
    </row>
    <row r="123" spans="3:20" x14ac:dyDescent="0.2">
      <c r="C123" s="15"/>
      <c r="D123" s="15"/>
      <c r="E123" s="15"/>
      <c r="F123" s="15"/>
      <c r="G123" s="18"/>
      <c r="I123" s="15"/>
    </row>
    <row r="124" spans="3:20" x14ac:dyDescent="0.2">
      <c r="C124" s="15"/>
      <c r="D124" s="15"/>
      <c r="E124" s="15"/>
      <c r="F124" s="15"/>
      <c r="G124" s="18"/>
      <c r="I124" s="15"/>
    </row>
    <row r="125" spans="3:20" x14ac:dyDescent="0.2">
      <c r="C125" s="15"/>
      <c r="D125" s="15"/>
      <c r="E125" s="15"/>
      <c r="F125" s="15"/>
      <c r="G125" s="17"/>
      <c r="I125" s="15"/>
    </row>
    <row r="126" spans="3:20" x14ac:dyDescent="0.2">
      <c r="C126" s="15"/>
      <c r="D126" s="15"/>
      <c r="E126" s="15"/>
      <c r="F126" s="15"/>
      <c r="G126" s="17"/>
      <c r="I126" s="15"/>
    </row>
    <row r="127" spans="3:20" x14ac:dyDescent="0.2">
      <c r="C127" s="15"/>
      <c r="D127" s="15"/>
      <c r="E127" s="15"/>
      <c r="F127" s="15"/>
      <c r="G127" s="17"/>
      <c r="I127" s="15"/>
    </row>
    <row r="128" spans="3:20" x14ac:dyDescent="0.2">
      <c r="C128" s="15"/>
      <c r="D128" s="15"/>
      <c r="E128" s="15"/>
      <c r="F128" s="15"/>
      <c r="G128" s="17"/>
      <c r="I128" s="15"/>
    </row>
    <row r="129" spans="3:9" x14ac:dyDescent="0.2">
      <c r="C129" s="15"/>
      <c r="D129" s="15"/>
      <c r="E129" s="15"/>
      <c r="F129" s="15"/>
      <c r="G129" s="18"/>
      <c r="I129" s="15"/>
    </row>
    <row r="130" spans="3:9" x14ac:dyDescent="0.2">
      <c r="C130" s="15"/>
      <c r="D130" s="15"/>
      <c r="E130" s="15"/>
      <c r="F130" s="15"/>
      <c r="G130" s="18"/>
      <c r="I130" s="15"/>
    </row>
    <row r="131" spans="3:9" x14ac:dyDescent="0.2">
      <c r="C131" s="15"/>
      <c r="D131" s="15"/>
      <c r="E131" s="15"/>
      <c r="F131" s="15"/>
      <c r="G131" s="18"/>
      <c r="I131" s="15"/>
    </row>
    <row r="132" spans="3:9" x14ac:dyDescent="0.2">
      <c r="C132" s="15"/>
      <c r="D132" s="15"/>
      <c r="E132" s="15"/>
      <c r="F132" s="15"/>
      <c r="G132" s="18"/>
      <c r="I132" s="15"/>
    </row>
    <row r="133" spans="3:9" x14ac:dyDescent="0.2">
      <c r="C133" s="15"/>
      <c r="D133" s="15"/>
      <c r="E133" s="15"/>
      <c r="F133" s="15"/>
      <c r="G133" s="18"/>
      <c r="I133" s="15"/>
    </row>
    <row r="134" spans="3:9" x14ac:dyDescent="0.2">
      <c r="C134" s="15"/>
      <c r="D134" s="15"/>
      <c r="E134" s="15"/>
      <c r="F134" s="15"/>
      <c r="G134" s="18"/>
      <c r="I134" s="15"/>
    </row>
    <row r="135" spans="3:9" x14ac:dyDescent="0.2">
      <c r="C135" s="15"/>
      <c r="D135" s="15"/>
      <c r="E135" s="15"/>
      <c r="F135" s="15"/>
      <c r="G135" s="18"/>
      <c r="I135" s="15"/>
    </row>
    <row r="136" spans="3:9" x14ac:dyDescent="0.2">
      <c r="C136" s="15"/>
      <c r="D136" s="15"/>
      <c r="E136" s="15"/>
      <c r="F136" s="15"/>
      <c r="G136" s="17"/>
      <c r="I136" s="15"/>
    </row>
    <row r="137" spans="3:9" x14ac:dyDescent="0.2">
      <c r="C137" s="15"/>
      <c r="D137" s="15"/>
      <c r="E137" s="15"/>
      <c r="F137" s="15"/>
      <c r="G137" s="17"/>
      <c r="I137" s="15"/>
    </row>
    <row r="138" spans="3:9" x14ac:dyDescent="0.2">
      <c r="C138" s="15"/>
      <c r="D138" s="15"/>
      <c r="E138" s="15"/>
      <c r="F138" s="15"/>
      <c r="G138" s="17"/>
      <c r="I138" s="15"/>
    </row>
    <row r="139" spans="3:9" x14ac:dyDescent="0.2">
      <c r="C139" s="15"/>
      <c r="D139" s="15"/>
      <c r="E139" s="15"/>
      <c r="F139" s="15"/>
      <c r="G139" s="18"/>
      <c r="I139" s="15"/>
    </row>
    <row r="140" spans="3:9" x14ac:dyDescent="0.2">
      <c r="C140" s="15"/>
      <c r="D140" s="15"/>
      <c r="E140" s="15"/>
      <c r="F140" s="15"/>
      <c r="G140" s="18"/>
      <c r="I140" s="15"/>
    </row>
    <row r="141" spans="3:9" x14ac:dyDescent="0.2">
      <c r="C141" s="15"/>
      <c r="D141" s="15"/>
      <c r="E141" s="15"/>
      <c r="F141" s="15"/>
      <c r="G141" s="18"/>
      <c r="I141" s="15"/>
    </row>
    <row r="142" spans="3:9" x14ac:dyDescent="0.2">
      <c r="C142" s="15"/>
      <c r="D142" s="15"/>
      <c r="E142" s="15"/>
      <c r="F142" s="15"/>
      <c r="G142" s="18"/>
      <c r="I142" s="15"/>
    </row>
    <row r="143" spans="3:9" x14ac:dyDescent="0.2">
      <c r="C143" s="15"/>
      <c r="D143" s="15"/>
      <c r="E143" s="15"/>
      <c r="F143" s="15"/>
      <c r="G143" s="18"/>
      <c r="I143" s="15"/>
    </row>
    <row r="144" spans="3:9" x14ac:dyDescent="0.2">
      <c r="C144" s="15"/>
      <c r="D144" s="15"/>
      <c r="E144" s="15"/>
      <c r="F144" s="15"/>
      <c r="G144" s="18"/>
      <c r="I144" s="15"/>
    </row>
    <row r="145" spans="3:9" x14ac:dyDescent="0.2">
      <c r="C145" s="15"/>
      <c r="D145" s="15"/>
      <c r="E145" s="15"/>
      <c r="F145" s="15"/>
      <c r="G145" s="18"/>
      <c r="I145" s="15"/>
    </row>
    <row r="146" spans="3:9" x14ac:dyDescent="0.2">
      <c r="C146" s="15"/>
      <c r="D146" s="15"/>
      <c r="E146" s="15"/>
      <c r="F146" s="15"/>
      <c r="G146" s="18"/>
      <c r="I146" s="15"/>
    </row>
    <row r="147" spans="3:9" x14ac:dyDescent="0.2">
      <c r="C147" s="15"/>
      <c r="D147" s="15"/>
      <c r="E147" s="15"/>
      <c r="F147" s="15"/>
      <c r="G147" s="18"/>
      <c r="I147" s="15"/>
    </row>
    <row r="148" spans="3:9" x14ac:dyDescent="0.2">
      <c r="C148" s="15"/>
      <c r="D148" s="15"/>
      <c r="E148" s="15"/>
      <c r="F148" s="15"/>
      <c r="G148" s="18"/>
      <c r="I148" s="15"/>
    </row>
    <row r="149" spans="3:9" x14ac:dyDescent="0.2">
      <c r="C149" s="15"/>
      <c r="D149" s="15"/>
      <c r="E149" s="15"/>
      <c r="F149" s="15"/>
      <c r="G149" s="18"/>
      <c r="I149" s="15"/>
    </row>
    <row r="150" spans="3:9" x14ac:dyDescent="0.2">
      <c r="C150" s="15"/>
      <c r="D150" s="15"/>
      <c r="E150" s="15"/>
      <c r="F150" s="15"/>
      <c r="G150" s="18"/>
      <c r="I150" s="15"/>
    </row>
    <row r="151" spans="3:9" x14ac:dyDescent="0.2">
      <c r="C151" s="15"/>
      <c r="D151" s="15"/>
      <c r="E151" s="15"/>
      <c r="F151" s="15"/>
      <c r="G151" s="18"/>
      <c r="I151" s="15"/>
    </row>
    <row r="152" spans="3:9" x14ac:dyDescent="0.2">
      <c r="C152" s="15"/>
      <c r="D152" s="15"/>
      <c r="E152" s="15"/>
      <c r="F152" s="15"/>
      <c r="G152" s="18"/>
      <c r="I152" s="15"/>
    </row>
    <row r="153" spans="3:9" x14ac:dyDescent="0.2">
      <c r="C153" s="15"/>
      <c r="D153" s="15"/>
      <c r="E153" s="15"/>
      <c r="F153" s="15"/>
      <c r="G153" s="17"/>
      <c r="I153" s="15"/>
    </row>
    <row r="154" spans="3:9" x14ac:dyDescent="0.2">
      <c r="C154" s="15"/>
      <c r="D154" s="15"/>
      <c r="E154" s="15"/>
      <c r="F154" s="15"/>
      <c r="G154" s="17"/>
      <c r="I154" s="15"/>
    </row>
    <row r="155" spans="3:9" x14ac:dyDescent="0.2">
      <c r="C155" s="15"/>
      <c r="D155" s="15"/>
      <c r="E155" s="15"/>
      <c r="F155" s="15"/>
      <c r="G155" s="18"/>
      <c r="I155" s="15"/>
    </row>
    <row r="156" spans="3:9" x14ac:dyDescent="0.2">
      <c r="C156" s="15"/>
      <c r="D156" s="15"/>
      <c r="E156" s="15"/>
      <c r="F156" s="15"/>
      <c r="G156" s="18"/>
      <c r="I156" s="15"/>
    </row>
    <row r="157" spans="3:9" x14ac:dyDescent="0.2">
      <c r="C157" s="15"/>
      <c r="D157" s="15"/>
      <c r="E157" s="15"/>
      <c r="F157" s="15"/>
      <c r="G157" s="18"/>
      <c r="I157" s="15"/>
    </row>
    <row r="158" spans="3:9" x14ac:dyDescent="0.2">
      <c r="C158" s="15"/>
      <c r="D158" s="15"/>
      <c r="E158" s="15"/>
      <c r="F158" s="15"/>
      <c r="G158" s="18"/>
      <c r="I158" s="15"/>
    </row>
    <row r="159" spans="3:9" x14ac:dyDescent="0.2">
      <c r="C159" s="15"/>
      <c r="D159" s="15"/>
      <c r="E159" s="15"/>
      <c r="F159" s="15"/>
      <c r="G159" s="18"/>
      <c r="I159" s="15"/>
    </row>
    <row r="160" spans="3:9" x14ac:dyDescent="0.2">
      <c r="C160" s="15"/>
      <c r="D160" s="15"/>
      <c r="E160" s="15"/>
      <c r="F160" s="15"/>
      <c r="G160" s="18"/>
      <c r="I160" s="15"/>
    </row>
    <row r="161" spans="3:9" x14ac:dyDescent="0.2">
      <c r="C161" s="15"/>
      <c r="D161" s="15"/>
      <c r="E161" s="15"/>
      <c r="F161" s="15"/>
      <c r="G161" s="17"/>
      <c r="I161" s="15"/>
    </row>
    <row r="162" spans="3:9" x14ac:dyDescent="0.2">
      <c r="C162" s="15"/>
      <c r="D162" s="15"/>
      <c r="E162" s="15"/>
      <c r="F162" s="15"/>
      <c r="G162" s="17"/>
      <c r="I162" s="15"/>
    </row>
    <row r="163" spans="3:9" x14ac:dyDescent="0.2">
      <c r="C163" s="15"/>
      <c r="D163" s="15"/>
      <c r="E163" s="15"/>
      <c r="F163" s="15"/>
      <c r="G163" s="18"/>
      <c r="I163" s="15"/>
    </row>
    <row r="164" spans="3:9" x14ac:dyDescent="0.2">
      <c r="C164" s="15"/>
      <c r="D164" s="15"/>
      <c r="E164" s="15"/>
      <c r="F164" s="15"/>
      <c r="G164" s="17"/>
      <c r="I164" s="15"/>
    </row>
    <row r="165" spans="3:9" x14ac:dyDescent="0.2">
      <c r="C165" s="15"/>
      <c r="D165" s="15"/>
      <c r="E165" s="15"/>
      <c r="F165" s="15"/>
      <c r="G165" s="18"/>
      <c r="I165" s="15"/>
    </row>
    <row r="166" spans="3:9" x14ac:dyDescent="0.2">
      <c r="C166" s="15"/>
      <c r="D166" s="15"/>
      <c r="E166" s="15"/>
      <c r="F166" s="15"/>
      <c r="G166" s="18"/>
      <c r="I166" s="15"/>
    </row>
    <row r="167" spans="3:9" x14ac:dyDescent="0.2">
      <c r="C167" s="15"/>
      <c r="D167" s="15"/>
      <c r="E167" s="15"/>
      <c r="F167" s="15"/>
      <c r="G167" s="18"/>
      <c r="I167" s="15"/>
    </row>
    <row r="168" spans="3:9" x14ac:dyDescent="0.2">
      <c r="C168" s="15"/>
      <c r="D168" s="15"/>
      <c r="E168" s="15"/>
      <c r="F168" s="15"/>
      <c r="G168" s="18"/>
      <c r="I168" s="15"/>
    </row>
    <row r="169" spans="3:9" x14ac:dyDescent="0.2">
      <c r="C169" s="15"/>
      <c r="D169" s="15"/>
      <c r="E169" s="15"/>
      <c r="F169" s="15"/>
      <c r="G169" s="18"/>
      <c r="I169" s="15"/>
    </row>
    <row r="170" spans="3:9" x14ac:dyDescent="0.2">
      <c r="C170" s="15"/>
      <c r="D170" s="15"/>
      <c r="E170" s="15"/>
      <c r="F170" s="15"/>
      <c r="G170" s="18"/>
      <c r="I170" s="15"/>
    </row>
    <row r="171" spans="3:9" x14ac:dyDescent="0.2">
      <c r="C171" s="15"/>
      <c r="D171" s="15"/>
      <c r="E171" s="15"/>
      <c r="F171" s="15"/>
      <c r="G171" s="17"/>
      <c r="I171" s="15"/>
    </row>
    <row r="172" spans="3:9" x14ac:dyDescent="0.2">
      <c r="C172" s="15"/>
      <c r="D172" s="15"/>
      <c r="E172" s="15"/>
      <c r="F172" s="15"/>
      <c r="G172" s="17"/>
      <c r="I172" s="15"/>
    </row>
    <row r="173" spans="3:9" x14ac:dyDescent="0.2">
      <c r="C173" s="15"/>
      <c r="D173" s="15"/>
      <c r="E173" s="15"/>
      <c r="F173" s="15"/>
      <c r="G173" s="17"/>
      <c r="I173" s="15"/>
    </row>
    <row r="174" spans="3:9" x14ac:dyDescent="0.2">
      <c r="C174" s="15"/>
      <c r="D174" s="15"/>
      <c r="E174" s="15"/>
      <c r="F174" s="15"/>
      <c r="G174" s="17"/>
      <c r="I174" s="15"/>
    </row>
    <row r="175" spans="3:9" x14ac:dyDescent="0.2">
      <c r="C175" s="15"/>
      <c r="D175" s="15"/>
      <c r="E175" s="15"/>
      <c r="F175" s="15"/>
      <c r="G175" s="17"/>
      <c r="I175" s="15"/>
    </row>
    <row r="176" spans="3:9" x14ac:dyDescent="0.2">
      <c r="C176" s="15"/>
      <c r="D176" s="15"/>
      <c r="E176" s="15"/>
      <c r="F176" s="15"/>
      <c r="G176" s="17"/>
      <c r="I176" s="15"/>
    </row>
    <row r="177" spans="3:9" x14ac:dyDescent="0.2">
      <c r="C177" s="15"/>
      <c r="D177" s="15"/>
      <c r="E177" s="15"/>
      <c r="F177" s="15"/>
      <c r="G177" s="18"/>
      <c r="I177" s="15"/>
    </row>
    <row r="178" spans="3:9" x14ac:dyDescent="0.2">
      <c r="C178" s="15"/>
      <c r="D178" s="15"/>
      <c r="E178" s="15"/>
      <c r="F178" s="15"/>
      <c r="G178" s="18"/>
      <c r="I178" s="15"/>
    </row>
    <row r="179" spans="3:9" x14ac:dyDescent="0.2">
      <c r="C179" s="15"/>
      <c r="D179" s="15"/>
      <c r="E179" s="15"/>
      <c r="F179" s="15"/>
      <c r="G179" s="18"/>
      <c r="I179" s="15"/>
    </row>
    <row r="180" spans="3:9" x14ac:dyDescent="0.2">
      <c r="C180" s="15"/>
      <c r="D180" s="15"/>
      <c r="E180" s="15"/>
      <c r="F180" s="15"/>
      <c r="G180" s="18"/>
      <c r="I180" s="15"/>
    </row>
    <row r="181" spans="3:9" x14ac:dyDescent="0.2">
      <c r="C181" s="15"/>
      <c r="D181" s="15"/>
      <c r="E181" s="15"/>
      <c r="F181" s="15"/>
      <c r="G181" s="18"/>
      <c r="I181" s="15"/>
    </row>
    <row r="182" spans="3:9" x14ac:dyDescent="0.2">
      <c r="C182" s="15"/>
      <c r="D182" s="15"/>
      <c r="E182" s="15"/>
      <c r="F182" s="15"/>
      <c r="G182" s="18"/>
      <c r="I182" s="15"/>
    </row>
    <row r="183" spans="3:9" x14ac:dyDescent="0.2">
      <c r="C183" s="15"/>
      <c r="D183" s="15"/>
      <c r="E183" s="15"/>
      <c r="F183" s="15"/>
      <c r="G183" s="18"/>
      <c r="I183" s="15"/>
    </row>
    <row r="184" spans="3:9" x14ac:dyDescent="0.2">
      <c r="C184" s="15"/>
      <c r="D184" s="15"/>
      <c r="E184" s="15"/>
      <c r="F184" s="15"/>
      <c r="G184" s="18"/>
      <c r="I184" s="15"/>
    </row>
    <row r="185" spans="3:9" x14ac:dyDescent="0.2">
      <c r="C185" s="15"/>
      <c r="D185" s="15"/>
      <c r="E185" s="15"/>
      <c r="F185" s="15"/>
      <c r="G185" s="18"/>
      <c r="I185" s="15"/>
    </row>
    <row r="186" spans="3:9" x14ac:dyDescent="0.2">
      <c r="C186" s="15"/>
      <c r="D186" s="15"/>
      <c r="E186" s="15"/>
      <c r="F186" s="15"/>
      <c r="G186" s="17"/>
      <c r="I186" s="15"/>
    </row>
    <row r="187" spans="3:9" x14ac:dyDescent="0.2">
      <c r="C187" s="15"/>
      <c r="D187" s="15"/>
      <c r="E187" s="15"/>
      <c r="F187" s="15"/>
      <c r="G187" s="17"/>
      <c r="I187" s="15"/>
    </row>
    <row r="188" spans="3:9" x14ac:dyDescent="0.2">
      <c r="C188" s="15"/>
      <c r="D188" s="15"/>
      <c r="E188" s="15"/>
      <c r="F188" s="15"/>
      <c r="G188" s="17"/>
      <c r="I188" s="15"/>
    </row>
    <row r="189" spans="3:9" x14ac:dyDescent="0.2">
      <c r="C189" s="15"/>
      <c r="D189" s="15"/>
      <c r="E189" s="15"/>
      <c r="F189" s="15"/>
      <c r="G189" s="18"/>
      <c r="I189" s="15"/>
    </row>
    <row r="190" spans="3:9" x14ac:dyDescent="0.2">
      <c r="C190" s="15"/>
      <c r="D190" s="15"/>
      <c r="E190" s="15"/>
      <c r="F190" s="15"/>
      <c r="G190" s="17"/>
      <c r="I190" s="15"/>
    </row>
    <row r="191" spans="3:9" x14ac:dyDescent="0.2">
      <c r="C191" s="15"/>
      <c r="D191" s="15"/>
      <c r="E191" s="15"/>
      <c r="F191" s="15"/>
      <c r="G191" s="17"/>
      <c r="I191" s="15"/>
    </row>
    <row r="192" spans="3:9" x14ac:dyDescent="0.2">
      <c r="C192" s="15"/>
      <c r="D192" s="15"/>
      <c r="E192" s="15"/>
      <c r="F192" s="15"/>
      <c r="G192" s="17"/>
      <c r="I192" s="15"/>
    </row>
    <row r="193" spans="3:9" x14ac:dyDescent="0.2">
      <c r="C193" s="15"/>
      <c r="D193" s="15"/>
      <c r="E193" s="15"/>
      <c r="F193" s="15"/>
      <c r="G193" s="23"/>
      <c r="I193" s="15"/>
    </row>
    <row r="194" spans="3:9" x14ac:dyDescent="0.2">
      <c r="C194" s="15"/>
      <c r="D194" s="15"/>
      <c r="E194" s="15"/>
      <c r="F194" s="15"/>
      <c r="G194" s="23"/>
      <c r="I194" s="15"/>
    </row>
    <row r="195" spans="3:9" x14ac:dyDescent="0.2">
      <c r="C195" s="15"/>
      <c r="D195" s="15"/>
      <c r="E195" s="15"/>
      <c r="F195" s="15"/>
      <c r="G195" s="23"/>
      <c r="I195" s="15"/>
    </row>
    <row r="196" spans="3:9" x14ac:dyDescent="0.2">
      <c r="C196" s="15"/>
      <c r="D196" s="15"/>
      <c r="E196" s="15"/>
      <c r="F196" s="15"/>
      <c r="G196" s="24"/>
      <c r="I196" s="15"/>
    </row>
    <row r="197" spans="3:9" x14ac:dyDescent="0.2">
      <c r="C197" s="15"/>
      <c r="D197" s="15"/>
      <c r="E197" s="15"/>
      <c r="F197" s="15"/>
      <c r="G197" s="24"/>
      <c r="I197" s="15"/>
    </row>
    <row r="198" spans="3:9" x14ac:dyDescent="0.2">
      <c r="C198" s="15"/>
      <c r="D198" s="15"/>
      <c r="E198" s="15"/>
      <c r="F198" s="15"/>
      <c r="G198" s="24"/>
      <c r="I198" s="15"/>
    </row>
    <row r="199" spans="3:9" x14ac:dyDescent="0.2">
      <c r="C199" s="15"/>
      <c r="D199" s="15"/>
      <c r="E199" s="15"/>
      <c r="F199" s="15"/>
      <c r="G199" s="24"/>
      <c r="I199" s="15"/>
    </row>
    <row r="200" spans="3:9" x14ac:dyDescent="0.2">
      <c r="C200" s="15"/>
      <c r="D200" s="15"/>
      <c r="E200" s="15"/>
      <c r="F200" s="15"/>
      <c r="G200" s="24"/>
      <c r="I200" s="15"/>
    </row>
    <row r="201" spans="3:9" x14ac:dyDescent="0.2">
      <c r="C201" s="15"/>
      <c r="D201" s="15"/>
      <c r="E201" s="15"/>
      <c r="F201" s="15"/>
      <c r="G201" s="24"/>
      <c r="I201" s="15"/>
    </row>
    <row r="202" spans="3:9" x14ac:dyDescent="0.2">
      <c r="C202" s="15"/>
      <c r="D202" s="15"/>
      <c r="E202" s="15"/>
      <c r="F202" s="15"/>
      <c r="G202" s="24"/>
      <c r="I202" s="15"/>
    </row>
    <row r="203" spans="3:9" x14ac:dyDescent="0.2">
      <c r="C203" s="15"/>
      <c r="D203" s="15"/>
      <c r="E203" s="15"/>
      <c r="F203" s="15"/>
      <c r="G203" s="24"/>
      <c r="I203" s="15"/>
    </row>
    <row r="204" spans="3:9" x14ac:dyDescent="0.2">
      <c r="C204" s="15"/>
      <c r="D204" s="15"/>
      <c r="E204" s="15"/>
      <c r="F204" s="15"/>
      <c r="G204" s="18"/>
      <c r="I204" s="15"/>
    </row>
    <row r="205" spans="3:9" x14ac:dyDescent="0.2">
      <c r="C205" s="15"/>
      <c r="D205" s="15"/>
      <c r="E205" s="15"/>
      <c r="F205" s="15"/>
      <c r="G205" s="18"/>
      <c r="I205" s="15"/>
    </row>
    <row r="206" spans="3:9" x14ac:dyDescent="0.2">
      <c r="C206" s="15"/>
      <c r="D206" s="15"/>
      <c r="E206" s="15"/>
      <c r="F206" s="15"/>
      <c r="G206" s="18"/>
      <c r="I206" s="15"/>
    </row>
    <row r="207" spans="3:9" x14ac:dyDescent="0.2">
      <c r="C207" s="15"/>
      <c r="D207" s="15"/>
      <c r="E207" s="15"/>
      <c r="F207" s="15"/>
      <c r="G207" s="18"/>
      <c r="I207" s="15"/>
    </row>
    <row r="208" spans="3:9" x14ac:dyDescent="0.2">
      <c r="C208" s="15"/>
      <c r="D208" s="15"/>
      <c r="E208" s="15"/>
      <c r="F208" s="15"/>
      <c r="G208" s="18"/>
      <c r="I208" s="15"/>
    </row>
    <row r="209" spans="3:9" x14ac:dyDescent="0.2">
      <c r="C209" s="15"/>
      <c r="D209" s="15"/>
      <c r="E209" s="15"/>
      <c r="F209" s="15"/>
      <c r="G209" s="18"/>
      <c r="I209" s="15"/>
    </row>
    <row r="210" spans="3:9" x14ac:dyDescent="0.2">
      <c r="C210" s="15"/>
      <c r="D210" s="15"/>
      <c r="E210" s="15"/>
      <c r="F210" s="15"/>
      <c r="G210" s="18"/>
      <c r="I210" s="15"/>
    </row>
    <row r="211" spans="3:9" x14ac:dyDescent="0.2">
      <c r="C211" s="15"/>
      <c r="D211" s="15"/>
      <c r="E211" s="15"/>
      <c r="F211" s="15"/>
      <c r="G211" s="18"/>
      <c r="I211" s="15"/>
    </row>
    <row r="212" spans="3:9" x14ac:dyDescent="0.2">
      <c r="C212" s="15"/>
      <c r="D212" s="15"/>
      <c r="E212" s="15"/>
      <c r="F212" s="15"/>
      <c r="G212" s="18"/>
      <c r="I212" s="15"/>
    </row>
    <row r="213" spans="3:9" x14ac:dyDescent="0.2">
      <c r="C213" s="15"/>
      <c r="D213" s="15"/>
      <c r="E213" s="15"/>
      <c r="F213" s="15"/>
      <c r="G213" s="18"/>
      <c r="I213" s="15"/>
    </row>
    <row r="214" spans="3:9" x14ac:dyDescent="0.2">
      <c r="C214" s="15"/>
      <c r="D214" s="15"/>
      <c r="E214" s="15"/>
      <c r="F214" s="15"/>
      <c r="G214" s="18"/>
      <c r="I214" s="15"/>
    </row>
    <row r="215" spans="3:9" x14ac:dyDescent="0.2">
      <c r="C215" s="15"/>
      <c r="D215" s="15"/>
      <c r="E215" s="15"/>
      <c r="F215" s="15"/>
      <c r="G215" s="18"/>
      <c r="I215" s="15"/>
    </row>
    <row r="216" spans="3:9" x14ac:dyDescent="0.2">
      <c r="C216" s="15"/>
      <c r="D216" s="15"/>
      <c r="E216" s="15"/>
      <c r="F216" s="15"/>
      <c r="G216" s="18"/>
      <c r="I216" s="15"/>
    </row>
    <row r="217" spans="3:9" x14ac:dyDescent="0.2">
      <c r="C217" s="15"/>
      <c r="D217" s="15"/>
      <c r="E217" s="15"/>
      <c r="F217" s="15"/>
      <c r="G217" s="18"/>
      <c r="I217" s="15"/>
    </row>
    <row r="218" spans="3:9" x14ac:dyDescent="0.2">
      <c r="C218" s="15"/>
      <c r="D218" s="15"/>
      <c r="E218" s="15"/>
      <c r="F218" s="15"/>
      <c r="G218" s="18"/>
      <c r="I218" s="15"/>
    </row>
    <row r="219" spans="3:9" x14ac:dyDescent="0.2">
      <c r="C219" s="15"/>
      <c r="D219" s="15"/>
      <c r="E219" s="15"/>
      <c r="F219" s="15"/>
      <c r="G219" s="18"/>
      <c r="I219" s="15"/>
    </row>
    <row r="220" spans="3:9" x14ac:dyDescent="0.2">
      <c r="C220" s="15"/>
      <c r="D220" s="15"/>
      <c r="E220" s="15"/>
      <c r="F220" s="15"/>
      <c r="G220" s="18"/>
      <c r="I220" s="15"/>
    </row>
    <row r="221" spans="3:9" x14ac:dyDescent="0.2">
      <c r="C221" s="15"/>
      <c r="D221" s="15"/>
      <c r="E221" s="15"/>
      <c r="F221" s="15"/>
      <c r="G221" s="18"/>
      <c r="I221" s="15"/>
    </row>
    <row r="222" spans="3:9" x14ac:dyDescent="0.2">
      <c r="C222" s="15"/>
      <c r="D222" s="15"/>
      <c r="E222" s="15"/>
      <c r="F222" s="15"/>
      <c r="G222" s="18"/>
      <c r="I222" s="15"/>
    </row>
    <row r="223" spans="3:9" x14ac:dyDescent="0.2">
      <c r="C223" s="15"/>
      <c r="D223" s="15"/>
      <c r="E223" s="15"/>
      <c r="F223" s="15"/>
      <c r="G223" s="18"/>
      <c r="I223" s="15"/>
    </row>
    <row r="224" spans="3:9" x14ac:dyDescent="0.2">
      <c r="C224" s="15"/>
      <c r="D224" s="15"/>
      <c r="E224" s="15"/>
      <c r="F224" s="15"/>
      <c r="G224" s="18"/>
      <c r="I224" s="15"/>
    </row>
    <row r="225" spans="3:9" x14ac:dyDescent="0.2">
      <c r="C225" s="15"/>
      <c r="D225" s="15"/>
      <c r="E225" s="15"/>
      <c r="F225" s="15"/>
      <c r="G225" s="18"/>
      <c r="I225" s="15"/>
    </row>
    <row r="226" spans="3:9" x14ac:dyDescent="0.2">
      <c r="C226" s="15"/>
      <c r="D226" s="15"/>
      <c r="E226" s="15"/>
      <c r="F226" s="15"/>
      <c r="G226" s="16"/>
      <c r="I226" s="15"/>
    </row>
    <row r="227" spans="3:9" x14ac:dyDescent="0.2">
      <c r="C227" s="15"/>
      <c r="D227" s="15"/>
      <c r="E227" s="15"/>
      <c r="F227" s="15"/>
      <c r="G227" s="18"/>
      <c r="I227" s="15"/>
    </row>
    <row r="228" spans="3:9" x14ac:dyDescent="0.2">
      <c r="C228" s="15"/>
      <c r="D228" s="15"/>
      <c r="E228" s="15"/>
      <c r="F228" s="15"/>
      <c r="G228" s="18"/>
      <c r="I228" s="15"/>
    </row>
    <row r="229" spans="3:9" x14ac:dyDescent="0.2">
      <c r="C229" s="15"/>
      <c r="D229" s="15"/>
      <c r="E229" s="15"/>
      <c r="F229" s="15"/>
      <c r="G229" s="18"/>
      <c r="I229" s="15"/>
    </row>
    <row r="230" spans="3:9" x14ac:dyDescent="0.2">
      <c r="C230" s="15"/>
      <c r="D230" s="15"/>
      <c r="E230" s="15"/>
      <c r="F230" s="15"/>
      <c r="G230" s="18"/>
      <c r="I230" s="15"/>
    </row>
    <row r="231" spans="3:9" x14ac:dyDescent="0.2">
      <c r="C231" s="15"/>
      <c r="D231" s="15"/>
      <c r="E231" s="15"/>
      <c r="F231" s="15"/>
      <c r="G231" s="18"/>
      <c r="I231" s="15"/>
    </row>
    <row r="232" spans="3:9" x14ac:dyDescent="0.2">
      <c r="C232" s="15"/>
      <c r="D232" s="15"/>
      <c r="E232" s="15"/>
      <c r="F232" s="15"/>
      <c r="G232" s="18"/>
      <c r="I232" s="15"/>
    </row>
    <row r="233" spans="3:9" x14ac:dyDescent="0.2">
      <c r="C233" s="15"/>
      <c r="D233" s="15"/>
      <c r="E233" s="15"/>
      <c r="F233" s="15"/>
      <c r="G233" s="18"/>
      <c r="I233" s="15"/>
    </row>
    <row r="234" spans="3:9" x14ac:dyDescent="0.2">
      <c r="C234" s="15"/>
      <c r="D234" s="15"/>
      <c r="E234" s="15"/>
      <c r="F234" s="15"/>
      <c r="G234" s="18"/>
      <c r="I234" s="15"/>
    </row>
    <row r="235" spans="3:9" x14ac:dyDescent="0.2">
      <c r="C235" s="15"/>
      <c r="D235" s="15"/>
      <c r="E235" s="15"/>
      <c r="F235" s="15"/>
      <c r="G235" s="18"/>
      <c r="I235" s="15"/>
    </row>
    <row r="236" spans="3:9" x14ac:dyDescent="0.2">
      <c r="C236" s="15"/>
      <c r="D236" s="15"/>
      <c r="E236" s="15"/>
      <c r="F236" s="15"/>
      <c r="G236" s="18"/>
      <c r="I236" s="15"/>
    </row>
    <row r="237" spans="3:9" x14ac:dyDescent="0.2">
      <c r="C237" s="15"/>
      <c r="D237" s="15"/>
      <c r="E237" s="15"/>
      <c r="F237" s="15"/>
      <c r="G237" s="18"/>
      <c r="I237" s="15"/>
    </row>
    <row r="238" spans="3:9" x14ac:dyDescent="0.2">
      <c r="C238" s="15"/>
      <c r="D238" s="15"/>
      <c r="E238" s="15"/>
      <c r="F238" s="15"/>
      <c r="G238" s="18"/>
      <c r="I238" s="15"/>
    </row>
    <row r="239" spans="3:9" x14ac:dyDescent="0.2">
      <c r="C239" s="15"/>
      <c r="D239" s="15"/>
      <c r="E239" s="15"/>
      <c r="F239" s="15"/>
      <c r="G239" s="18"/>
      <c r="I239" s="15"/>
    </row>
    <row r="240" spans="3:9" x14ac:dyDescent="0.2">
      <c r="C240" s="15"/>
      <c r="D240" s="15"/>
      <c r="E240" s="15"/>
      <c r="F240" s="15"/>
      <c r="G240" s="18"/>
      <c r="I240" s="15"/>
    </row>
    <row r="241" spans="3:9" x14ac:dyDescent="0.2">
      <c r="C241" s="15"/>
      <c r="D241" s="15"/>
      <c r="E241" s="15"/>
      <c r="F241" s="15"/>
      <c r="G241" s="18"/>
      <c r="I241" s="15"/>
    </row>
    <row r="242" spans="3:9" x14ac:dyDescent="0.2">
      <c r="C242" s="15"/>
      <c r="D242" s="15"/>
      <c r="E242" s="15"/>
      <c r="F242" s="15"/>
      <c r="G242" s="18"/>
      <c r="I242" s="15"/>
    </row>
    <row r="243" spans="3:9" x14ac:dyDescent="0.2">
      <c r="C243" s="15"/>
      <c r="D243" s="15"/>
      <c r="E243" s="15"/>
      <c r="F243" s="15"/>
      <c r="G243" s="18"/>
      <c r="I243" s="15"/>
    </row>
    <row r="244" spans="3:9" x14ac:dyDescent="0.2">
      <c r="C244" s="15"/>
      <c r="D244" s="15"/>
      <c r="E244" s="15"/>
      <c r="F244" s="15"/>
      <c r="G244" s="18"/>
      <c r="I244" s="15"/>
    </row>
    <row r="245" spans="3:9" x14ac:dyDescent="0.2">
      <c r="C245" s="15"/>
      <c r="D245" s="15"/>
      <c r="E245" s="15"/>
      <c r="F245" s="15"/>
      <c r="G245" s="18"/>
      <c r="I245" s="15"/>
    </row>
    <row r="246" spans="3:9" x14ac:dyDescent="0.2">
      <c r="C246" s="15"/>
      <c r="D246" s="15"/>
      <c r="E246" s="15"/>
      <c r="F246" s="15"/>
      <c r="G246" s="18"/>
      <c r="I246" s="15"/>
    </row>
    <row r="247" spans="3:9" x14ac:dyDescent="0.2">
      <c r="C247" s="15"/>
      <c r="D247" s="15"/>
      <c r="E247" s="15"/>
      <c r="F247" s="15"/>
      <c r="I247" s="15"/>
    </row>
    <row r="248" spans="3:9" x14ac:dyDescent="0.2">
      <c r="C248" s="15"/>
      <c r="D248" s="15"/>
      <c r="E248" s="15"/>
      <c r="F248" s="15"/>
      <c r="G248" s="18"/>
      <c r="I248" s="15"/>
    </row>
    <row r="249" spans="3:9" x14ac:dyDescent="0.2">
      <c r="C249" s="15"/>
      <c r="D249" s="15"/>
      <c r="E249" s="15"/>
      <c r="F249" s="15"/>
      <c r="G249" s="18"/>
      <c r="I249" s="15"/>
    </row>
    <row r="250" spans="3:9" x14ac:dyDescent="0.2">
      <c r="C250" s="15"/>
      <c r="D250" s="15"/>
      <c r="E250" s="15"/>
      <c r="F250" s="15"/>
      <c r="G250" s="18"/>
      <c r="I250" s="15"/>
    </row>
    <row r="251" spans="3:9" x14ac:dyDescent="0.2">
      <c r="C251" s="15"/>
      <c r="D251" s="15"/>
      <c r="E251" s="15"/>
      <c r="F251" s="15"/>
      <c r="G251" s="18"/>
      <c r="I251" s="15"/>
    </row>
    <row r="252" spans="3:9" x14ac:dyDescent="0.2">
      <c r="C252" s="15"/>
      <c r="D252" s="15"/>
      <c r="E252" s="15"/>
      <c r="F252" s="15"/>
      <c r="G252" s="18"/>
      <c r="I252" s="15"/>
    </row>
    <row r="253" spans="3:9" x14ac:dyDescent="0.2">
      <c r="C253" s="15"/>
      <c r="D253" s="15"/>
      <c r="E253" s="15"/>
      <c r="F253" s="15"/>
      <c r="G253" s="19"/>
      <c r="I253" s="15"/>
    </row>
    <row r="254" spans="3:9" x14ac:dyDescent="0.2">
      <c r="C254" s="15"/>
      <c r="D254" s="15"/>
      <c r="E254" s="15"/>
      <c r="F254" s="15"/>
      <c r="G254" s="19"/>
      <c r="I254" s="15"/>
    </row>
    <row r="255" spans="3:9" x14ac:dyDescent="0.2">
      <c r="C255" s="15"/>
      <c r="D255" s="15"/>
      <c r="E255" s="15"/>
      <c r="F255" s="15"/>
      <c r="G255" s="18"/>
      <c r="I255" s="15"/>
    </row>
    <row r="256" spans="3:9" x14ac:dyDescent="0.2">
      <c r="C256" s="15"/>
      <c r="D256" s="15"/>
      <c r="E256" s="15"/>
      <c r="F256" s="15"/>
      <c r="G256" s="18"/>
      <c r="I256" s="15"/>
    </row>
    <row r="257" spans="3:9" x14ac:dyDescent="0.2">
      <c r="C257" s="15"/>
      <c r="D257" s="15"/>
      <c r="E257" s="15"/>
      <c r="F257" s="15"/>
      <c r="G257" s="18"/>
      <c r="I257" s="15"/>
    </row>
    <row r="258" spans="3:9" x14ac:dyDescent="0.2">
      <c r="C258" s="15"/>
      <c r="D258" s="15"/>
      <c r="E258" s="15"/>
      <c r="F258" s="15"/>
      <c r="G258" s="18"/>
      <c r="I258" s="15"/>
    </row>
    <row r="259" spans="3:9" x14ac:dyDescent="0.2">
      <c r="C259" s="15"/>
      <c r="D259" s="15"/>
      <c r="E259" s="15"/>
      <c r="F259" s="15"/>
      <c r="G259" s="18"/>
      <c r="I259" s="15"/>
    </row>
    <row r="260" spans="3:9" x14ac:dyDescent="0.2">
      <c r="C260" s="15"/>
      <c r="D260" s="15"/>
      <c r="E260" s="15"/>
      <c r="F260" s="15"/>
      <c r="G260" s="18"/>
      <c r="I260" s="15"/>
    </row>
    <row r="261" spans="3:9" x14ac:dyDescent="0.2">
      <c r="C261" s="15"/>
      <c r="D261" s="15"/>
      <c r="E261" s="15"/>
      <c r="F261" s="15"/>
      <c r="G261" s="18"/>
      <c r="I261" s="15"/>
    </row>
    <row r="262" spans="3:9" x14ac:dyDescent="0.2">
      <c r="C262" s="15"/>
      <c r="D262" s="15"/>
      <c r="E262" s="15"/>
      <c r="F262" s="15"/>
      <c r="G262" s="18"/>
      <c r="I262" s="15"/>
    </row>
    <row r="263" spans="3:9" x14ac:dyDescent="0.2">
      <c r="C263" s="15"/>
      <c r="D263" s="15"/>
      <c r="E263" s="15"/>
      <c r="F263" s="15"/>
      <c r="I263" s="15"/>
    </row>
    <row r="264" spans="3:9" x14ac:dyDescent="0.2">
      <c r="C264" s="15"/>
      <c r="D264" s="15"/>
      <c r="E264" s="15"/>
      <c r="F264" s="15"/>
      <c r="G264" s="25"/>
      <c r="I264" s="15"/>
    </row>
    <row r="265" spans="3:9" x14ac:dyDescent="0.2">
      <c r="C265" s="15"/>
      <c r="D265" s="15"/>
      <c r="E265" s="15"/>
      <c r="F265" s="15"/>
      <c r="G265" s="25"/>
      <c r="I265" s="15"/>
    </row>
    <row r="266" spans="3:9" x14ac:dyDescent="0.2">
      <c r="C266" s="15"/>
      <c r="D266" s="15"/>
      <c r="E266" s="15"/>
      <c r="F266" s="15"/>
      <c r="G266" s="25"/>
      <c r="I266" s="15"/>
    </row>
    <row r="267" spans="3:9" x14ac:dyDescent="0.2">
      <c r="C267" s="15"/>
      <c r="D267" s="15"/>
      <c r="E267" s="15"/>
      <c r="F267" s="15"/>
      <c r="G267" s="25"/>
      <c r="I267" s="15"/>
    </row>
    <row r="268" spans="3:9" x14ac:dyDescent="0.2">
      <c r="C268" s="15"/>
      <c r="D268" s="15"/>
      <c r="E268" s="15"/>
      <c r="F268" s="15"/>
      <c r="G268" s="25"/>
      <c r="I268" s="15"/>
    </row>
    <row r="269" spans="3:9" x14ac:dyDescent="0.2">
      <c r="C269" s="15"/>
      <c r="D269" s="15"/>
      <c r="E269" s="15"/>
      <c r="F269" s="15"/>
      <c r="G269" s="25"/>
      <c r="I269" s="15"/>
    </row>
    <row r="270" spans="3:9" x14ac:dyDescent="0.2">
      <c r="C270" s="15"/>
      <c r="D270" s="15"/>
      <c r="E270" s="15"/>
      <c r="F270" s="15"/>
      <c r="G270" s="25"/>
      <c r="I270" s="15"/>
    </row>
    <row r="271" spans="3:9" x14ac:dyDescent="0.2">
      <c r="C271" s="15"/>
      <c r="D271" s="15"/>
      <c r="E271" s="15"/>
      <c r="F271" s="15"/>
      <c r="G271" s="25"/>
      <c r="I271" s="15"/>
    </row>
    <row r="272" spans="3:9" x14ac:dyDescent="0.2">
      <c r="C272" s="15"/>
      <c r="D272" s="15"/>
      <c r="E272" s="15"/>
      <c r="F272" s="15"/>
      <c r="G272" s="25"/>
      <c r="I272" s="15"/>
    </row>
    <row r="273" spans="3:9" x14ac:dyDescent="0.2">
      <c r="C273" s="15"/>
      <c r="D273" s="15"/>
      <c r="E273" s="15"/>
      <c r="F273" s="15"/>
      <c r="G273" s="25"/>
      <c r="I273" s="15"/>
    </row>
    <row r="274" spans="3:9" x14ac:dyDescent="0.2">
      <c r="C274" s="15"/>
      <c r="D274" s="15"/>
      <c r="E274" s="15"/>
      <c r="F274" s="15"/>
      <c r="G274" s="25"/>
      <c r="I274" s="15"/>
    </row>
    <row r="275" spans="3:9" x14ac:dyDescent="0.2">
      <c r="C275" s="15"/>
      <c r="D275" s="15"/>
      <c r="E275" s="15"/>
      <c r="F275" s="15"/>
      <c r="G275" s="25"/>
      <c r="I275" s="15"/>
    </row>
    <row r="276" spans="3:9" x14ac:dyDescent="0.2">
      <c r="C276" s="15"/>
      <c r="D276" s="15"/>
      <c r="E276" s="15"/>
      <c r="F276" s="15"/>
      <c r="G276" s="25"/>
      <c r="I276" s="15"/>
    </row>
    <row r="277" spans="3:9" x14ac:dyDescent="0.2">
      <c r="C277" s="15"/>
      <c r="D277" s="15"/>
      <c r="E277" s="15"/>
      <c r="F277" s="15"/>
      <c r="G277" s="25"/>
      <c r="I277" s="15"/>
    </row>
    <row r="278" spans="3:9" x14ac:dyDescent="0.2">
      <c r="C278" s="15"/>
      <c r="D278" s="15"/>
      <c r="E278" s="15"/>
      <c r="F278" s="15"/>
      <c r="G278" s="25"/>
      <c r="I278" s="15"/>
    </row>
    <row r="279" spans="3:9" x14ac:dyDescent="0.2">
      <c r="C279" s="15"/>
      <c r="D279" s="15"/>
      <c r="E279" s="15"/>
      <c r="F279" s="15"/>
      <c r="G279" s="25"/>
      <c r="I279" s="15"/>
    </row>
    <row r="280" spans="3:9" x14ac:dyDescent="0.2">
      <c r="C280" s="15"/>
      <c r="D280" s="15"/>
      <c r="E280" s="15"/>
      <c r="F280" s="15"/>
      <c r="G280" s="25"/>
      <c r="I280" s="15"/>
    </row>
    <row r="281" spans="3:9" x14ac:dyDescent="0.2">
      <c r="C281" s="15"/>
      <c r="D281" s="15"/>
      <c r="E281" s="15"/>
      <c r="F281" s="15"/>
      <c r="G281" s="25"/>
      <c r="I281" s="15"/>
    </row>
    <row r="282" spans="3:9" x14ac:dyDescent="0.2">
      <c r="C282" s="15"/>
      <c r="D282" s="15"/>
      <c r="E282" s="15"/>
      <c r="F282" s="15"/>
      <c r="G282" s="25"/>
      <c r="I282" s="15"/>
    </row>
    <row r="283" spans="3:9" x14ac:dyDescent="0.2">
      <c r="C283" s="15"/>
      <c r="D283" s="15"/>
      <c r="E283" s="15"/>
      <c r="F283" s="15"/>
      <c r="G283" s="25"/>
      <c r="I283" s="15"/>
    </row>
    <row r="284" spans="3:9" x14ac:dyDescent="0.2">
      <c r="C284" s="15"/>
      <c r="D284" s="15"/>
      <c r="E284" s="15"/>
      <c r="F284" s="15"/>
      <c r="G284" s="25"/>
      <c r="I284" s="15"/>
    </row>
    <row r="285" spans="3:9" x14ac:dyDescent="0.2">
      <c r="C285" s="15"/>
      <c r="D285" s="15"/>
      <c r="E285" s="15"/>
      <c r="F285" s="15"/>
      <c r="G285" s="25"/>
      <c r="I285" s="15"/>
    </row>
    <row r="286" spans="3:9" x14ac:dyDescent="0.2">
      <c r="C286" s="15"/>
      <c r="D286" s="15"/>
      <c r="E286" s="15"/>
      <c r="F286" s="15"/>
      <c r="G286" s="25"/>
      <c r="I286" s="15"/>
    </row>
    <row r="287" spans="3:9" x14ac:dyDescent="0.2">
      <c r="C287" s="15"/>
      <c r="D287" s="15"/>
      <c r="E287" s="15"/>
      <c r="F287" s="15"/>
      <c r="G287" s="25"/>
      <c r="I287" s="15"/>
    </row>
    <row r="288" spans="3:9" x14ac:dyDescent="0.2">
      <c r="C288" s="15"/>
      <c r="D288" s="15"/>
      <c r="E288" s="15"/>
      <c r="F288" s="15"/>
      <c r="G288" s="25"/>
      <c r="I288" s="15"/>
    </row>
    <row r="289" spans="3:9" x14ac:dyDescent="0.2">
      <c r="C289" s="15"/>
      <c r="D289" s="15"/>
      <c r="E289" s="15"/>
      <c r="F289" s="15"/>
      <c r="G289" s="25"/>
      <c r="I289" s="15"/>
    </row>
    <row r="290" spans="3:9" x14ac:dyDescent="0.2">
      <c r="C290" s="15"/>
      <c r="D290" s="15"/>
      <c r="E290" s="15"/>
      <c r="F290" s="15"/>
      <c r="G290" s="25"/>
      <c r="I290" s="15"/>
    </row>
    <row r="291" spans="3:9" x14ac:dyDescent="0.2">
      <c r="C291" s="15"/>
      <c r="D291" s="15"/>
      <c r="E291" s="15"/>
      <c r="F291" s="15"/>
      <c r="G291" s="25"/>
      <c r="I291" s="15"/>
    </row>
    <row r="292" spans="3:9" x14ac:dyDescent="0.2">
      <c r="C292" s="15"/>
      <c r="D292" s="15"/>
      <c r="E292" s="15"/>
      <c r="F292" s="15"/>
      <c r="G292" s="25"/>
      <c r="I292" s="15"/>
    </row>
    <row r="293" spans="3:9" x14ac:dyDescent="0.2">
      <c r="C293" s="15"/>
      <c r="D293" s="15"/>
      <c r="E293" s="15"/>
      <c r="F293" s="15"/>
      <c r="G293" s="25"/>
      <c r="I293" s="15"/>
    </row>
    <row r="294" spans="3:9" x14ac:dyDescent="0.2">
      <c r="C294" s="15"/>
      <c r="D294" s="15"/>
      <c r="E294" s="15"/>
      <c r="F294" s="15"/>
      <c r="I294" s="15"/>
    </row>
    <row r="295" spans="3:9" x14ac:dyDescent="0.2">
      <c r="C295" s="15"/>
      <c r="D295" s="15"/>
      <c r="E295" s="15"/>
      <c r="F295" s="15"/>
      <c r="I295" s="15"/>
    </row>
    <row r="296" spans="3:9" x14ac:dyDescent="0.2">
      <c r="C296" s="15"/>
      <c r="D296" s="15"/>
      <c r="E296" s="15"/>
      <c r="F296" s="15"/>
      <c r="I296" s="15"/>
    </row>
    <row r="297" spans="3:9" x14ac:dyDescent="0.2">
      <c r="C297" s="15"/>
      <c r="D297" s="15"/>
      <c r="E297" s="15"/>
      <c r="F297" s="15"/>
      <c r="I297" s="15"/>
    </row>
    <row r="298" spans="3:9" x14ac:dyDescent="0.2">
      <c r="C298" s="15"/>
      <c r="D298" s="15"/>
      <c r="E298" s="15"/>
      <c r="F298" s="15"/>
      <c r="I298" s="15"/>
    </row>
    <row r="299" spans="3:9" x14ac:dyDescent="0.2">
      <c r="C299" s="15"/>
      <c r="D299" s="15"/>
      <c r="E299" s="15"/>
      <c r="F299" s="15"/>
      <c r="I299" s="15"/>
    </row>
    <row r="300" spans="3:9" x14ac:dyDescent="0.2">
      <c r="C300" s="15"/>
      <c r="D300" s="15"/>
      <c r="E300" s="15"/>
      <c r="F300" s="15"/>
      <c r="I300" s="15"/>
    </row>
    <row r="301" spans="3:9" x14ac:dyDescent="0.2">
      <c r="C301" s="15"/>
      <c r="D301" s="15"/>
      <c r="E301" s="15"/>
      <c r="F301" s="15"/>
      <c r="I301" s="15"/>
    </row>
    <row r="302" spans="3:9" x14ac:dyDescent="0.2">
      <c r="C302" s="15"/>
      <c r="D302" s="15"/>
      <c r="E302" s="15"/>
      <c r="F302" s="15"/>
      <c r="I302" s="15"/>
    </row>
    <row r="303" spans="3:9" x14ac:dyDescent="0.2">
      <c r="C303" s="15"/>
      <c r="D303" s="15"/>
      <c r="E303" s="15"/>
      <c r="F303" s="15"/>
      <c r="I303" s="15"/>
    </row>
    <row r="304" spans="3:9" x14ac:dyDescent="0.2">
      <c r="C304" s="15"/>
      <c r="D304" s="15"/>
      <c r="E304" s="15"/>
      <c r="F304" s="15"/>
      <c r="I304" s="15"/>
    </row>
    <row r="305" spans="3:9" x14ac:dyDescent="0.2">
      <c r="C305" s="15"/>
      <c r="D305" s="15"/>
      <c r="E305" s="15"/>
      <c r="F305" s="15"/>
      <c r="I305" s="15"/>
    </row>
    <row r="306" spans="3:9" x14ac:dyDescent="0.2">
      <c r="C306" s="15"/>
      <c r="D306" s="15"/>
      <c r="E306" s="15"/>
      <c r="F306" s="15"/>
      <c r="I306" s="15"/>
    </row>
    <row r="307" spans="3:9" x14ac:dyDescent="0.2">
      <c r="C307" s="15"/>
      <c r="D307" s="15"/>
      <c r="E307" s="15"/>
      <c r="F307" s="15"/>
      <c r="I307" s="15"/>
    </row>
    <row r="308" spans="3:9" x14ac:dyDescent="0.2">
      <c r="C308" s="15"/>
      <c r="D308" s="15"/>
      <c r="E308" s="15"/>
      <c r="F308" s="15"/>
      <c r="I308" s="15"/>
    </row>
    <row r="309" spans="3:9" x14ac:dyDescent="0.2">
      <c r="C309" s="15"/>
      <c r="D309" s="15"/>
      <c r="E309" s="15"/>
      <c r="F309" s="15"/>
      <c r="I309" s="15"/>
    </row>
    <row r="310" spans="3:9" x14ac:dyDescent="0.2">
      <c r="C310" s="15"/>
      <c r="D310" s="15"/>
      <c r="E310" s="15"/>
      <c r="F310" s="15"/>
      <c r="I310" s="15"/>
    </row>
    <row r="311" spans="3:9" x14ac:dyDescent="0.2">
      <c r="C311" s="15"/>
      <c r="D311" s="15"/>
      <c r="E311" s="15"/>
      <c r="F311" s="15"/>
      <c r="I311" s="15"/>
    </row>
    <row r="312" spans="3:9" x14ac:dyDescent="0.2">
      <c r="C312" s="15"/>
      <c r="D312" s="15"/>
      <c r="E312" s="15"/>
      <c r="F312" s="15"/>
      <c r="I312" s="15"/>
    </row>
    <row r="313" spans="3:9" x14ac:dyDescent="0.2">
      <c r="C313" s="15"/>
      <c r="D313" s="15"/>
      <c r="E313" s="15"/>
      <c r="F313" s="15"/>
      <c r="I313" s="15"/>
    </row>
    <row r="314" spans="3:9" x14ac:dyDescent="0.2">
      <c r="C314" s="15"/>
      <c r="D314" s="15"/>
      <c r="E314" s="15"/>
      <c r="F314" s="15"/>
      <c r="I314" s="15"/>
    </row>
    <row r="315" spans="3:9" x14ac:dyDescent="0.2">
      <c r="C315" s="15"/>
      <c r="D315" s="15"/>
      <c r="E315" s="15"/>
      <c r="F315" s="15"/>
      <c r="I315" s="15"/>
    </row>
    <row r="316" spans="3:9" x14ac:dyDescent="0.2">
      <c r="C316" s="15"/>
      <c r="D316" s="15"/>
      <c r="E316" s="15"/>
      <c r="F316" s="15"/>
      <c r="I316" s="15"/>
    </row>
    <row r="317" spans="3:9" x14ac:dyDescent="0.2">
      <c r="C317" s="15"/>
      <c r="D317" s="15"/>
      <c r="E317" s="15"/>
      <c r="F317" s="15"/>
      <c r="I317" s="15"/>
    </row>
    <row r="318" spans="3:9" x14ac:dyDescent="0.2">
      <c r="C318" s="15"/>
      <c r="D318" s="15"/>
      <c r="E318" s="15"/>
      <c r="F318" s="15"/>
      <c r="I318" s="15"/>
    </row>
    <row r="319" spans="3:9" x14ac:dyDescent="0.2">
      <c r="C319" s="15"/>
      <c r="D319" s="15"/>
      <c r="E319" s="15"/>
      <c r="F319" s="15"/>
      <c r="I319" s="15"/>
    </row>
    <row r="320" spans="3:9" x14ac:dyDescent="0.2">
      <c r="C320" s="15"/>
      <c r="D320" s="15"/>
      <c r="E320" s="15"/>
      <c r="F320" s="15"/>
      <c r="I320" s="15"/>
    </row>
    <row r="321" spans="1:12" x14ac:dyDescent="0.2">
      <c r="C321" s="15"/>
      <c r="D321" s="15"/>
      <c r="E321" s="15"/>
      <c r="F321" s="15"/>
      <c r="I321" s="15"/>
    </row>
    <row r="322" spans="1:12" x14ac:dyDescent="0.2">
      <c r="C322" s="15"/>
      <c r="D322" s="15"/>
      <c r="E322" s="15"/>
      <c r="F322" s="15"/>
      <c r="I322" s="15"/>
    </row>
    <row r="323" spans="1:12" x14ac:dyDescent="0.2">
      <c r="C323" s="15"/>
      <c r="D323" s="15"/>
      <c r="E323" s="15"/>
      <c r="F323" s="15"/>
      <c r="I323" s="15"/>
    </row>
    <row r="324" spans="1:12" x14ac:dyDescent="0.2">
      <c r="C324" s="15"/>
      <c r="D324" s="15"/>
      <c r="E324" s="15"/>
      <c r="F324" s="15"/>
      <c r="I324" s="15"/>
    </row>
    <row r="325" spans="1:12" x14ac:dyDescent="0.2">
      <c r="C325" s="15"/>
      <c r="D325" s="15"/>
      <c r="E325" s="15"/>
      <c r="F325" s="15"/>
      <c r="I325" s="15"/>
    </row>
    <row r="326" spans="1:12" x14ac:dyDescent="0.2">
      <c r="C326" s="15"/>
      <c r="D326" s="15"/>
      <c r="E326" s="15"/>
      <c r="F326" s="15"/>
      <c r="I326" s="15"/>
    </row>
    <row r="327" spans="1:12" x14ac:dyDescent="0.2">
      <c r="C327" s="15"/>
      <c r="D327" s="15"/>
      <c r="E327" s="15"/>
      <c r="F327" s="15"/>
    </row>
    <row r="328" spans="1:12" x14ac:dyDescent="0.2">
      <c r="A328" s="21"/>
      <c r="C328" s="15"/>
      <c r="D328" s="15"/>
      <c r="E328" s="15"/>
      <c r="F328" s="15"/>
      <c r="G328" s="21"/>
      <c r="H328" s="21"/>
      <c r="I328" s="21"/>
      <c r="K328" s="2"/>
      <c r="L328" s="2"/>
    </row>
    <row r="329" spans="1:12" x14ac:dyDescent="0.2">
      <c r="A329" s="21"/>
      <c r="C329" s="15"/>
      <c r="D329" s="15"/>
      <c r="E329" s="15"/>
      <c r="F329" s="15"/>
      <c r="G329" s="21"/>
      <c r="H329" s="21"/>
      <c r="I329" s="21"/>
      <c r="K329" s="2"/>
      <c r="L329" s="2"/>
    </row>
    <row r="330" spans="1:12" x14ac:dyDescent="0.2">
      <c r="A330" s="21"/>
      <c r="C330" s="15"/>
      <c r="D330" s="15"/>
      <c r="E330" s="15"/>
      <c r="F330" s="15"/>
      <c r="G330" s="22"/>
      <c r="H330" s="21"/>
      <c r="I330" s="21"/>
    </row>
    <row r="331" spans="1:12" x14ac:dyDescent="0.2">
      <c r="A331" s="21"/>
      <c r="C331" s="15"/>
      <c r="D331" s="15"/>
      <c r="E331" s="15"/>
      <c r="F331" s="15"/>
      <c r="G331" s="22"/>
      <c r="H331" s="21"/>
      <c r="I331" s="21"/>
    </row>
  </sheetData>
  <autoFilter ref="A2:I331" xr:uid="{7B4ED3C3-7737-4734-8629-619DF2FB4B01}"/>
  <sortState xmlns:xlrd2="http://schemas.microsoft.com/office/spreadsheetml/2017/richdata2" ref="A3:L269">
    <sortCondition ref="A3:A269"/>
    <sortCondition ref="B3:B269"/>
  </sortState>
  <mergeCells count="1">
    <mergeCell ref="A1:I1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D568-7019-4001-B24B-301CB562362E}">
  <dimension ref="A1:AN21"/>
  <sheetViews>
    <sheetView tabSelected="1" workbookViewId="0">
      <selection activeCell="B12" sqref="B12"/>
    </sheetView>
  </sheetViews>
  <sheetFormatPr defaultRowHeight="12.75" x14ac:dyDescent="0.2"/>
  <cols>
    <col min="1" max="1" width="19.85546875" bestFit="1" customWidth="1"/>
    <col min="2" max="2" width="33" bestFit="1" customWidth="1"/>
    <col min="3" max="3" width="10.5703125" bestFit="1" customWidth="1"/>
    <col min="4" max="4" width="8" bestFit="1" customWidth="1"/>
    <col min="5" max="5" width="12.140625" bestFit="1" customWidth="1"/>
    <col min="6" max="6" width="7.140625" bestFit="1" customWidth="1"/>
    <col min="7" max="7" width="25.28515625" bestFit="1" customWidth="1"/>
    <col min="8" max="8" width="10.140625" bestFit="1" customWidth="1"/>
    <col min="9" max="9" width="7.7109375" customWidth="1"/>
    <col min="10" max="10" width="10" customWidth="1"/>
    <col min="11" max="12" width="7.5703125" customWidth="1"/>
    <col min="13" max="13" width="6" customWidth="1"/>
    <col min="14" max="14" width="13.140625" bestFit="1" customWidth="1"/>
    <col min="15" max="15" width="15.7109375" customWidth="1"/>
    <col min="16" max="16" width="13.85546875" bestFit="1" customWidth="1"/>
    <col min="17" max="17" width="13.85546875" customWidth="1"/>
    <col min="18" max="23" width="13.85546875" bestFit="1" customWidth="1"/>
    <col min="24" max="24" width="15.5703125" bestFit="1" customWidth="1"/>
    <col min="25" max="25" width="14" bestFit="1" customWidth="1"/>
    <col min="26" max="26" width="14.42578125" bestFit="1" customWidth="1"/>
    <col min="27" max="27" width="15.5703125" bestFit="1" customWidth="1"/>
    <col min="28" max="28" width="14" bestFit="1" customWidth="1"/>
    <col min="29" max="29" width="14.5703125" bestFit="1" customWidth="1"/>
    <col min="30" max="30" width="15.7109375" customWidth="1"/>
    <col min="31" max="31" width="13.85546875" bestFit="1" customWidth="1"/>
    <col min="32" max="32" width="13.85546875" customWidth="1"/>
    <col min="33" max="33" width="13.85546875" bestFit="1" customWidth="1"/>
    <col min="34" max="34" width="13.42578125" bestFit="1" customWidth="1"/>
    <col min="35" max="35" width="9.85546875" bestFit="1" customWidth="1"/>
    <col min="36" max="36" width="13.42578125" bestFit="1" customWidth="1"/>
    <col min="37" max="37" width="10.5703125" bestFit="1" customWidth="1"/>
    <col min="38" max="38" width="36.140625" bestFit="1" customWidth="1"/>
  </cols>
  <sheetData>
    <row r="1" spans="1:40" s="4" customFormat="1" ht="89.25" x14ac:dyDescent="0.2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31</v>
      </c>
      <c r="O1" s="4" t="s">
        <v>32</v>
      </c>
      <c r="P1" s="4" t="s">
        <v>33</v>
      </c>
      <c r="Q1" s="4" t="s">
        <v>125</v>
      </c>
      <c r="R1" s="4" t="s">
        <v>48</v>
      </c>
      <c r="S1" s="4" t="s">
        <v>34</v>
      </c>
      <c r="T1" s="4" t="s">
        <v>35</v>
      </c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126</v>
      </c>
      <c r="AG1" s="4" t="s">
        <v>49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</row>
    <row r="2" spans="1:40" x14ac:dyDescent="0.2">
      <c r="A2" s="7" t="s">
        <v>109</v>
      </c>
      <c r="B2" t="str">
        <f>"B_01'" &amp; "Flr_0" &amp; INDEX(Joined!$A:$Z, MATCH(A2, Joined!$H:$H, FALSE), 9)</f>
        <v>B_01'Flr_01</v>
      </c>
      <c r="C2" t="str">
        <f>INDEX(Joined!$A:$Z, MATCH(A2, Joined!$H:$H, FALSE), 7)</f>
        <v>TU-1-19</v>
      </c>
      <c r="D2">
        <f>INDEX(Joined!$A:$Z, MATCH(A2, Joined!$H:$H, FALSE), 5)</f>
        <v>10201</v>
      </c>
      <c r="E2" t="str">
        <f>INDEX(Joined!$A:$Z, MATCH(A2, Joined!$H:$H, FALSE), 7)</f>
        <v>TU-1-19</v>
      </c>
      <c r="F2" t="s">
        <v>46</v>
      </c>
      <c r="G2" t="str">
        <f>INDEX(PanelInstance!$B$21:$G$40,MATCH(ABT!$H2,PanelInstance!B$21:$B$40,0),2)</f>
        <v>15001_VAV_DXR2M12P_US</v>
      </c>
      <c r="H2">
        <f>INDEX(Joined!$A:$Z, MATCH($A2, Joined!$H:$H, FALSE), 6)</f>
        <v>15001</v>
      </c>
      <c r="I2">
        <f>INDEX(Joined!$A:$Z, MATCH($A2, Joined!$H:$H, FALSE), 4)</f>
        <v>102</v>
      </c>
      <c r="J2" t="b">
        <v>0</v>
      </c>
      <c r="K2">
        <f>INDEX(Joined!$A:$Z, MATCH($A2, Joined!$H:$H, FALSE), 3)</f>
        <v>1</v>
      </c>
      <c r="L2">
        <v>20</v>
      </c>
      <c r="M2">
        <v>76800</v>
      </c>
      <c r="N2">
        <f>INDEX(Sched!$A:$S, MATCH($E2, Sched!$A:$A, 0), 6)</f>
        <v>170</v>
      </c>
      <c r="O2">
        <f>INDEX(Sched!$A:$S, MATCH($E2, Sched!$A:$A, 0), 7)</f>
        <v>170</v>
      </c>
      <c r="P2">
        <f>INDEX(Sched!$A:$S, MATCH($E2, Sched!$A:$A, 0), 7)</f>
        <v>170</v>
      </c>
      <c r="Q2">
        <f>INDEX(Sched!$A:$S, MATCH($E2, Sched!$A:$A, 0), 7)</f>
        <v>170</v>
      </c>
      <c r="R2" s="123">
        <f>INDEX(Sched!$A:$S, MATCH($E2, Sched!$A:$A, 0), 8)^2*PI()/144</f>
        <v>1.3962634015954636</v>
      </c>
      <c r="S2">
        <f>INDEX(Sched!$A:$S, MATCH($E2, Sched!$A:$A, 0), 8)</f>
        <v>8</v>
      </c>
      <c r="T2">
        <f>INDEX(Sched!$A:$S, MATCH($E2, Sched!$A:$A, 0), 5)</f>
        <v>660</v>
      </c>
      <c r="U2">
        <f>INDEX(Sched!$A:$S, MATCH($E2, Sched!$A:$A, 0), 6)</f>
        <v>170</v>
      </c>
      <c r="V2">
        <f>INDEX(Sched!$A:$S, MATCH($E2, Sched!$A:$A, 0), 5)</f>
        <v>660</v>
      </c>
      <c r="W2">
        <f>INDEX(Sched!$A:$S, MATCH($E2, Sched!$A:$A, 0), 6)</f>
        <v>170</v>
      </c>
      <c r="X2">
        <f>INDEX(Sched!$A:$S, MATCH($E2, Sched!$A:$A, 0), 5)</f>
        <v>660</v>
      </c>
      <c r="Y2">
        <f>INDEX(Sched!$A:$S, MATCH($E2, Sched!$A:$A, 0), 6)</f>
        <v>170</v>
      </c>
      <c r="Z2">
        <v>74</v>
      </c>
      <c r="AA2">
        <v>0</v>
      </c>
      <c r="AB2">
        <v>80</v>
      </c>
      <c r="AC2">
        <v>69</v>
      </c>
      <c r="AD2">
        <f>IF(OR($H2=15201, $H2=15202), 2, 0)</f>
        <v>0</v>
      </c>
      <c r="AE2">
        <v>60</v>
      </c>
      <c r="AF2">
        <f>INDEX(Sched!$A:$S, MATCH($E2, Sched!$A:$A, 0), 17)</f>
        <v>7.5</v>
      </c>
      <c r="AG2">
        <v>0.63</v>
      </c>
      <c r="AH2" t="str">
        <f>"B_01'" &amp; "Flr_0" &amp; INDEX(Joined!$A:$Z, MATCH($A2, Joined!$H:$H, FALSE), 9)</f>
        <v>B_01'Flr_01</v>
      </c>
      <c r="AI2" t="str">
        <f>"R_" &amp; INDEX(Sched!A:U, MATCH(ABT!$E2, Sched!$A:$A, 0), 20)</f>
        <v>R_109-3</v>
      </c>
      <c r="AJ2" t="str">
        <f>"B_01'" &amp; "Flr_0" &amp; INDEX(Joined!$A:$Z, MATCH($A2, Joined!$H:$H, FALSE), 9)</f>
        <v>B_01'Flr_01</v>
      </c>
      <c r="AK2" t="str">
        <f>INDEX(Joined!$A:$Z, MATCH($A2, Joined!$H:$H, FALSE), 7)</f>
        <v>TU-1-19</v>
      </c>
      <c r="AL2" t="s">
        <v>117</v>
      </c>
      <c r="AM2" s="5"/>
    </row>
    <row r="3" spans="1:40" x14ac:dyDescent="0.2">
      <c r="A3" s="8" t="s">
        <v>110</v>
      </c>
      <c r="B3" t="str">
        <f>"B_01'" &amp; "Flr_0" &amp; INDEX(Joined!$A:$Z, MATCH(A3, Joined!$H:$H, FALSE), 9)</f>
        <v>B_01'Flr_01</v>
      </c>
      <c r="C3" t="str">
        <f>INDEX(Joined!$A:$Z, MATCH(A3, Joined!$H:$H, FALSE), 7)</f>
        <v>TU-2-19</v>
      </c>
      <c r="D3">
        <f>INDEX(Joined!$A:$Z, MATCH(A3, Joined!$H:$H, FALSE), 5)</f>
        <v>10202</v>
      </c>
      <c r="E3" t="str">
        <f>INDEX(Joined!$A:$Z, MATCH(A3, Joined!$H:$H, FALSE), 7)</f>
        <v>TU-2-19</v>
      </c>
      <c r="F3" t="s">
        <v>46</v>
      </c>
      <c r="G3" t="str">
        <f>INDEX(PanelInstance!$B$21:$G$40,MATCH(ABT!$H3,PanelInstance!B$21:$B$40,0),2)</f>
        <v>15001_VAV_DXR2M12P_US</v>
      </c>
      <c r="H3">
        <f>INDEX(Joined!$A:$Z, MATCH($A3, Joined!$H:$H, FALSE), 6)</f>
        <v>15001</v>
      </c>
      <c r="I3">
        <f>INDEX(Joined!$A:$Z, MATCH($A3, Joined!$H:$H, FALSE), 4)</f>
        <v>102</v>
      </c>
      <c r="J3" t="b">
        <v>0</v>
      </c>
      <c r="K3">
        <f>INDEX(Joined!$A:$Z, MATCH($A3, Joined!$H:$H, FALSE), 3)</f>
        <v>2</v>
      </c>
      <c r="L3">
        <v>20</v>
      </c>
      <c r="M3">
        <v>76800</v>
      </c>
      <c r="N3">
        <f>INDEX(Sched!$A:$S, MATCH($E3, Sched!$A:$A, 0), 6)</f>
        <v>170</v>
      </c>
      <c r="O3">
        <f>INDEX(Sched!$A:$S, MATCH($E3, Sched!$A:$A, 0), 7)</f>
        <v>170</v>
      </c>
      <c r="P3">
        <f>INDEX(Sched!$A:$S, MATCH($E3, Sched!$A:$A, 0), 7)</f>
        <v>170</v>
      </c>
      <c r="Q3">
        <f>INDEX(Sched!$A:$S, MATCH($E3, Sched!$A:$A, 0), 7)</f>
        <v>170</v>
      </c>
      <c r="R3" s="123">
        <f>INDEX(Sched!$A:$S, MATCH($E3, Sched!$A:$A, 0), 8)^2*PI()/144</f>
        <v>1.0690141668465267</v>
      </c>
      <c r="S3">
        <f>INDEX(Sched!$A:$S, MATCH($E3, Sched!$A:$A, 0), 8)</f>
        <v>7</v>
      </c>
      <c r="T3">
        <f>INDEX(Sched!$A:$S, MATCH($E3, Sched!$A:$A, 0), 5)</f>
        <v>455</v>
      </c>
      <c r="U3">
        <f>INDEX(Sched!$A:$S, MATCH($E3, Sched!$A:$A, 0), 6)</f>
        <v>170</v>
      </c>
      <c r="V3">
        <f>INDEX(Sched!$A:$S, MATCH($E3, Sched!$A:$A, 0), 5)</f>
        <v>455</v>
      </c>
      <c r="W3">
        <f>INDEX(Sched!$A:$S, MATCH($E3, Sched!$A:$A, 0), 6)</f>
        <v>170</v>
      </c>
      <c r="X3">
        <f>INDEX(Sched!$A:$S, MATCH($E3, Sched!$A:$A, 0), 5)</f>
        <v>455</v>
      </c>
      <c r="Y3">
        <f>INDEX(Sched!$A:$S, MATCH($E3, Sched!$A:$A, 0), 6)</f>
        <v>170</v>
      </c>
      <c r="Z3">
        <v>74</v>
      </c>
      <c r="AA3">
        <v>0</v>
      </c>
      <c r="AB3">
        <v>80</v>
      </c>
      <c r="AC3">
        <v>69</v>
      </c>
      <c r="AD3">
        <f t="shared" ref="AD3:AD9" si="0">IF(OR($H3=15201, $H3=15202), 2, 0)</f>
        <v>0</v>
      </c>
      <c r="AE3">
        <v>60</v>
      </c>
      <c r="AF3">
        <f>INDEX(Sched!$A:$S, MATCH($E3, Sched!$A:$A, 0), 17)</f>
        <v>5</v>
      </c>
      <c r="AG3">
        <v>0.63</v>
      </c>
      <c r="AH3" t="str">
        <f>"B_01'" &amp; "Flr_0" &amp; INDEX(Joined!$A:$Z, MATCH($A3, Joined!$H:$H, FALSE), 9)</f>
        <v>B_01'Flr_01</v>
      </c>
      <c r="AI3" t="str">
        <f>"R_" &amp; INDEX(Sched!A:U, MATCH(ABT!$E3, Sched!$A:$A, 0), 20)</f>
        <v>R_108-3</v>
      </c>
      <c r="AJ3" t="str">
        <f>"B_01'" &amp; "Flr_0" &amp; INDEX(Joined!$A:$Z, MATCH($A3, Joined!$H:$H, FALSE), 9)</f>
        <v>B_01'Flr_01</v>
      </c>
      <c r="AK3" t="str">
        <f>INDEX(Joined!$A:$Z, MATCH($A3, Joined!$H:$H, FALSE), 7)</f>
        <v>TU-2-19</v>
      </c>
      <c r="AL3" t="s">
        <v>118</v>
      </c>
      <c r="AM3" s="5"/>
    </row>
    <row r="4" spans="1:40" x14ac:dyDescent="0.2">
      <c r="A4" s="7" t="s">
        <v>111</v>
      </c>
      <c r="B4" t="str">
        <f>"B_01'" &amp; "Flr_0" &amp; INDEX(Joined!$A:$Z, MATCH(A4, Joined!$H:$H, FALSE), 9)</f>
        <v>B_01'Flr_01</v>
      </c>
      <c r="C4" t="str">
        <f>INDEX(Joined!$A:$Z, MATCH(A4, Joined!$H:$H, FALSE), 7)</f>
        <v>TU-3-19</v>
      </c>
      <c r="D4">
        <f>INDEX(Joined!$A:$Z, MATCH(A4, Joined!$H:$H, FALSE), 5)</f>
        <v>10203</v>
      </c>
      <c r="E4" t="str">
        <f>INDEX(Joined!$A:$Z, MATCH(A4, Joined!$H:$H, FALSE), 7)</f>
        <v>TU-3-19</v>
      </c>
      <c r="F4" t="s">
        <v>46</v>
      </c>
      <c r="G4" t="str">
        <f>INDEX(PanelInstance!$B$21:$G$40,MATCH(ABT!$H4,PanelInstance!B$21:$B$40,0),2)</f>
        <v>15001_VAV_DXR2M12P_US</v>
      </c>
      <c r="H4">
        <f>INDEX(Joined!$A:$Z, MATCH($A4, Joined!$H:$H, FALSE), 6)</f>
        <v>15001</v>
      </c>
      <c r="I4">
        <f>INDEX(Joined!$A:$Z, MATCH($A4, Joined!$H:$H, FALSE), 4)</f>
        <v>102</v>
      </c>
      <c r="J4" t="b">
        <v>0</v>
      </c>
      <c r="K4">
        <f>INDEX(Joined!$A:$Z, MATCH($A4, Joined!$H:$H, FALSE), 3)</f>
        <v>3</v>
      </c>
      <c r="L4">
        <v>20</v>
      </c>
      <c r="M4">
        <v>76800</v>
      </c>
      <c r="N4">
        <f>INDEX(Sched!$A:$S, MATCH($E4, Sched!$A:$A, 0), 6)</f>
        <v>475</v>
      </c>
      <c r="O4">
        <f>INDEX(Sched!$A:$S, MATCH($E4, Sched!$A:$A, 0), 7)</f>
        <v>475</v>
      </c>
      <c r="P4">
        <f>INDEX(Sched!$A:$S, MATCH($E4, Sched!$A:$A, 0), 7)</f>
        <v>475</v>
      </c>
      <c r="Q4">
        <f>INDEX(Sched!$A:$S, MATCH($E4, Sched!$A:$A, 0), 7)</f>
        <v>475</v>
      </c>
      <c r="R4" s="123">
        <f>INDEX(Sched!$A:$S, MATCH($E4, Sched!$A:$A, 0), 8)^2*PI()/144</f>
        <v>1.0690141668465267</v>
      </c>
      <c r="S4">
        <f>INDEX(Sched!$A:$S, MATCH($E4, Sched!$A:$A, 0), 8)</f>
        <v>7</v>
      </c>
      <c r="T4">
        <f>INDEX(Sched!$A:$S, MATCH($E4, Sched!$A:$A, 0), 5)</f>
        <v>475</v>
      </c>
      <c r="U4">
        <f>INDEX(Sched!$A:$S, MATCH($E4, Sched!$A:$A, 0), 6)</f>
        <v>475</v>
      </c>
      <c r="V4">
        <f>INDEX(Sched!$A:$S, MATCH($E4, Sched!$A:$A, 0), 5)</f>
        <v>475</v>
      </c>
      <c r="W4">
        <f>INDEX(Sched!$A:$S, MATCH($E4, Sched!$A:$A, 0), 6)</f>
        <v>475</v>
      </c>
      <c r="X4">
        <f>INDEX(Sched!$A:$S, MATCH($E4, Sched!$A:$A, 0), 5)</f>
        <v>475</v>
      </c>
      <c r="Y4">
        <f>INDEX(Sched!$A:$S, MATCH($E4, Sched!$A:$A, 0), 6)</f>
        <v>475</v>
      </c>
      <c r="Z4">
        <v>74</v>
      </c>
      <c r="AA4">
        <v>0</v>
      </c>
      <c r="AB4">
        <v>80</v>
      </c>
      <c r="AC4">
        <v>69</v>
      </c>
      <c r="AD4">
        <f t="shared" si="0"/>
        <v>0</v>
      </c>
      <c r="AE4">
        <v>60</v>
      </c>
      <c r="AF4">
        <f>INDEX(Sched!$A:$S, MATCH($E4, Sched!$A:$A, 0), 17)</f>
        <v>5.5</v>
      </c>
      <c r="AG4">
        <v>0.63</v>
      </c>
      <c r="AH4" t="str">
        <f>"B_01'" &amp; "Flr_0" &amp; INDEX(Joined!$A:$Z, MATCH($A4, Joined!$H:$H, FALSE), 9)</f>
        <v>B_01'Flr_01</v>
      </c>
      <c r="AI4" t="str">
        <f>"R_" &amp; INDEX(Sched!A:U, MATCH(ABT!$E4, Sched!$A:$A, 0), 20)</f>
        <v>R_107-3</v>
      </c>
      <c r="AJ4" t="str">
        <f>"B_01'" &amp; "Flr_0" &amp; INDEX(Joined!$A:$Z, MATCH($A4, Joined!$H:$H, FALSE), 9)</f>
        <v>B_01'Flr_01</v>
      </c>
      <c r="AK4" t="str">
        <f>INDEX(Joined!$A:$Z, MATCH($A4, Joined!$H:$H, FALSE), 7)</f>
        <v>TU-3-19</v>
      </c>
      <c r="AL4" t="s">
        <v>119</v>
      </c>
    </row>
    <row r="5" spans="1:40" x14ac:dyDescent="0.2">
      <c r="A5" s="7" t="s">
        <v>112</v>
      </c>
      <c r="B5" t="str">
        <f>"B_01'" &amp; "Flr_0" &amp; INDEX(Joined!$A:$Z, MATCH(A5, Joined!$H:$H, FALSE), 9)</f>
        <v>B_01'Flr_01</v>
      </c>
      <c r="C5" t="str">
        <f>INDEX(Joined!$A:$Z, MATCH(A5, Joined!$H:$H, FALSE), 7)</f>
        <v>TU-4-19</v>
      </c>
      <c r="D5">
        <f>INDEX(Joined!$A:$Z, MATCH(A5, Joined!$H:$H, FALSE), 5)</f>
        <v>10204</v>
      </c>
      <c r="E5" t="str">
        <f>INDEX(Joined!$A:$Z, MATCH(A5, Joined!$H:$H, FALSE), 7)</f>
        <v>TU-4-19</v>
      </c>
      <c r="F5" t="s">
        <v>46</v>
      </c>
      <c r="G5" t="str">
        <f>INDEX(PanelInstance!$B$21:$G$40,MATCH(ABT!$H5,PanelInstance!B$21:$B$40,0),2)</f>
        <v>15002_VAV_DXR2M12P_US</v>
      </c>
      <c r="H5">
        <f>INDEX(Joined!$A:$Z, MATCH($A5, Joined!$H:$H, FALSE), 6)</f>
        <v>15002</v>
      </c>
      <c r="I5">
        <f>INDEX(Joined!$A:$Z, MATCH($A5, Joined!$H:$H, FALSE), 4)</f>
        <v>102</v>
      </c>
      <c r="J5" t="b">
        <v>0</v>
      </c>
      <c r="K5">
        <f>INDEX(Joined!$A:$Z, MATCH($A5, Joined!$H:$H, FALSE), 3)</f>
        <v>4</v>
      </c>
      <c r="L5">
        <v>20</v>
      </c>
      <c r="M5">
        <v>76800</v>
      </c>
      <c r="N5">
        <f>INDEX(Sched!$A:$S, MATCH($E5, Sched!$A:$A, 0), 6)</f>
        <v>170</v>
      </c>
      <c r="O5">
        <f>INDEX(Sched!$A:$S, MATCH($E5, Sched!$A:$A, 0), 7)</f>
        <v>170</v>
      </c>
      <c r="P5">
        <f>INDEX(Sched!$A:$S, MATCH($E5, Sched!$A:$A, 0), 7)</f>
        <v>170</v>
      </c>
      <c r="Q5">
        <f>INDEX(Sched!$A:$S, MATCH($E5, Sched!$A:$A, 0), 7)</f>
        <v>170</v>
      </c>
      <c r="R5" s="123">
        <f>INDEX(Sched!$A:$S, MATCH($E5, Sched!$A:$A, 0), 8)^2*PI()/144</f>
        <v>1.3962634015954636</v>
      </c>
      <c r="S5">
        <f>INDEX(Sched!$A:$S, MATCH($E5, Sched!$A:$A, 0), 8)</f>
        <v>8</v>
      </c>
      <c r="T5">
        <f>INDEX(Sched!$A:$S, MATCH($E5, Sched!$A:$A, 0), 5)</f>
        <v>525</v>
      </c>
      <c r="U5">
        <f>INDEX(Sched!$A:$S, MATCH($E5, Sched!$A:$A, 0), 6)</f>
        <v>170</v>
      </c>
      <c r="V5">
        <f>INDEX(Sched!$A:$S, MATCH($E5, Sched!$A:$A, 0), 5)</f>
        <v>525</v>
      </c>
      <c r="W5">
        <f>INDEX(Sched!$A:$S, MATCH($E5, Sched!$A:$A, 0), 6)</f>
        <v>170</v>
      </c>
      <c r="X5">
        <f>INDEX(Sched!$A:$S, MATCH($E5, Sched!$A:$A, 0), 5)</f>
        <v>525</v>
      </c>
      <c r="Y5">
        <f>INDEX(Sched!$A:$S, MATCH($E5, Sched!$A:$A, 0), 6)</f>
        <v>170</v>
      </c>
      <c r="Z5">
        <v>74</v>
      </c>
      <c r="AA5">
        <v>0</v>
      </c>
      <c r="AB5">
        <v>80</v>
      </c>
      <c r="AC5">
        <v>69</v>
      </c>
      <c r="AD5">
        <f t="shared" si="0"/>
        <v>0</v>
      </c>
      <c r="AE5">
        <v>60</v>
      </c>
      <c r="AF5">
        <f>INDEX(Sched!$A:$S, MATCH($E5, Sched!$A:$A, 0), 17)</f>
        <v>6</v>
      </c>
      <c r="AG5">
        <v>0.63</v>
      </c>
      <c r="AH5" t="str">
        <f>"B_01'" &amp; "Flr_0" &amp; INDEX(Joined!$A:$Z, MATCH($A5, Joined!$H:$H, FALSE), 9)</f>
        <v>B_01'Flr_01</v>
      </c>
      <c r="AI5" t="str">
        <f>"R_" &amp; INDEX(Sched!A:U, MATCH(ABT!$E5, Sched!$A:$A, 0), 20)</f>
        <v>R_106-3</v>
      </c>
      <c r="AJ5" t="str">
        <f>"B_01'" &amp; "Flr_0" &amp; INDEX(Joined!$A:$Z, MATCH($A5, Joined!$H:$H, FALSE), 9)</f>
        <v>B_01'Flr_01</v>
      </c>
      <c r="AK5" t="str">
        <f>INDEX(Joined!$A:$Z, MATCH($A5, Joined!$H:$H, FALSE), 7)</f>
        <v>TU-4-19</v>
      </c>
      <c r="AL5" t="s">
        <v>124</v>
      </c>
    </row>
    <row r="6" spans="1:40" x14ac:dyDescent="0.2">
      <c r="A6" s="7" t="s">
        <v>113</v>
      </c>
      <c r="B6" t="str">
        <f>"B_01'" &amp; "Flr_0" &amp; INDEX(Joined!$A:$Z, MATCH(A6, Joined!$H:$H, FALSE), 9)</f>
        <v>B_01'Flr_01</v>
      </c>
      <c r="C6" t="str">
        <f>INDEX(Joined!$A:$Z, MATCH(A6, Joined!$H:$H, FALSE), 7)</f>
        <v>TU-5-19</v>
      </c>
      <c r="D6">
        <f>INDEX(Joined!$A:$Z, MATCH(A6, Joined!$H:$H, FALSE), 5)</f>
        <v>10205</v>
      </c>
      <c r="E6" t="str">
        <f>INDEX(Joined!$A:$Z, MATCH(A6, Joined!$H:$H, FALSE), 7)</f>
        <v>TU-5-19</v>
      </c>
      <c r="F6" t="s">
        <v>46</v>
      </c>
      <c r="G6" t="str">
        <f>INDEX(PanelInstance!$B$21:$G$40,MATCH(ABT!$H6,PanelInstance!B$21:$B$40,0),2)</f>
        <v>15001_VAV_DXR2M12P_US</v>
      </c>
      <c r="H6">
        <f>INDEX(Joined!$A:$Z, MATCH($A6, Joined!$H:$H, FALSE), 6)</f>
        <v>15001</v>
      </c>
      <c r="I6">
        <f>INDEX(Joined!$A:$Z, MATCH($A6, Joined!$H:$H, FALSE), 4)</f>
        <v>102</v>
      </c>
      <c r="J6" t="b">
        <v>0</v>
      </c>
      <c r="K6">
        <f>INDEX(Joined!$A:$Z, MATCH($A6, Joined!$H:$H, FALSE), 3)</f>
        <v>5</v>
      </c>
      <c r="L6">
        <v>20</v>
      </c>
      <c r="M6">
        <v>76800</v>
      </c>
      <c r="N6">
        <f>INDEX(Sched!$A:$S, MATCH($E6, Sched!$A:$A, 0), 6)</f>
        <v>170</v>
      </c>
      <c r="O6">
        <f>INDEX(Sched!$A:$S, MATCH($E6, Sched!$A:$A, 0), 7)</f>
        <v>170</v>
      </c>
      <c r="P6">
        <f>INDEX(Sched!$A:$S, MATCH($E6, Sched!$A:$A, 0), 7)</f>
        <v>170</v>
      </c>
      <c r="Q6">
        <f>INDEX(Sched!$A:$S, MATCH($E6, Sched!$A:$A, 0), 7)</f>
        <v>170</v>
      </c>
      <c r="R6" s="123">
        <f>INDEX(Sched!$A:$S, MATCH($E6, Sched!$A:$A, 0), 8)^2*PI()/144</f>
        <v>1.0690141668465267</v>
      </c>
      <c r="S6">
        <f>INDEX(Sched!$A:$S, MATCH($E6, Sched!$A:$A, 0), 8)</f>
        <v>7</v>
      </c>
      <c r="T6">
        <f>INDEX(Sched!$A:$S, MATCH($E6, Sched!$A:$A, 0), 5)</f>
        <v>485</v>
      </c>
      <c r="U6">
        <f>INDEX(Sched!$A:$S, MATCH($E6, Sched!$A:$A, 0), 6)</f>
        <v>170</v>
      </c>
      <c r="V6">
        <f>INDEX(Sched!$A:$S, MATCH($E6, Sched!$A:$A, 0), 5)</f>
        <v>485</v>
      </c>
      <c r="W6">
        <f>INDEX(Sched!$A:$S, MATCH($E6, Sched!$A:$A, 0), 6)</f>
        <v>170</v>
      </c>
      <c r="X6">
        <f>INDEX(Sched!$A:$S, MATCH($E6, Sched!$A:$A, 0), 5)</f>
        <v>485</v>
      </c>
      <c r="Y6">
        <f>INDEX(Sched!$A:$S, MATCH($E6, Sched!$A:$A, 0), 6)</f>
        <v>170</v>
      </c>
      <c r="Z6">
        <v>74</v>
      </c>
      <c r="AA6">
        <v>0</v>
      </c>
      <c r="AB6">
        <v>80</v>
      </c>
      <c r="AC6">
        <v>69</v>
      </c>
      <c r="AD6">
        <f t="shared" si="0"/>
        <v>0</v>
      </c>
      <c r="AE6">
        <v>60</v>
      </c>
      <c r="AF6">
        <f>INDEX(Sched!$A:$S, MATCH($E6, Sched!$A:$A, 0), 17)</f>
        <v>5.5</v>
      </c>
      <c r="AG6">
        <v>0.63</v>
      </c>
      <c r="AH6" t="str">
        <f>"B_01'" &amp; "Flr_0" &amp; INDEX(Joined!$A:$Z, MATCH($A6, Joined!$H:$H, FALSE), 9)</f>
        <v>B_01'Flr_01</v>
      </c>
      <c r="AI6" t="str">
        <f>"R_" &amp; INDEX(Sched!A:U, MATCH(ABT!$E6, Sched!$A:$A, 0), 20)</f>
        <v>R_105-3</v>
      </c>
      <c r="AJ6" t="str">
        <f>"B_01'" &amp; "Flr_0" &amp; INDEX(Joined!$A:$Z, MATCH($A6, Joined!$H:$H, FALSE), 9)</f>
        <v>B_01'Flr_01</v>
      </c>
      <c r="AK6" t="str">
        <f>INDEX(Joined!$A:$Z, MATCH($A6, Joined!$H:$H, FALSE), 7)</f>
        <v>TU-5-19</v>
      </c>
      <c r="AL6" t="s">
        <v>121</v>
      </c>
    </row>
    <row r="7" spans="1:40" x14ac:dyDescent="0.2">
      <c r="A7" s="7" t="s">
        <v>114</v>
      </c>
      <c r="B7" t="str">
        <f>"B_01'" &amp; "Flr_0" &amp; INDEX(Joined!$A:$Z, MATCH(A7, Joined!$H:$H, FALSE), 9)</f>
        <v>B_01'Flr_01</v>
      </c>
      <c r="C7" t="str">
        <f>INDEX(Joined!$A:$Z, MATCH(A7, Joined!$H:$H, FALSE), 7)</f>
        <v>TU-6-19</v>
      </c>
      <c r="D7">
        <f>INDEX(Joined!$A:$Z, MATCH(A7, Joined!$H:$H, FALSE), 5)</f>
        <v>10206</v>
      </c>
      <c r="E7" t="str">
        <f>INDEX(Joined!$A:$Z, MATCH(A7, Joined!$H:$H, FALSE), 7)</f>
        <v>TU-6-19</v>
      </c>
      <c r="F7" t="s">
        <v>46</v>
      </c>
      <c r="G7" t="str">
        <f>INDEX(PanelInstance!$B$21:$G$40,MATCH(ABT!$H7,PanelInstance!B$21:$B$40,0),2)</f>
        <v>15001_VAV_DXR2M12P_US</v>
      </c>
      <c r="H7">
        <f>INDEX(Joined!$A:$Z, MATCH($A7, Joined!$H:$H, FALSE), 6)</f>
        <v>15001</v>
      </c>
      <c r="I7">
        <f>INDEX(Joined!$A:$Z, MATCH($A7, Joined!$H:$H, FALSE), 4)</f>
        <v>102</v>
      </c>
      <c r="J7" t="b">
        <v>0</v>
      </c>
      <c r="K7">
        <f>INDEX(Joined!$A:$Z, MATCH($A7, Joined!$H:$H, FALSE), 3)</f>
        <v>6</v>
      </c>
      <c r="L7">
        <v>20</v>
      </c>
      <c r="M7">
        <v>76800</v>
      </c>
      <c r="N7">
        <f>INDEX(Sched!$A:$S, MATCH($E7, Sched!$A:$A, 0), 6)</f>
        <v>170</v>
      </c>
      <c r="O7">
        <f>INDEX(Sched!$A:$S, MATCH($E7, Sched!$A:$A, 0), 7)</f>
        <v>170</v>
      </c>
      <c r="P7">
        <f>INDEX(Sched!$A:$S, MATCH($E7, Sched!$A:$A, 0), 7)</f>
        <v>170</v>
      </c>
      <c r="Q7">
        <f>INDEX(Sched!$A:$S, MATCH($E7, Sched!$A:$A, 0), 7)</f>
        <v>170</v>
      </c>
      <c r="R7" s="123">
        <f>INDEX(Sched!$A:$S, MATCH($E7, Sched!$A:$A, 0), 8)^2*PI()/144</f>
        <v>1.0690141668465267</v>
      </c>
      <c r="S7">
        <f>INDEX(Sched!$A:$S, MATCH($E7, Sched!$A:$A, 0), 8)</f>
        <v>7</v>
      </c>
      <c r="T7">
        <f>INDEX(Sched!$A:$S, MATCH($E7, Sched!$A:$A, 0), 5)</f>
        <v>485</v>
      </c>
      <c r="U7">
        <f>INDEX(Sched!$A:$S, MATCH($E7, Sched!$A:$A, 0), 6)</f>
        <v>170</v>
      </c>
      <c r="V7">
        <f>INDEX(Sched!$A:$S, MATCH($E7, Sched!$A:$A, 0), 5)</f>
        <v>485</v>
      </c>
      <c r="W7">
        <f>INDEX(Sched!$A:$S, MATCH($E7, Sched!$A:$A, 0), 6)</f>
        <v>170</v>
      </c>
      <c r="X7">
        <f>INDEX(Sched!$A:$S, MATCH($E7, Sched!$A:$A, 0), 5)</f>
        <v>485</v>
      </c>
      <c r="Y7">
        <f>INDEX(Sched!$A:$S, MATCH($E7, Sched!$A:$A, 0), 6)</f>
        <v>170</v>
      </c>
      <c r="Z7">
        <v>74</v>
      </c>
      <c r="AA7">
        <v>0</v>
      </c>
      <c r="AB7">
        <v>80</v>
      </c>
      <c r="AC7">
        <v>69</v>
      </c>
      <c r="AD7">
        <f t="shared" si="0"/>
        <v>0</v>
      </c>
      <c r="AE7">
        <v>60</v>
      </c>
      <c r="AF7">
        <f>INDEX(Sched!$A:$S, MATCH($E7, Sched!$A:$A, 0), 17)</f>
        <v>5.5</v>
      </c>
      <c r="AG7">
        <v>0.63</v>
      </c>
      <c r="AH7" t="str">
        <f>"B_01'" &amp; "Flr_0" &amp; INDEX(Joined!$A:$Z, MATCH($A7, Joined!$H:$H, FALSE), 9)</f>
        <v>B_01'Flr_01</v>
      </c>
      <c r="AI7" t="str">
        <f>"R_" &amp; INDEX(Sched!A:U, MATCH(ABT!$E7, Sched!$A:$A, 0), 20)</f>
        <v>R_104-3</v>
      </c>
      <c r="AJ7" t="str">
        <f>"B_01'" &amp; "Flr_0" &amp; INDEX(Joined!$A:$Z, MATCH($A7, Joined!$H:$H, FALSE), 9)</f>
        <v>B_01'Flr_01</v>
      </c>
      <c r="AK7" t="str">
        <f>INDEX(Joined!$A:$Z, MATCH($A7, Joined!$H:$H, FALSE), 7)</f>
        <v>TU-6-19</v>
      </c>
      <c r="AL7" t="s">
        <v>122</v>
      </c>
    </row>
    <row r="8" spans="1:40" x14ac:dyDescent="0.2">
      <c r="A8" s="7" t="s">
        <v>115</v>
      </c>
      <c r="B8" t="str">
        <f>"B_01'" &amp; "Flr_0" &amp; INDEX(Joined!$A:$Z, MATCH(A8, Joined!$H:$H, FALSE), 9)</f>
        <v>B_01'Flr_01</v>
      </c>
      <c r="C8" t="str">
        <f>INDEX(Joined!$A:$Z, MATCH(A8, Joined!$H:$H, FALSE), 7)</f>
        <v>TU-7-19</v>
      </c>
      <c r="D8">
        <f>INDEX(Joined!$A:$Z, MATCH(A8, Joined!$H:$H, FALSE), 5)</f>
        <v>10207</v>
      </c>
      <c r="E8" t="str">
        <f>INDEX(Joined!$A:$Z, MATCH(A8, Joined!$H:$H, FALSE), 7)</f>
        <v>TU-7-19</v>
      </c>
      <c r="F8" t="s">
        <v>46</v>
      </c>
      <c r="G8" t="str">
        <f>INDEX(PanelInstance!$B$21:$G$40,MATCH(ABT!$H8,PanelInstance!B$21:$B$40,0),2)</f>
        <v>15001_VAV_DXR2M12P_US</v>
      </c>
      <c r="H8">
        <f>INDEX(Joined!$A:$Z, MATCH($A8, Joined!$H:$H, FALSE), 6)</f>
        <v>15001</v>
      </c>
      <c r="I8">
        <f>INDEX(Joined!$A:$Z, MATCH($A8, Joined!$H:$H, FALSE), 4)</f>
        <v>102</v>
      </c>
      <c r="J8" t="b">
        <v>0</v>
      </c>
      <c r="K8">
        <f>INDEX(Joined!$A:$Z, MATCH($A8, Joined!$H:$H, FALSE), 3)</f>
        <v>7</v>
      </c>
      <c r="L8">
        <v>20</v>
      </c>
      <c r="M8">
        <v>76800</v>
      </c>
      <c r="N8">
        <f>INDEX(Sched!$A:$S, MATCH($E8, Sched!$A:$A, 0), 6)</f>
        <v>170</v>
      </c>
      <c r="O8">
        <f>INDEX(Sched!$A:$S, MATCH($E8, Sched!$A:$A, 0), 7)</f>
        <v>170</v>
      </c>
      <c r="P8">
        <f>INDEX(Sched!$A:$S, MATCH($E8, Sched!$A:$A, 0), 7)</f>
        <v>170</v>
      </c>
      <c r="Q8">
        <f>INDEX(Sched!$A:$S, MATCH($E8, Sched!$A:$A, 0), 7)</f>
        <v>170</v>
      </c>
      <c r="R8" s="123">
        <f>INDEX(Sched!$A:$S, MATCH($E8, Sched!$A:$A, 0), 8)^2*PI()/144</f>
        <v>1.0690141668465267</v>
      </c>
      <c r="S8">
        <f>INDEX(Sched!$A:$S, MATCH($E8, Sched!$A:$A, 0), 8)</f>
        <v>7</v>
      </c>
      <c r="T8">
        <f>INDEX(Sched!$A:$S, MATCH($E8, Sched!$A:$A, 0), 5)</f>
        <v>485</v>
      </c>
      <c r="U8">
        <f>INDEX(Sched!$A:$S, MATCH($E8, Sched!$A:$A, 0), 6)</f>
        <v>170</v>
      </c>
      <c r="V8">
        <f>INDEX(Sched!$A:$S, MATCH($E8, Sched!$A:$A, 0), 5)</f>
        <v>485</v>
      </c>
      <c r="W8">
        <f>INDEX(Sched!$A:$S, MATCH($E8, Sched!$A:$A, 0), 6)</f>
        <v>170</v>
      </c>
      <c r="X8">
        <f>INDEX(Sched!$A:$S, MATCH($E8, Sched!$A:$A, 0), 5)</f>
        <v>485</v>
      </c>
      <c r="Y8">
        <f>INDEX(Sched!$A:$S, MATCH($E8, Sched!$A:$A, 0), 6)</f>
        <v>170</v>
      </c>
      <c r="Z8">
        <v>74</v>
      </c>
      <c r="AA8">
        <v>0</v>
      </c>
      <c r="AB8">
        <v>80</v>
      </c>
      <c r="AC8">
        <v>69</v>
      </c>
      <c r="AD8">
        <f t="shared" si="0"/>
        <v>0</v>
      </c>
      <c r="AE8">
        <v>60</v>
      </c>
      <c r="AF8">
        <f>INDEX(Sched!$A:$S, MATCH($E8, Sched!$A:$A, 0), 17)</f>
        <v>5.5</v>
      </c>
      <c r="AG8">
        <v>0.63</v>
      </c>
      <c r="AH8" t="str">
        <f>"B_01'" &amp; "Flr_0" &amp; INDEX(Joined!$A:$Z, MATCH($A8, Joined!$H:$H, FALSE), 9)</f>
        <v>B_01'Flr_01</v>
      </c>
      <c r="AI8" t="str">
        <f>"R_" &amp; INDEX(Sched!A:U, MATCH(ABT!$E8, Sched!$A:$A, 0), 20)</f>
        <v>R_103-3</v>
      </c>
      <c r="AJ8" t="str">
        <f>"B_01'" &amp; "Flr_0" &amp; INDEX(Joined!$A:$Z, MATCH($A8, Joined!$H:$H, FALSE), 9)</f>
        <v>B_01'Flr_01</v>
      </c>
      <c r="AK8" t="str">
        <f>INDEX(Joined!$A:$Z, MATCH($A8, Joined!$H:$H, FALSE), 7)</f>
        <v>TU-7-19</v>
      </c>
      <c r="AL8" t="s">
        <v>123</v>
      </c>
    </row>
    <row r="9" spans="1:40" x14ac:dyDescent="0.2">
      <c r="A9" s="7" t="s">
        <v>116</v>
      </c>
      <c r="B9" t="str">
        <f>"B_01'" &amp; "Flr_0" &amp; INDEX(Joined!$A:$Z, MATCH(A9, Joined!$H:$H, FALSE), 9)</f>
        <v>B_01'Flr_01</v>
      </c>
      <c r="C9" t="str">
        <f>INDEX(Joined!$A:$Z, MATCH(A9, Joined!$H:$H, FALSE), 7)</f>
        <v>TU-8-19</v>
      </c>
      <c r="D9">
        <f>INDEX(Joined!$A:$Z, MATCH(A9, Joined!$H:$H, FALSE), 5)</f>
        <v>10208</v>
      </c>
      <c r="E9" t="str">
        <f>INDEX(Joined!$A:$Z, MATCH(A9, Joined!$H:$H, FALSE), 7)</f>
        <v>TU-8-19</v>
      </c>
      <c r="F9" t="s">
        <v>46</v>
      </c>
      <c r="G9" t="str">
        <f>INDEX(PanelInstance!$B$21:$G$40,MATCH(ABT!$H9,PanelInstance!B$21:$B$40,0),2)</f>
        <v>15001_VAV_DXR2M12P_US</v>
      </c>
      <c r="H9">
        <f>INDEX(Joined!$A:$Z, MATCH($A9, Joined!$H:$H, FALSE), 6)</f>
        <v>15001</v>
      </c>
      <c r="I9">
        <f>INDEX(Joined!$A:$Z, MATCH($A9, Joined!$H:$H, FALSE), 4)</f>
        <v>102</v>
      </c>
      <c r="J9" t="b">
        <v>0</v>
      </c>
      <c r="K9">
        <f>INDEX(Joined!$A:$Z, MATCH($A9, Joined!$H:$H, FALSE), 3)</f>
        <v>8</v>
      </c>
      <c r="L9">
        <v>20</v>
      </c>
      <c r="M9">
        <v>76800</v>
      </c>
      <c r="N9">
        <f>INDEX(Sched!$A:$S, MATCH($E9, Sched!$A:$A, 0), 6)</f>
        <v>170</v>
      </c>
      <c r="O9">
        <f>INDEX(Sched!$A:$S, MATCH($E9, Sched!$A:$A, 0), 7)</f>
        <v>170</v>
      </c>
      <c r="P9">
        <f>INDEX(Sched!$A:$S, MATCH($E9, Sched!$A:$A, 0), 7)</f>
        <v>170</v>
      </c>
      <c r="Q9">
        <f>INDEX(Sched!$A:$S, MATCH($E9, Sched!$A:$A, 0), 7)</f>
        <v>170</v>
      </c>
      <c r="R9" s="123">
        <f>INDEX(Sched!$A:$S, MATCH($E9, Sched!$A:$A, 0), 8)^2*PI()/144</f>
        <v>1.0690141668465267</v>
      </c>
      <c r="S9">
        <f>INDEX(Sched!$A:$S, MATCH($E9, Sched!$A:$A, 0), 8)</f>
        <v>7</v>
      </c>
      <c r="T9">
        <f>INDEX(Sched!$A:$S, MATCH($E9, Sched!$A:$A, 0), 5)</f>
        <v>485</v>
      </c>
      <c r="U9">
        <f>INDEX(Sched!$A:$S, MATCH($E9, Sched!$A:$A, 0), 6)</f>
        <v>170</v>
      </c>
      <c r="V9">
        <f>INDEX(Sched!$A:$S, MATCH($E9, Sched!$A:$A, 0), 5)</f>
        <v>485</v>
      </c>
      <c r="W9">
        <f>INDEX(Sched!$A:$S, MATCH($E9, Sched!$A:$A, 0), 6)</f>
        <v>170</v>
      </c>
      <c r="X9">
        <f>INDEX(Sched!$A:$S, MATCH($E9, Sched!$A:$A, 0), 5)</f>
        <v>485</v>
      </c>
      <c r="Y9">
        <f>INDEX(Sched!$A:$S, MATCH($E9, Sched!$A:$A, 0), 6)</f>
        <v>170</v>
      </c>
      <c r="Z9">
        <v>74</v>
      </c>
      <c r="AA9">
        <v>0</v>
      </c>
      <c r="AB9">
        <v>80</v>
      </c>
      <c r="AC9">
        <v>69</v>
      </c>
      <c r="AD9">
        <f t="shared" si="0"/>
        <v>0</v>
      </c>
      <c r="AE9">
        <v>60</v>
      </c>
      <c r="AF9">
        <f>INDEX(Sched!$A:$S, MATCH($E9, Sched!$A:$A, 0), 17)</f>
        <v>5.5</v>
      </c>
      <c r="AG9">
        <v>0.63</v>
      </c>
      <c r="AH9" t="str">
        <f>"B_01'" &amp; "Flr_0" &amp; INDEX(Joined!$A:$Z, MATCH($A9, Joined!$H:$H, FALSE), 9)</f>
        <v>B_01'Flr_01</v>
      </c>
      <c r="AI9" t="str">
        <f>"R_" &amp; INDEX(Sched!A:U, MATCH(ABT!$E9, Sched!$A:$A, 0), 20)</f>
        <v>R_102-3</v>
      </c>
      <c r="AJ9" t="str">
        <f>"B_01'" &amp; "Flr_0" &amp; INDEX(Joined!$A:$Z, MATCH($A9, Joined!$H:$H, FALSE), 9)</f>
        <v>B_01'Flr_01</v>
      </c>
      <c r="AK9" t="str">
        <f>INDEX(Joined!$A:$Z, MATCH($A9, Joined!$H:$H, FALSE), 7)</f>
        <v>TU-8-19</v>
      </c>
      <c r="AL9" s="5" t="s">
        <v>120</v>
      </c>
      <c r="AM9" s="4"/>
      <c r="AN9" s="4"/>
    </row>
    <row r="12" spans="1:40" x14ac:dyDescent="0.2">
      <c r="E12" s="6"/>
    </row>
    <row r="13" spans="1:40" x14ac:dyDescent="0.2">
      <c r="E13" s="6"/>
    </row>
    <row r="14" spans="1:40" x14ac:dyDescent="0.2">
      <c r="E14" s="6"/>
    </row>
    <row r="15" spans="1:40" x14ac:dyDescent="0.2">
      <c r="E15" s="6"/>
    </row>
    <row r="16" spans="1:40" x14ac:dyDescent="0.2">
      <c r="E16" s="6"/>
    </row>
    <row r="17" spans="5:5" x14ac:dyDescent="0.2">
      <c r="E17" s="6"/>
    </row>
    <row r="18" spans="5:5" x14ac:dyDescent="0.2">
      <c r="E18" s="6"/>
    </row>
    <row r="19" spans="5:5" x14ac:dyDescent="0.2">
      <c r="E19" s="6"/>
    </row>
    <row r="20" spans="5:5" x14ac:dyDescent="0.2">
      <c r="E20" s="6"/>
    </row>
    <row r="21" spans="5:5" x14ac:dyDescent="0.2">
      <c r="E2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2C5EC-0A8F-4FAD-9704-D22C09CA7811}">
  <dimension ref="A1:V247"/>
  <sheetViews>
    <sheetView topLeftCell="E1" zoomScale="115" zoomScaleNormal="115" workbookViewId="0">
      <selection activeCell="I17" sqref="I17"/>
    </sheetView>
  </sheetViews>
  <sheetFormatPr defaultColWidth="21.5703125" defaultRowHeight="11.25" x14ac:dyDescent="0.2"/>
  <cols>
    <col min="1" max="1" width="26.28515625" style="55" bestFit="1" customWidth="1"/>
    <col min="2" max="2" width="6.140625" style="55" bestFit="1" customWidth="1"/>
    <col min="3" max="3" width="8.42578125" style="55" bestFit="1" customWidth="1"/>
    <col min="4" max="4" width="16.42578125" style="55" bestFit="1" customWidth="1"/>
    <col min="5" max="5" width="11" style="55" bestFit="1" customWidth="1"/>
    <col min="6" max="6" width="8.85546875" style="55" bestFit="1" customWidth="1"/>
    <col min="7" max="7" width="7" style="55" bestFit="1" customWidth="1"/>
    <col min="8" max="8" width="8.85546875" style="55" bestFit="1" customWidth="1"/>
    <col min="9" max="9" width="7.5703125" style="55" customWidth="1"/>
    <col min="10" max="10" width="14.28515625" style="55" customWidth="1"/>
    <col min="11" max="11" width="23.42578125" style="55" customWidth="1"/>
    <col min="12" max="12" width="7.5703125" style="55" customWidth="1"/>
    <col min="13" max="13" width="7" style="55" customWidth="1"/>
    <col min="14" max="14" width="16.7109375" style="55" customWidth="1"/>
    <col min="15" max="15" width="16.140625" style="55" customWidth="1"/>
    <col min="16" max="17" width="4.5703125" style="55" customWidth="1"/>
    <col min="18" max="18" width="9.5703125" style="55" customWidth="1"/>
    <col min="19" max="19" width="8.42578125" style="55" customWidth="1"/>
    <col min="20" max="20" width="8.85546875" style="55" customWidth="1"/>
    <col min="21" max="21" width="10.140625" style="55" bestFit="1" customWidth="1"/>
    <col min="22" max="22" width="10" style="55" customWidth="1"/>
    <col min="23" max="23" width="6" style="55" bestFit="1" customWidth="1"/>
    <col min="24" max="16384" width="21.5703125" style="55"/>
  </cols>
  <sheetData>
    <row r="1" spans="1:21" s="52" customFormat="1" ht="26.25" customHeight="1" x14ac:dyDescent="0.2">
      <c r="A1" s="80" t="s">
        <v>82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2"/>
      <c r="T1" s="83"/>
    </row>
    <row r="2" spans="1:21" s="52" customFormat="1" ht="12.75" customHeight="1" thickBot="1" x14ac:dyDescent="0.25">
      <c r="A2" s="84" t="s">
        <v>76</v>
      </c>
      <c r="B2" s="84" t="s">
        <v>77</v>
      </c>
      <c r="C2" s="85" t="s">
        <v>58</v>
      </c>
      <c r="D2" s="85" t="s">
        <v>59</v>
      </c>
      <c r="E2" s="86" t="s">
        <v>60</v>
      </c>
      <c r="F2" s="87"/>
      <c r="G2" s="88" t="s">
        <v>61</v>
      </c>
      <c r="H2" s="88" t="s">
        <v>62</v>
      </c>
      <c r="I2" s="88" t="s">
        <v>63</v>
      </c>
      <c r="J2" s="80" t="s">
        <v>64</v>
      </c>
      <c r="K2" s="81"/>
      <c r="L2" s="81"/>
      <c r="M2" s="81"/>
      <c r="N2" s="81"/>
      <c r="O2" s="81"/>
      <c r="P2" s="81"/>
      <c r="Q2" s="81"/>
      <c r="R2" s="82"/>
      <c r="S2" s="84" t="s">
        <v>78</v>
      </c>
      <c r="T2" s="83"/>
    </row>
    <row r="3" spans="1:21" s="52" customFormat="1" x14ac:dyDescent="0.2">
      <c r="A3" s="96"/>
      <c r="B3" s="96"/>
      <c r="C3" s="97"/>
      <c r="D3" s="97"/>
      <c r="E3" s="88" t="s">
        <v>65</v>
      </c>
      <c r="F3" s="88" t="s">
        <v>66</v>
      </c>
      <c r="G3" s="98"/>
      <c r="H3" s="98"/>
      <c r="I3" s="98"/>
      <c r="J3" s="84" t="s">
        <v>67</v>
      </c>
      <c r="K3" s="88" t="s">
        <v>68</v>
      </c>
      <c r="L3" s="88" t="s">
        <v>69</v>
      </c>
      <c r="M3" s="84" t="s">
        <v>70</v>
      </c>
      <c r="N3" s="88" t="s">
        <v>71</v>
      </c>
      <c r="O3" s="88" t="s">
        <v>72</v>
      </c>
      <c r="P3" s="84" t="s">
        <v>73</v>
      </c>
      <c r="Q3" s="84" t="s">
        <v>57</v>
      </c>
      <c r="R3" s="85" t="s">
        <v>74</v>
      </c>
      <c r="S3" s="99"/>
      <c r="T3" s="89" t="s">
        <v>75</v>
      </c>
      <c r="U3" s="53" t="s">
        <v>96</v>
      </c>
    </row>
    <row r="4" spans="1:21" x14ac:dyDescent="0.2">
      <c r="A4" s="90" t="s">
        <v>101</v>
      </c>
      <c r="B4" s="100">
        <v>1</v>
      </c>
      <c r="C4" s="90" t="s">
        <v>79</v>
      </c>
      <c r="D4" s="100"/>
      <c r="E4" s="91">
        <v>660</v>
      </c>
      <c r="F4" s="91">
        <v>170</v>
      </c>
      <c r="G4" s="91">
        <v>170</v>
      </c>
      <c r="H4" s="59">
        <v>8</v>
      </c>
      <c r="I4" s="90"/>
      <c r="J4" s="91">
        <v>660</v>
      </c>
      <c r="K4" s="59">
        <v>55</v>
      </c>
      <c r="L4" s="59"/>
      <c r="M4" s="59"/>
      <c r="N4" s="59"/>
      <c r="O4" s="59"/>
      <c r="P4" s="59"/>
      <c r="Q4" s="92">
        <v>7.5</v>
      </c>
      <c r="R4" s="59"/>
      <c r="S4" s="90" t="s">
        <v>80</v>
      </c>
      <c r="T4" s="60" t="s">
        <v>83</v>
      </c>
      <c r="U4" s="55">
        <v>15001</v>
      </c>
    </row>
    <row r="5" spans="1:21" x14ac:dyDescent="0.2">
      <c r="A5" s="90" t="s">
        <v>102</v>
      </c>
      <c r="B5" s="100">
        <v>1</v>
      </c>
      <c r="C5" s="90" t="s">
        <v>79</v>
      </c>
      <c r="D5" s="100"/>
      <c r="E5" s="91">
        <v>455</v>
      </c>
      <c r="F5" s="91">
        <v>170</v>
      </c>
      <c r="G5" s="91">
        <v>170</v>
      </c>
      <c r="H5" s="59">
        <v>7</v>
      </c>
      <c r="I5" s="90"/>
      <c r="J5" s="91">
        <v>455</v>
      </c>
      <c r="K5" s="59">
        <v>55</v>
      </c>
      <c r="L5" s="93"/>
      <c r="M5" s="27"/>
      <c r="N5" s="93"/>
      <c r="O5" s="93"/>
      <c r="P5" s="27"/>
      <c r="Q5" s="92">
        <v>5</v>
      </c>
      <c r="R5" s="59"/>
      <c r="S5" s="90" t="s">
        <v>80</v>
      </c>
      <c r="T5" s="94" t="s">
        <v>84</v>
      </c>
      <c r="U5" s="55">
        <v>15001</v>
      </c>
    </row>
    <row r="6" spans="1:21" x14ac:dyDescent="0.2">
      <c r="A6" s="90" t="s">
        <v>103</v>
      </c>
      <c r="B6" s="100">
        <v>1</v>
      </c>
      <c r="C6" s="90" t="s">
        <v>81</v>
      </c>
      <c r="D6" s="100"/>
      <c r="E6" s="91">
        <v>475</v>
      </c>
      <c r="F6" s="91">
        <v>475</v>
      </c>
      <c r="G6" s="91">
        <v>475</v>
      </c>
      <c r="H6" s="59">
        <v>7</v>
      </c>
      <c r="I6" s="90"/>
      <c r="J6" s="91">
        <v>475</v>
      </c>
      <c r="K6" s="59">
        <v>55</v>
      </c>
      <c r="L6" s="30"/>
      <c r="M6" s="30"/>
      <c r="N6" s="30"/>
      <c r="O6" s="30"/>
      <c r="P6" s="34"/>
      <c r="Q6" s="92">
        <v>5.5</v>
      </c>
      <c r="R6" s="101"/>
      <c r="S6" s="90" t="s">
        <v>80</v>
      </c>
      <c r="T6" s="95" t="s">
        <v>85</v>
      </c>
      <c r="U6" s="55">
        <v>15001</v>
      </c>
    </row>
    <row r="7" spans="1:21" x14ac:dyDescent="0.2">
      <c r="A7" s="90" t="s">
        <v>104</v>
      </c>
      <c r="B7" s="100">
        <v>1</v>
      </c>
      <c r="C7" s="90" t="s">
        <v>79</v>
      </c>
      <c r="D7" s="100"/>
      <c r="E7" s="91">
        <v>525</v>
      </c>
      <c r="F7" s="91">
        <v>170</v>
      </c>
      <c r="G7" s="91">
        <v>170</v>
      </c>
      <c r="H7" s="59">
        <v>8</v>
      </c>
      <c r="I7" s="90"/>
      <c r="J7" s="91">
        <v>525</v>
      </c>
      <c r="K7" s="59">
        <v>55</v>
      </c>
      <c r="L7" s="30"/>
      <c r="M7" s="34"/>
      <c r="N7" s="30"/>
      <c r="O7" s="30"/>
      <c r="P7" s="34"/>
      <c r="Q7" s="92">
        <v>6</v>
      </c>
      <c r="R7" s="101"/>
      <c r="S7" s="90" t="s">
        <v>80</v>
      </c>
      <c r="T7" s="95" t="s">
        <v>86</v>
      </c>
      <c r="U7" s="57">
        <v>15002</v>
      </c>
    </row>
    <row r="8" spans="1:21" x14ac:dyDescent="0.2">
      <c r="A8" s="90" t="s">
        <v>105</v>
      </c>
      <c r="B8" s="100">
        <v>1</v>
      </c>
      <c r="C8" s="90" t="s">
        <v>79</v>
      </c>
      <c r="D8" s="100"/>
      <c r="E8" s="91">
        <v>485</v>
      </c>
      <c r="F8" s="91">
        <v>170</v>
      </c>
      <c r="G8" s="91">
        <v>170</v>
      </c>
      <c r="H8" s="59">
        <v>7</v>
      </c>
      <c r="I8" s="90"/>
      <c r="J8" s="91">
        <v>485</v>
      </c>
      <c r="K8" s="59">
        <v>55</v>
      </c>
      <c r="L8" s="30"/>
      <c r="M8" s="30"/>
      <c r="N8" s="30"/>
      <c r="O8" s="30"/>
      <c r="P8" s="34"/>
      <c r="Q8" s="92">
        <v>5.5</v>
      </c>
      <c r="R8" s="101"/>
      <c r="S8" s="90" t="s">
        <v>80</v>
      </c>
      <c r="T8" s="95" t="s">
        <v>87</v>
      </c>
      <c r="U8" s="55">
        <v>15001</v>
      </c>
    </row>
    <row r="9" spans="1:21" x14ac:dyDescent="0.2">
      <c r="A9" s="90" t="s">
        <v>106</v>
      </c>
      <c r="B9" s="100">
        <v>1</v>
      </c>
      <c r="C9" s="90" t="s">
        <v>79</v>
      </c>
      <c r="D9" s="100"/>
      <c r="E9" s="91">
        <v>485</v>
      </c>
      <c r="F9" s="91">
        <v>170</v>
      </c>
      <c r="G9" s="91">
        <v>170</v>
      </c>
      <c r="H9" s="59">
        <v>7</v>
      </c>
      <c r="I9" s="90"/>
      <c r="J9" s="91">
        <v>485</v>
      </c>
      <c r="K9" s="59">
        <v>55</v>
      </c>
      <c r="L9" s="30"/>
      <c r="M9" s="30"/>
      <c r="N9" s="30"/>
      <c r="O9" s="30"/>
      <c r="P9" s="34"/>
      <c r="Q9" s="92">
        <v>5.5</v>
      </c>
      <c r="R9" s="101"/>
      <c r="S9" s="90" t="s">
        <v>80</v>
      </c>
      <c r="T9" s="95" t="s">
        <v>88</v>
      </c>
      <c r="U9" s="55">
        <v>15001</v>
      </c>
    </row>
    <row r="10" spans="1:21" x14ac:dyDescent="0.2">
      <c r="A10" s="90" t="s">
        <v>107</v>
      </c>
      <c r="B10" s="100">
        <v>1</v>
      </c>
      <c r="C10" s="90" t="s">
        <v>79</v>
      </c>
      <c r="D10" s="100"/>
      <c r="E10" s="91">
        <v>485</v>
      </c>
      <c r="F10" s="91">
        <v>170</v>
      </c>
      <c r="G10" s="91">
        <v>170</v>
      </c>
      <c r="H10" s="59">
        <v>7</v>
      </c>
      <c r="I10" s="90"/>
      <c r="J10" s="91">
        <v>485</v>
      </c>
      <c r="K10" s="59">
        <v>55</v>
      </c>
      <c r="L10" s="30"/>
      <c r="M10" s="30"/>
      <c r="N10" s="30"/>
      <c r="O10" s="30"/>
      <c r="P10" s="34"/>
      <c r="Q10" s="92">
        <v>5.5</v>
      </c>
      <c r="R10" s="101"/>
      <c r="S10" s="90" t="s">
        <v>80</v>
      </c>
      <c r="T10" s="95" t="s">
        <v>89</v>
      </c>
      <c r="U10" s="55">
        <v>15001</v>
      </c>
    </row>
    <row r="11" spans="1:21" x14ac:dyDescent="0.2">
      <c r="A11" s="90" t="s">
        <v>108</v>
      </c>
      <c r="B11" s="100">
        <v>1</v>
      </c>
      <c r="C11" s="90" t="s">
        <v>79</v>
      </c>
      <c r="D11" s="100"/>
      <c r="E11" s="91">
        <v>485</v>
      </c>
      <c r="F11" s="91">
        <v>170</v>
      </c>
      <c r="G11" s="91">
        <v>170</v>
      </c>
      <c r="H11" s="59">
        <v>7</v>
      </c>
      <c r="I11" s="90"/>
      <c r="J11" s="91">
        <v>485</v>
      </c>
      <c r="K11" s="59">
        <v>55</v>
      </c>
      <c r="L11" s="30"/>
      <c r="M11" s="30"/>
      <c r="N11" s="30"/>
      <c r="O11" s="30"/>
      <c r="P11" s="34"/>
      <c r="Q11" s="92">
        <v>5.5</v>
      </c>
      <c r="R11" s="101"/>
      <c r="S11" s="90" t="s">
        <v>80</v>
      </c>
      <c r="T11" s="95" t="s">
        <v>90</v>
      </c>
      <c r="U11" s="55">
        <v>15001</v>
      </c>
    </row>
    <row r="12" spans="1:21" x14ac:dyDescent="0.2">
      <c r="A12" s="35"/>
      <c r="B12" s="59"/>
      <c r="C12" s="35"/>
      <c r="D12" s="35"/>
      <c r="E12" s="30"/>
      <c r="F12" s="30"/>
      <c r="G12" s="30"/>
      <c r="H12" s="30"/>
      <c r="I12" s="36"/>
      <c r="J12" s="30"/>
      <c r="K12" s="30"/>
      <c r="L12" s="30"/>
      <c r="M12" s="30"/>
      <c r="N12" s="30"/>
      <c r="O12" s="30"/>
      <c r="P12" s="34"/>
      <c r="Q12" s="34"/>
      <c r="R12" s="101"/>
      <c r="S12" s="102"/>
      <c r="T12" s="58"/>
      <c r="U12" s="57"/>
    </row>
    <row r="13" spans="1:21" x14ac:dyDescent="0.2">
      <c r="A13" s="35"/>
      <c r="B13" s="59"/>
      <c r="C13" s="35"/>
      <c r="D13" s="35"/>
      <c r="E13" s="30"/>
      <c r="F13" s="30"/>
      <c r="G13" s="30"/>
      <c r="H13" s="30"/>
      <c r="I13" s="36"/>
      <c r="J13" s="30"/>
      <c r="K13" s="30"/>
      <c r="L13" s="30"/>
      <c r="M13" s="30"/>
      <c r="N13" s="30"/>
      <c r="O13" s="30"/>
      <c r="P13" s="34"/>
      <c r="Q13" s="34"/>
      <c r="R13" s="101"/>
      <c r="S13" s="102"/>
      <c r="T13" s="58"/>
      <c r="U13" s="57"/>
    </row>
    <row r="14" spans="1:21" x14ac:dyDescent="0.2">
      <c r="A14" s="35"/>
      <c r="B14" s="59"/>
      <c r="C14" s="35"/>
      <c r="D14" s="35"/>
      <c r="E14" s="30"/>
      <c r="F14" s="30"/>
      <c r="G14" s="30"/>
      <c r="H14" s="30"/>
      <c r="I14" s="36"/>
      <c r="J14" s="30"/>
      <c r="K14" s="30"/>
      <c r="L14" s="30"/>
      <c r="M14" s="34"/>
      <c r="N14" s="30"/>
      <c r="O14" s="30"/>
      <c r="P14" s="34"/>
      <c r="Q14" s="34"/>
      <c r="R14" s="101"/>
      <c r="S14" s="102"/>
      <c r="T14" s="58"/>
      <c r="U14" s="57"/>
    </row>
    <row r="15" spans="1:21" x14ac:dyDescent="0.2">
      <c r="A15" s="35"/>
      <c r="B15" s="59"/>
      <c r="C15" s="35"/>
      <c r="D15" s="35"/>
      <c r="E15" s="30"/>
      <c r="F15" s="30"/>
      <c r="G15" s="30"/>
      <c r="H15" s="30"/>
      <c r="I15" s="36"/>
      <c r="J15" s="30"/>
      <c r="K15" s="30"/>
      <c r="L15" s="30"/>
      <c r="M15" s="34"/>
      <c r="N15" s="30"/>
      <c r="O15" s="30"/>
      <c r="P15" s="34"/>
      <c r="Q15" s="34"/>
      <c r="R15" s="101"/>
      <c r="S15" s="102"/>
      <c r="T15" s="58"/>
      <c r="U15" s="57"/>
    </row>
    <row r="16" spans="1:21" x14ac:dyDescent="0.2">
      <c r="A16" s="35"/>
      <c r="B16" s="59"/>
      <c r="C16" s="35"/>
      <c r="D16" s="35"/>
      <c r="E16" s="30"/>
      <c r="F16" s="30"/>
      <c r="G16" s="30"/>
      <c r="H16" s="30"/>
      <c r="I16" s="36"/>
      <c r="J16" s="30"/>
      <c r="K16" s="30"/>
      <c r="L16" s="30"/>
      <c r="M16" s="34"/>
      <c r="N16" s="30"/>
      <c r="O16" s="30"/>
      <c r="P16" s="34"/>
      <c r="Q16" s="34"/>
      <c r="R16" s="101"/>
      <c r="S16" s="102"/>
      <c r="T16" s="58"/>
      <c r="U16" s="57"/>
    </row>
    <row r="17" spans="1:22" x14ac:dyDescent="0.2">
      <c r="A17" s="35"/>
      <c r="B17" s="59"/>
      <c r="C17" s="35"/>
      <c r="D17" s="35"/>
      <c r="E17" s="30"/>
      <c r="F17" s="30"/>
      <c r="G17" s="30"/>
      <c r="H17" s="30"/>
      <c r="I17" s="36"/>
      <c r="J17" s="30"/>
      <c r="K17" s="30"/>
      <c r="L17" s="30"/>
      <c r="M17" s="34"/>
      <c r="N17" s="30"/>
      <c r="O17" s="30"/>
      <c r="P17" s="34"/>
      <c r="Q17" s="34"/>
      <c r="R17" s="101"/>
      <c r="S17" s="102"/>
      <c r="T17" s="58"/>
      <c r="U17" s="57"/>
    </row>
    <row r="18" spans="1:22" x14ac:dyDescent="0.2">
      <c r="A18" s="35"/>
      <c r="B18" s="59"/>
      <c r="C18" s="35"/>
      <c r="D18" s="35"/>
      <c r="E18" s="30"/>
      <c r="F18" s="30"/>
      <c r="G18" s="30"/>
      <c r="H18" s="30"/>
      <c r="I18" s="36"/>
      <c r="J18" s="30"/>
      <c r="K18" s="30"/>
      <c r="L18" s="30"/>
      <c r="M18" s="34"/>
      <c r="N18" s="30"/>
      <c r="O18" s="30"/>
      <c r="P18" s="34"/>
      <c r="Q18" s="34"/>
      <c r="R18" s="101"/>
      <c r="S18" s="102"/>
      <c r="T18" s="58"/>
      <c r="U18" s="57"/>
      <c r="V18" s="57"/>
    </row>
    <row r="19" spans="1:22" x14ac:dyDescent="0.2">
      <c r="A19" s="35"/>
      <c r="B19" s="59"/>
      <c r="C19" s="35"/>
      <c r="D19" s="35"/>
      <c r="E19" s="30"/>
      <c r="F19" s="30"/>
      <c r="G19" s="30"/>
      <c r="H19" s="30"/>
      <c r="I19" s="36"/>
      <c r="J19" s="30"/>
      <c r="K19" s="30"/>
      <c r="L19" s="30"/>
      <c r="M19" s="30"/>
      <c r="N19" s="30"/>
      <c r="O19" s="30"/>
      <c r="P19" s="34"/>
      <c r="Q19" s="34"/>
      <c r="R19" s="101"/>
      <c r="S19" s="102"/>
      <c r="T19" s="58"/>
      <c r="U19" s="57"/>
      <c r="V19" s="57"/>
    </row>
    <row r="20" spans="1:22" x14ac:dyDescent="0.2">
      <c r="A20" s="35"/>
      <c r="B20" s="59"/>
      <c r="C20" s="35"/>
      <c r="D20" s="35"/>
      <c r="E20" s="30"/>
      <c r="F20" s="30"/>
      <c r="G20" s="30"/>
      <c r="H20" s="30"/>
      <c r="I20" s="36"/>
      <c r="J20" s="30"/>
      <c r="K20" s="30"/>
      <c r="L20" s="30"/>
      <c r="M20" s="30"/>
      <c r="N20" s="30"/>
      <c r="O20" s="30"/>
      <c r="P20" s="34"/>
      <c r="Q20" s="34"/>
      <c r="R20" s="101"/>
      <c r="S20" s="102"/>
      <c r="T20" s="58"/>
      <c r="U20" s="57"/>
      <c r="V20" s="57"/>
    </row>
    <row r="21" spans="1:22" x14ac:dyDescent="0.2">
      <c r="A21" s="35"/>
      <c r="B21" s="59"/>
      <c r="C21" s="35"/>
      <c r="D21" s="35"/>
      <c r="E21" s="30"/>
      <c r="F21" s="30"/>
      <c r="G21" s="30"/>
      <c r="H21" s="30"/>
      <c r="I21" s="36"/>
      <c r="J21" s="30"/>
      <c r="K21" s="30"/>
      <c r="L21" s="30"/>
      <c r="M21" s="34"/>
      <c r="N21" s="30"/>
      <c r="O21" s="30"/>
      <c r="P21" s="34"/>
      <c r="Q21" s="34"/>
      <c r="R21" s="101"/>
      <c r="S21" s="102"/>
      <c r="T21" s="58"/>
      <c r="U21" s="57"/>
      <c r="V21" s="57"/>
    </row>
    <row r="22" spans="1:22" x14ac:dyDescent="0.2">
      <c r="A22" s="37"/>
      <c r="B22" s="60"/>
      <c r="C22" s="37"/>
      <c r="D22" s="37"/>
      <c r="E22" s="61"/>
      <c r="F22" s="61"/>
      <c r="G22" s="31"/>
      <c r="H22" s="31"/>
      <c r="I22" s="38"/>
      <c r="J22" s="61"/>
      <c r="K22" s="31"/>
      <c r="L22" s="31"/>
      <c r="M22" s="61"/>
      <c r="N22" s="31"/>
      <c r="O22" s="31"/>
      <c r="P22" s="61"/>
      <c r="Q22" s="61"/>
      <c r="R22" s="33"/>
      <c r="S22" s="57"/>
      <c r="T22" s="58"/>
      <c r="U22" s="57"/>
      <c r="V22" s="57"/>
    </row>
    <row r="23" spans="1:22" x14ac:dyDescent="0.2">
      <c r="A23" s="37"/>
      <c r="B23" s="60"/>
      <c r="C23" s="37"/>
      <c r="D23" s="37"/>
      <c r="E23" s="31"/>
      <c r="F23" s="31"/>
      <c r="G23" s="31"/>
      <c r="H23" s="31"/>
      <c r="I23" s="38"/>
      <c r="J23" s="31"/>
      <c r="K23" s="31"/>
      <c r="L23" s="31"/>
      <c r="M23" s="32"/>
      <c r="N23" s="31"/>
      <c r="O23" s="31"/>
      <c r="P23" s="32"/>
      <c r="Q23" s="32"/>
      <c r="R23" s="33"/>
      <c r="S23" s="57"/>
      <c r="T23" s="58"/>
      <c r="U23" s="57"/>
      <c r="V23" s="57"/>
    </row>
    <row r="24" spans="1:22" x14ac:dyDescent="0.2">
      <c r="A24" s="37"/>
      <c r="B24" s="60"/>
      <c r="C24" s="37"/>
      <c r="D24" s="37"/>
      <c r="E24" s="31"/>
      <c r="F24" s="31"/>
      <c r="G24" s="31"/>
      <c r="H24" s="31"/>
      <c r="I24" s="38"/>
      <c r="J24" s="31"/>
      <c r="K24" s="31"/>
      <c r="L24" s="31"/>
      <c r="M24" s="31"/>
      <c r="N24" s="31"/>
      <c r="O24" s="31"/>
      <c r="P24" s="32"/>
      <c r="Q24" s="32"/>
      <c r="R24" s="33"/>
      <c r="S24" s="57"/>
      <c r="T24" s="58"/>
      <c r="U24" s="57"/>
      <c r="V24" s="57"/>
    </row>
    <row r="25" spans="1:22" x14ac:dyDescent="0.2">
      <c r="A25" s="37"/>
      <c r="B25" s="60"/>
      <c r="C25" s="37"/>
      <c r="D25" s="37"/>
      <c r="E25" s="31"/>
      <c r="F25" s="31"/>
      <c r="G25" s="31"/>
      <c r="H25" s="31"/>
      <c r="I25" s="38"/>
      <c r="J25" s="31"/>
      <c r="K25" s="31"/>
      <c r="L25" s="31"/>
      <c r="M25" s="31"/>
      <c r="N25" s="31"/>
      <c r="O25" s="31"/>
      <c r="P25" s="32"/>
      <c r="Q25" s="32"/>
      <c r="R25" s="33"/>
      <c r="S25" s="57"/>
      <c r="T25" s="58"/>
      <c r="U25" s="57"/>
      <c r="V25" s="57"/>
    </row>
    <row r="26" spans="1:22" x14ac:dyDescent="0.2">
      <c r="A26" s="37"/>
      <c r="B26" s="60"/>
      <c r="C26" s="37"/>
      <c r="D26" s="37"/>
      <c r="E26" s="31"/>
      <c r="F26" s="31"/>
      <c r="G26" s="61"/>
      <c r="H26" s="31"/>
      <c r="I26" s="38"/>
      <c r="J26" s="31"/>
      <c r="K26" s="61"/>
      <c r="L26" s="31"/>
      <c r="M26" s="31"/>
      <c r="N26" s="61"/>
      <c r="O26" s="31"/>
      <c r="P26" s="32"/>
      <c r="Q26" s="32"/>
      <c r="R26" s="60"/>
      <c r="S26" s="57"/>
      <c r="T26" s="58"/>
      <c r="U26" s="57"/>
      <c r="V26" s="57"/>
    </row>
    <row r="27" spans="1:22" x14ac:dyDescent="0.2">
      <c r="A27" s="37"/>
      <c r="B27" s="60"/>
      <c r="C27" s="37"/>
      <c r="D27" s="37"/>
      <c r="E27" s="31"/>
      <c r="F27" s="31"/>
      <c r="G27" s="31"/>
      <c r="H27" s="31"/>
      <c r="I27" s="38"/>
      <c r="J27" s="31"/>
      <c r="K27" s="31"/>
      <c r="L27" s="31"/>
      <c r="M27" s="32"/>
      <c r="N27" s="31"/>
      <c r="O27" s="31"/>
      <c r="P27" s="32"/>
      <c r="Q27" s="32"/>
      <c r="R27" s="33"/>
      <c r="S27" s="57"/>
      <c r="T27" s="58"/>
      <c r="U27" s="57"/>
      <c r="V27" s="57"/>
    </row>
    <row r="28" spans="1:22" x14ac:dyDescent="0.2">
      <c r="A28" s="37"/>
      <c r="B28" s="60"/>
      <c r="C28" s="37"/>
      <c r="D28" s="37"/>
      <c r="E28" s="31"/>
      <c r="F28" s="31"/>
      <c r="G28" s="31"/>
      <c r="H28" s="31"/>
      <c r="I28" s="38"/>
      <c r="J28" s="31"/>
      <c r="K28" s="31"/>
      <c r="L28" s="31"/>
      <c r="M28" s="32"/>
      <c r="N28" s="31"/>
      <c r="O28" s="31"/>
      <c r="P28" s="32"/>
      <c r="Q28" s="32"/>
      <c r="R28" s="33"/>
      <c r="S28" s="57"/>
      <c r="T28" s="58"/>
      <c r="U28" s="57"/>
      <c r="V28" s="57"/>
    </row>
    <row r="29" spans="1:22" x14ac:dyDescent="0.2">
      <c r="A29" s="37"/>
      <c r="B29" s="60"/>
      <c r="C29" s="37"/>
      <c r="D29" s="37"/>
      <c r="E29" s="31"/>
      <c r="F29" s="31"/>
      <c r="G29" s="31"/>
      <c r="H29" s="31"/>
      <c r="I29" s="38"/>
      <c r="J29" s="31"/>
      <c r="K29" s="31"/>
      <c r="L29" s="31"/>
      <c r="M29" s="32"/>
      <c r="N29" s="31"/>
      <c r="O29" s="31"/>
      <c r="P29" s="32"/>
      <c r="Q29" s="32"/>
      <c r="R29" s="33"/>
      <c r="S29" s="57"/>
      <c r="T29" s="58"/>
      <c r="U29" s="57"/>
      <c r="V29" s="57"/>
    </row>
    <row r="30" spans="1:22" x14ac:dyDescent="0.2">
      <c r="A30" s="37"/>
      <c r="B30" s="60"/>
      <c r="C30" s="37"/>
      <c r="D30" s="37"/>
      <c r="E30" s="31"/>
      <c r="F30" s="31"/>
      <c r="G30" s="31"/>
      <c r="H30" s="31"/>
      <c r="I30" s="38"/>
      <c r="J30" s="31"/>
      <c r="K30" s="31"/>
      <c r="L30" s="31"/>
      <c r="M30" s="31"/>
      <c r="N30" s="31"/>
      <c r="O30" s="31"/>
      <c r="P30" s="32"/>
      <c r="Q30" s="32"/>
      <c r="R30" s="33"/>
      <c r="S30" s="57"/>
      <c r="T30" s="58"/>
      <c r="U30" s="62"/>
      <c r="V30" s="57"/>
    </row>
    <row r="31" spans="1:22" x14ac:dyDescent="0.2">
      <c r="A31" s="37"/>
      <c r="B31" s="60"/>
      <c r="C31" s="37"/>
      <c r="D31" s="37"/>
      <c r="E31" s="31"/>
      <c r="F31" s="31"/>
      <c r="G31" s="31"/>
      <c r="H31" s="31"/>
      <c r="I31" s="38"/>
      <c r="J31" s="31"/>
      <c r="K31" s="31"/>
      <c r="L31" s="31"/>
      <c r="M31" s="31"/>
      <c r="N31" s="31"/>
      <c r="O31" s="31"/>
      <c r="P31" s="32"/>
      <c r="Q31" s="32"/>
      <c r="R31" s="33"/>
      <c r="S31" s="57"/>
      <c r="T31" s="58"/>
      <c r="U31" s="57"/>
      <c r="V31" s="57"/>
    </row>
    <row r="32" spans="1:22" x14ac:dyDescent="0.2">
      <c r="A32" s="37"/>
      <c r="B32" s="60"/>
      <c r="C32" s="37"/>
      <c r="D32" s="37"/>
      <c r="E32" s="31"/>
      <c r="F32" s="31"/>
      <c r="G32" s="31"/>
      <c r="H32" s="31"/>
      <c r="I32" s="38"/>
      <c r="J32" s="31"/>
      <c r="K32" s="31"/>
      <c r="L32" s="31"/>
      <c r="M32" s="31"/>
      <c r="N32" s="31"/>
      <c r="O32" s="31"/>
      <c r="P32" s="32"/>
      <c r="Q32" s="32"/>
      <c r="R32" s="33"/>
      <c r="S32" s="57"/>
      <c r="T32" s="58"/>
      <c r="U32" s="57"/>
      <c r="V32" s="57"/>
    </row>
    <row r="33" spans="1:22" x14ac:dyDescent="0.2">
      <c r="A33" s="37"/>
      <c r="B33" s="60"/>
      <c r="C33" s="37"/>
      <c r="D33" s="37"/>
      <c r="E33" s="31"/>
      <c r="F33" s="31"/>
      <c r="G33" s="31"/>
      <c r="H33" s="31"/>
      <c r="I33" s="38"/>
      <c r="J33" s="31"/>
      <c r="K33" s="31"/>
      <c r="L33" s="31"/>
      <c r="M33" s="32"/>
      <c r="N33" s="31"/>
      <c r="O33" s="31"/>
      <c r="P33" s="32"/>
      <c r="Q33" s="32"/>
      <c r="R33" s="33"/>
      <c r="S33" s="57"/>
      <c r="T33" s="58"/>
      <c r="U33" s="57"/>
      <c r="V33" s="57"/>
    </row>
    <row r="34" spans="1:22" x14ac:dyDescent="0.2">
      <c r="A34" s="37"/>
      <c r="B34" s="60"/>
      <c r="C34" s="37"/>
      <c r="D34" s="37"/>
      <c r="E34" s="31"/>
      <c r="F34" s="31"/>
      <c r="G34" s="31"/>
      <c r="H34" s="31"/>
      <c r="I34" s="38"/>
      <c r="J34" s="31"/>
      <c r="K34" s="31"/>
      <c r="L34" s="31"/>
      <c r="M34" s="32"/>
      <c r="N34" s="31"/>
      <c r="O34" s="31"/>
      <c r="P34" s="32"/>
      <c r="Q34" s="32"/>
      <c r="R34" s="33"/>
      <c r="S34" s="57"/>
      <c r="T34" s="58"/>
      <c r="U34" s="57"/>
      <c r="V34" s="57"/>
    </row>
    <row r="35" spans="1:22" x14ac:dyDescent="0.2">
      <c r="A35" s="37"/>
      <c r="B35" s="60"/>
      <c r="C35" s="37"/>
      <c r="D35" s="37"/>
      <c r="E35" s="31"/>
      <c r="F35" s="31"/>
      <c r="G35" s="31"/>
      <c r="H35" s="31"/>
      <c r="I35" s="38"/>
      <c r="J35" s="31"/>
      <c r="K35" s="31"/>
      <c r="L35" s="31"/>
      <c r="M35" s="32"/>
      <c r="N35" s="31"/>
      <c r="O35" s="31"/>
      <c r="P35" s="32"/>
      <c r="Q35" s="32"/>
      <c r="R35" s="33"/>
      <c r="S35" s="57"/>
      <c r="T35" s="58"/>
      <c r="U35" s="57"/>
      <c r="V35" s="57"/>
    </row>
    <row r="36" spans="1:22" x14ac:dyDescent="0.2">
      <c r="A36" s="37"/>
      <c r="B36" s="60"/>
      <c r="C36" s="37"/>
      <c r="D36" s="37"/>
      <c r="E36" s="31"/>
      <c r="F36" s="31"/>
      <c r="G36" s="31"/>
      <c r="H36" s="31"/>
      <c r="I36" s="38"/>
      <c r="J36" s="31"/>
      <c r="K36" s="31"/>
      <c r="L36" s="31"/>
      <c r="M36" s="32"/>
      <c r="N36" s="31"/>
      <c r="O36" s="31"/>
      <c r="P36" s="32"/>
      <c r="Q36" s="32"/>
      <c r="R36" s="33"/>
      <c r="S36" s="57"/>
      <c r="T36" s="58"/>
      <c r="U36" s="57"/>
      <c r="V36" s="57"/>
    </row>
    <row r="37" spans="1:22" x14ac:dyDescent="0.2">
      <c r="A37" s="37"/>
      <c r="B37" s="60"/>
      <c r="C37" s="37"/>
      <c r="D37" s="37"/>
      <c r="E37" s="31"/>
      <c r="F37" s="31"/>
      <c r="G37" s="31"/>
      <c r="H37" s="31"/>
      <c r="I37" s="38"/>
      <c r="J37" s="31"/>
      <c r="K37" s="31"/>
      <c r="L37" s="31"/>
      <c r="M37" s="31"/>
      <c r="N37" s="31"/>
      <c r="O37" s="31"/>
      <c r="P37" s="32"/>
      <c r="Q37" s="32"/>
      <c r="R37" s="33"/>
      <c r="S37" s="57"/>
      <c r="T37" s="58"/>
      <c r="U37" s="57"/>
      <c r="V37" s="57"/>
    </row>
    <row r="38" spans="1:22" x14ac:dyDescent="0.2">
      <c r="A38" s="37"/>
      <c r="B38" s="60"/>
      <c r="C38" s="37"/>
      <c r="D38" s="37"/>
      <c r="E38" s="31"/>
      <c r="F38" s="31"/>
      <c r="G38" s="31"/>
      <c r="H38" s="31"/>
      <c r="I38" s="38"/>
      <c r="J38" s="31"/>
      <c r="K38" s="31"/>
      <c r="L38" s="31"/>
      <c r="M38" s="32"/>
      <c r="N38" s="31"/>
      <c r="O38" s="31"/>
      <c r="P38" s="32"/>
      <c r="Q38" s="32"/>
      <c r="R38" s="33"/>
      <c r="S38" s="57"/>
      <c r="T38" s="58"/>
      <c r="U38" s="57"/>
      <c r="V38" s="57"/>
    </row>
    <row r="39" spans="1:22" x14ac:dyDescent="0.2">
      <c r="A39" s="37"/>
      <c r="B39" s="60"/>
      <c r="C39" s="37"/>
      <c r="D39" s="37"/>
      <c r="E39" s="31"/>
      <c r="F39" s="31"/>
      <c r="G39" s="31"/>
      <c r="H39" s="31"/>
      <c r="I39" s="38"/>
      <c r="J39" s="31"/>
      <c r="K39" s="31"/>
      <c r="L39" s="31"/>
      <c r="M39" s="31"/>
      <c r="N39" s="31"/>
      <c r="O39" s="31"/>
      <c r="P39" s="32"/>
      <c r="Q39" s="32"/>
      <c r="R39" s="33"/>
      <c r="S39" s="57"/>
      <c r="T39" s="58"/>
      <c r="U39" s="57"/>
      <c r="V39" s="57"/>
    </row>
    <row r="40" spans="1:22" x14ac:dyDescent="0.2">
      <c r="A40" s="37"/>
      <c r="B40" s="60"/>
      <c r="C40" s="37"/>
      <c r="D40" s="37"/>
      <c r="E40" s="31"/>
      <c r="F40" s="31"/>
      <c r="G40" s="31"/>
      <c r="H40" s="31"/>
      <c r="I40" s="38"/>
      <c r="J40" s="31"/>
      <c r="K40" s="31"/>
      <c r="L40" s="31"/>
      <c r="M40" s="31"/>
      <c r="N40" s="31"/>
      <c r="O40" s="31"/>
      <c r="P40" s="32"/>
      <c r="Q40" s="32"/>
      <c r="R40" s="33"/>
      <c r="S40" s="57"/>
      <c r="T40" s="58"/>
      <c r="U40" s="57"/>
      <c r="V40" s="57"/>
    </row>
    <row r="41" spans="1:22" x14ac:dyDescent="0.2">
      <c r="A41" s="37"/>
      <c r="B41" s="60"/>
      <c r="C41" s="37"/>
      <c r="D41" s="37"/>
      <c r="E41" s="31"/>
      <c r="F41" s="31"/>
      <c r="G41" s="31"/>
      <c r="H41" s="31"/>
      <c r="I41" s="38"/>
      <c r="J41" s="31"/>
      <c r="K41" s="31"/>
      <c r="L41" s="31"/>
      <c r="M41" s="32"/>
      <c r="N41" s="31"/>
      <c r="O41" s="31"/>
      <c r="P41" s="32"/>
      <c r="Q41" s="32"/>
      <c r="R41" s="33"/>
      <c r="S41" s="57"/>
      <c r="T41" s="58"/>
      <c r="U41" s="57"/>
      <c r="V41" s="57"/>
    </row>
    <row r="42" spans="1:22" x14ac:dyDescent="0.2">
      <c r="A42" s="37"/>
      <c r="B42" s="60"/>
      <c r="C42" s="37"/>
      <c r="D42" s="37"/>
      <c r="E42" s="31"/>
      <c r="F42" s="31"/>
      <c r="G42" s="31"/>
      <c r="H42" s="31"/>
      <c r="I42" s="38"/>
      <c r="J42" s="31"/>
      <c r="K42" s="31"/>
      <c r="L42" s="31"/>
      <c r="M42" s="32"/>
      <c r="N42" s="31"/>
      <c r="O42" s="31"/>
      <c r="P42" s="32"/>
      <c r="Q42" s="32"/>
      <c r="R42" s="33"/>
      <c r="S42" s="57"/>
      <c r="T42" s="58"/>
      <c r="U42" s="57"/>
      <c r="V42" s="57"/>
    </row>
    <row r="43" spans="1:22" x14ac:dyDescent="0.2">
      <c r="A43" s="37"/>
      <c r="B43" s="60"/>
      <c r="C43" s="37"/>
      <c r="D43" s="37"/>
      <c r="E43" s="31"/>
      <c r="F43" s="31"/>
      <c r="G43" s="31"/>
      <c r="H43" s="31"/>
      <c r="I43" s="38"/>
      <c r="J43" s="31"/>
      <c r="K43" s="31"/>
      <c r="L43" s="31"/>
      <c r="M43" s="31"/>
      <c r="N43" s="31"/>
      <c r="O43" s="31"/>
      <c r="P43" s="32"/>
      <c r="Q43" s="32"/>
      <c r="R43" s="33"/>
      <c r="S43" s="57"/>
      <c r="T43" s="58"/>
      <c r="U43" s="62"/>
      <c r="V43" s="57"/>
    </row>
    <row r="44" spans="1:22" x14ac:dyDescent="0.2">
      <c r="A44" s="37"/>
      <c r="B44" s="60"/>
      <c r="C44" s="37"/>
      <c r="D44" s="37"/>
      <c r="E44" s="31"/>
      <c r="F44" s="31"/>
      <c r="G44" s="31"/>
      <c r="H44" s="31"/>
      <c r="I44" s="38"/>
      <c r="J44" s="31"/>
      <c r="K44" s="31"/>
      <c r="L44" s="31"/>
      <c r="M44" s="31"/>
      <c r="N44" s="31"/>
      <c r="O44" s="31"/>
      <c r="P44" s="32"/>
      <c r="Q44" s="32"/>
      <c r="R44" s="33"/>
      <c r="S44" s="57"/>
      <c r="T44" s="58"/>
      <c r="U44" s="57"/>
    </row>
    <row r="45" spans="1:22" x14ac:dyDescent="0.2">
      <c r="A45" s="37"/>
      <c r="B45" s="60"/>
      <c r="C45" s="37"/>
      <c r="D45" s="37"/>
      <c r="E45" s="31"/>
      <c r="F45" s="31"/>
      <c r="G45" s="31"/>
      <c r="H45" s="31"/>
      <c r="I45" s="38"/>
      <c r="J45" s="31"/>
      <c r="K45" s="31"/>
      <c r="L45" s="31"/>
      <c r="M45" s="32"/>
      <c r="N45" s="31"/>
      <c r="O45" s="31"/>
      <c r="P45" s="32"/>
      <c r="Q45" s="32"/>
      <c r="R45" s="33"/>
      <c r="S45" s="57"/>
      <c r="T45" s="58"/>
      <c r="U45" s="57"/>
    </row>
    <row r="46" spans="1:22" x14ac:dyDescent="0.2">
      <c r="A46" s="37"/>
      <c r="B46" s="60"/>
      <c r="C46" s="37"/>
      <c r="D46" s="37"/>
      <c r="E46" s="31"/>
      <c r="F46" s="31"/>
      <c r="G46" s="31"/>
      <c r="H46" s="31"/>
      <c r="I46" s="38"/>
      <c r="J46" s="31"/>
      <c r="K46" s="31"/>
      <c r="L46" s="31"/>
      <c r="M46" s="32"/>
      <c r="N46" s="31"/>
      <c r="O46" s="31"/>
      <c r="P46" s="32"/>
      <c r="Q46" s="32"/>
      <c r="R46" s="33"/>
      <c r="S46" s="57"/>
      <c r="T46" s="58"/>
      <c r="U46" s="57"/>
    </row>
    <row r="47" spans="1:22" x14ac:dyDescent="0.2">
      <c r="A47" s="37"/>
      <c r="B47" s="60"/>
      <c r="C47" s="37"/>
      <c r="D47" s="37"/>
      <c r="E47" s="31"/>
      <c r="F47" s="31"/>
      <c r="G47" s="31"/>
      <c r="H47" s="31"/>
      <c r="I47" s="38"/>
      <c r="J47" s="31"/>
      <c r="K47" s="31"/>
      <c r="L47" s="31"/>
      <c r="M47" s="32"/>
      <c r="N47" s="31"/>
      <c r="O47" s="31"/>
      <c r="P47" s="32"/>
      <c r="Q47" s="32"/>
      <c r="R47" s="33"/>
      <c r="S47" s="57"/>
      <c r="T47" s="58"/>
      <c r="U47" s="57"/>
    </row>
    <row r="48" spans="1:22" x14ac:dyDescent="0.2">
      <c r="A48" s="37"/>
      <c r="B48" s="60"/>
      <c r="C48" s="37"/>
      <c r="D48" s="37"/>
      <c r="E48" s="31"/>
      <c r="F48" s="31"/>
      <c r="G48" s="31"/>
      <c r="H48" s="31"/>
      <c r="I48" s="38"/>
      <c r="J48" s="31"/>
      <c r="K48" s="31"/>
      <c r="L48" s="31"/>
      <c r="M48" s="32"/>
      <c r="N48" s="31"/>
      <c r="O48" s="31"/>
      <c r="P48" s="32"/>
      <c r="Q48" s="32"/>
      <c r="R48" s="33"/>
      <c r="S48" s="57"/>
      <c r="T48" s="58"/>
      <c r="U48" s="57"/>
    </row>
    <row r="49" spans="1:21" x14ac:dyDescent="0.2">
      <c r="A49" s="37"/>
      <c r="B49" s="60"/>
      <c r="C49" s="37"/>
      <c r="D49" s="37"/>
      <c r="E49" s="31"/>
      <c r="F49" s="31"/>
      <c r="G49" s="31"/>
      <c r="H49" s="31"/>
      <c r="I49" s="38"/>
      <c r="J49" s="31"/>
      <c r="K49" s="31"/>
      <c r="L49" s="31"/>
      <c r="M49" s="32"/>
      <c r="N49" s="31"/>
      <c r="O49" s="31"/>
      <c r="P49" s="32"/>
      <c r="Q49" s="32"/>
      <c r="R49" s="33"/>
      <c r="S49" s="57"/>
      <c r="T49" s="58"/>
      <c r="U49" s="57"/>
    </row>
    <row r="50" spans="1:21" x14ac:dyDescent="0.2">
      <c r="A50" s="37"/>
      <c r="B50" s="60"/>
      <c r="C50" s="37"/>
      <c r="D50" s="37"/>
      <c r="E50" s="31"/>
      <c r="F50" s="31"/>
      <c r="G50" s="31"/>
      <c r="H50" s="31"/>
      <c r="I50" s="38"/>
      <c r="J50" s="31"/>
      <c r="K50" s="31"/>
      <c r="L50" s="31"/>
      <c r="M50" s="32"/>
      <c r="N50" s="31"/>
      <c r="O50" s="31"/>
      <c r="P50" s="32"/>
      <c r="Q50" s="32"/>
      <c r="R50" s="33"/>
      <c r="S50" s="57"/>
      <c r="T50" s="58"/>
      <c r="U50" s="57"/>
    </row>
    <row r="51" spans="1:21" x14ac:dyDescent="0.2">
      <c r="A51" s="37"/>
      <c r="B51" s="60"/>
      <c r="C51" s="37"/>
      <c r="D51" s="37"/>
      <c r="E51" s="31"/>
      <c r="F51" s="31"/>
      <c r="G51" s="31"/>
      <c r="H51" s="31"/>
      <c r="I51" s="38"/>
      <c r="J51" s="31"/>
      <c r="K51" s="31"/>
      <c r="L51" s="31"/>
      <c r="M51" s="32"/>
      <c r="N51" s="31"/>
      <c r="O51" s="31"/>
      <c r="P51" s="32"/>
      <c r="Q51" s="32"/>
      <c r="R51" s="33"/>
      <c r="S51" s="57"/>
      <c r="T51" s="58"/>
      <c r="U51" s="57"/>
    </row>
    <row r="52" spans="1:21" x14ac:dyDescent="0.2">
      <c r="A52" s="37"/>
      <c r="B52" s="60"/>
      <c r="C52" s="37"/>
      <c r="D52" s="37"/>
      <c r="E52" s="31"/>
      <c r="F52" s="31"/>
      <c r="G52" s="31"/>
      <c r="H52" s="31"/>
      <c r="I52" s="38"/>
      <c r="J52" s="31"/>
      <c r="K52" s="31"/>
      <c r="L52" s="31"/>
      <c r="M52" s="32"/>
      <c r="N52" s="31"/>
      <c r="O52" s="31"/>
      <c r="P52" s="32"/>
      <c r="Q52" s="32"/>
      <c r="R52" s="33"/>
      <c r="S52" s="57"/>
      <c r="T52" s="58"/>
      <c r="U52" s="57"/>
    </row>
    <row r="53" spans="1:21" x14ac:dyDescent="0.2">
      <c r="A53" s="37"/>
      <c r="B53" s="60"/>
      <c r="C53" s="37"/>
      <c r="D53" s="37"/>
      <c r="E53" s="31"/>
      <c r="F53" s="31"/>
      <c r="G53" s="31"/>
      <c r="H53" s="31"/>
      <c r="I53" s="38"/>
      <c r="J53" s="31"/>
      <c r="K53" s="31"/>
      <c r="L53" s="31"/>
      <c r="M53" s="31"/>
      <c r="N53" s="31"/>
      <c r="O53" s="31"/>
      <c r="P53" s="32"/>
      <c r="Q53" s="32"/>
      <c r="R53" s="33"/>
      <c r="S53" s="57"/>
      <c r="T53" s="58"/>
      <c r="U53" s="57"/>
    </row>
    <row r="54" spans="1:21" x14ac:dyDescent="0.2">
      <c r="A54" s="37"/>
      <c r="B54" s="60"/>
      <c r="C54" s="37"/>
      <c r="D54" s="37"/>
      <c r="E54" s="31"/>
      <c r="F54" s="31"/>
      <c r="G54" s="31"/>
      <c r="H54" s="31"/>
      <c r="I54" s="38"/>
      <c r="J54" s="31"/>
      <c r="K54" s="31"/>
      <c r="L54" s="31"/>
      <c r="M54" s="31"/>
      <c r="N54" s="31"/>
      <c r="O54" s="31"/>
      <c r="P54" s="32"/>
      <c r="Q54" s="32"/>
      <c r="R54" s="33"/>
      <c r="S54" s="57"/>
      <c r="T54" s="58"/>
      <c r="U54" s="57"/>
    </row>
    <row r="55" spans="1:21" x14ac:dyDescent="0.2">
      <c r="A55" s="37"/>
      <c r="B55" s="60"/>
      <c r="C55" s="37"/>
      <c r="D55" s="37"/>
      <c r="E55" s="31"/>
      <c r="F55" s="31"/>
      <c r="G55" s="31"/>
      <c r="H55" s="31"/>
      <c r="I55" s="32"/>
      <c r="J55" s="61"/>
      <c r="K55" s="61"/>
      <c r="L55" s="61"/>
      <c r="M55" s="61"/>
      <c r="N55" s="61"/>
      <c r="O55" s="61"/>
      <c r="P55" s="61"/>
      <c r="Q55" s="61"/>
      <c r="R55" s="60"/>
      <c r="S55" s="63"/>
      <c r="T55" s="64"/>
    </row>
    <row r="56" spans="1:21" x14ac:dyDescent="0.2">
      <c r="A56" s="37"/>
      <c r="B56" s="60"/>
      <c r="C56" s="37"/>
      <c r="D56" s="37"/>
      <c r="E56" s="31"/>
      <c r="F56" s="31"/>
      <c r="G56" s="31"/>
      <c r="H56" s="31"/>
      <c r="I56" s="32"/>
      <c r="J56" s="61"/>
      <c r="K56" s="61"/>
      <c r="L56" s="61"/>
      <c r="M56" s="61"/>
      <c r="N56" s="61"/>
      <c r="O56" s="61"/>
      <c r="P56" s="61"/>
      <c r="Q56" s="61"/>
      <c r="R56" s="60"/>
      <c r="S56" s="63"/>
      <c r="T56" s="65"/>
    </row>
    <row r="57" spans="1:21" x14ac:dyDescent="0.2">
      <c r="A57" s="37"/>
      <c r="B57" s="60"/>
      <c r="C57" s="37"/>
      <c r="D57" s="37"/>
      <c r="E57" s="31"/>
      <c r="F57" s="31"/>
      <c r="G57" s="31"/>
      <c r="H57" s="31"/>
      <c r="I57" s="32"/>
      <c r="J57" s="61"/>
      <c r="K57" s="61"/>
      <c r="L57" s="61"/>
      <c r="M57" s="61"/>
      <c r="N57" s="61"/>
      <c r="O57" s="61"/>
      <c r="P57" s="61"/>
      <c r="Q57" s="61"/>
      <c r="R57" s="60"/>
      <c r="S57" s="63"/>
      <c r="T57" s="65"/>
    </row>
    <row r="58" spans="1:21" x14ac:dyDescent="0.2">
      <c r="A58" s="37"/>
      <c r="B58" s="60"/>
      <c r="C58" s="37"/>
      <c r="D58" s="37"/>
      <c r="E58" s="31"/>
      <c r="F58" s="31"/>
      <c r="G58" s="31"/>
      <c r="H58" s="31"/>
      <c r="I58" s="38"/>
      <c r="J58" s="31"/>
      <c r="K58" s="31"/>
      <c r="L58" s="31"/>
      <c r="M58" s="32"/>
      <c r="N58" s="31"/>
      <c r="O58" s="31"/>
      <c r="P58" s="32"/>
      <c r="Q58" s="32"/>
      <c r="R58" s="33"/>
      <c r="S58" s="57"/>
      <c r="T58" s="58"/>
      <c r="U58" s="57"/>
    </row>
    <row r="59" spans="1:21" x14ac:dyDescent="0.2">
      <c r="A59" s="37"/>
      <c r="B59" s="60"/>
      <c r="C59" s="37"/>
      <c r="D59" s="37"/>
      <c r="E59" s="31"/>
      <c r="F59" s="31"/>
      <c r="G59" s="31"/>
      <c r="H59" s="31"/>
      <c r="I59" s="38"/>
      <c r="J59" s="31"/>
      <c r="K59" s="31"/>
      <c r="L59" s="31"/>
      <c r="M59" s="31"/>
      <c r="N59" s="31"/>
      <c r="O59" s="31"/>
      <c r="P59" s="32"/>
      <c r="Q59" s="32"/>
      <c r="R59" s="33"/>
      <c r="S59" s="57"/>
      <c r="T59" s="58"/>
      <c r="U59" s="57"/>
    </row>
    <row r="60" spans="1:21" x14ac:dyDescent="0.2">
      <c r="A60" s="37"/>
      <c r="B60" s="60"/>
      <c r="C60" s="37"/>
      <c r="D60" s="37"/>
      <c r="E60" s="31"/>
      <c r="F60" s="31"/>
      <c r="G60" s="31"/>
      <c r="H60" s="31"/>
      <c r="I60" s="38"/>
      <c r="J60" s="31"/>
      <c r="K60" s="31"/>
      <c r="L60" s="31"/>
      <c r="M60" s="32"/>
      <c r="N60" s="31"/>
      <c r="O60" s="31"/>
      <c r="P60" s="32"/>
      <c r="Q60" s="32"/>
      <c r="R60" s="33"/>
      <c r="S60" s="57"/>
      <c r="T60" s="58"/>
      <c r="U60" s="57"/>
    </row>
    <row r="61" spans="1:21" x14ac:dyDescent="0.2">
      <c r="A61" s="37"/>
      <c r="B61" s="60"/>
      <c r="C61" s="37"/>
      <c r="D61" s="37"/>
      <c r="E61" s="31"/>
      <c r="F61" s="31"/>
      <c r="G61" s="31"/>
      <c r="H61" s="31"/>
      <c r="I61" s="38"/>
      <c r="J61" s="31"/>
      <c r="K61" s="31"/>
      <c r="L61" s="31"/>
      <c r="M61" s="31"/>
      <c r="N61" s="31"/>
      <c r="O61" s="31"/>
      <c r="P61" s="32"/>
      <c r="Q61" s="32"/>
      <c r="R61" s="33"/>
      <c r="S61" s="57"/>
      <c r="T61" s="58"/>
      <c r="U61" s="57"/>
    </row>
    <row r="62" spans="1:21" x14ac:dyDescent="0.2">
      <c r="A62" s="37"/>
      <c r="B62" s="60"/>
      <c r="C62" s="37"/>
      <c r="D62" s="37"/>
      <c r="E62" s="31"/>
      <c r="F62" s="31"/>
      <c r="G62" s="31"/>
      <c r="H62" s="31"/>
      <c r="I62" s="38"/>
      <c r="J62" s="31"/>
      <c r="K62" s="31"/>
      <c r="L62" s="31"/>
      <c r="M62" s="31"/>
      <c r="N62" s="31"/>
      <c r="O62" s="31"/>
      <c r="P62" s="32"/>
      <c r="Q62" s="32"/>
      <c r="R62" s="33"/>
      <c r="S62" s="57"/>
      <c r="T62" s="58"/>
      <c r="U62" s="57"/>
    </row>
    <row r="63" spans="1:21" x14ac:dyDescent="0.2">
      <c r="A63" s="37"/>
      <c r="B63" s="60"/>
      <c r="C63" s="37"/>
      <c r="D63" s="37"/>
      <c r="E63" s="31"/>
      <c r="F63" s="31"/>
      <c r="G63" s="31"/>
      <c r="H63" s="31"/>
      <c r="I63" s="38"/>
      <c r="J63" s="31"/>
      <c r="K63" s="31"/>
      <c r="L63" s="31"/>
      <c r="M63" s="31"/>
      <c r="N63" s="31"/>
      <c r="O63" s="31"/>
      <c r="P63" s="32"/>
      <c r="Q63" s="32"/>
      <c r="R63" s="33"/>
      <c r="S63" s="57"/>
      <c r="T63" s="58"/>
      <c r="U63" s="57"/>
    </row>
    <row r="64" spans="1:21" x14ac:dyDescent="0.2">
      <c r="A64" s="37"/>
      <c r="B64" s="60"/>
      <c r="C64" s="37"/>
      <c r="D64" s="37"/>
      <c r="E64" s="31"/>
      <c r="F64" s="31"/>
      <c r="G64" s="31"/>
      <c r="H64" s="31"/>
      <c r="I64" s="38"/>
      <c r="J64" s="31"/>
      <c r="K64" s="31"/>
      <c r="L64" s="31"/>
      <c r="M64" s="32"/>
      <c r="N64" s="31"/>
      <c r="O64" s="31"/>
      <c r="P64" s="32"/>
      <c r="Q64" s="32"/>
      <c r="R64" s="33"/>
      <c r="S64" s="57"/>
      <c r="T64" s="58"/>
      <c r="U64" s="57"/>
    </row>
    <row r="65" spans="1:21" x14ac:dyDescent="0.2">
      <c r="A65" s="37"/>
      <c r="B65" s="60"/>
      <c r="C65" s="37"/>
      <c r="D65" s="37"/>
      <c r="E65" s="31"/>
      <c r="F65" s="31"/>
      <c r="G65" s="31"/>
      <c r="H65" s="31"/>
      <c r="I65" s="38"/>
      <c r="J65" s="31"/>
      <c r="K65" s="31"/>
      <c r="L65" s="31"/>
      <c r="M65" s="31"/>
      <c r="N65" s="31"/>
      <c r="O65" s="31"/>
      <c r="P65" s="32"/>
      <c r="Q65" s="32"/>
      <c r="R65" s="33"/>
      <c r="S65" s="57"/>
      <c r="T65" s="58"/>
      <c r="U65" s="57"/>
    </row>
    <row r="66" spans="1:21" x14ac:dyDescent="0.2">
      <c r="A66" s="37"/>
      <c r="B66" s="60"/>
      <c r="C66" s="37"/>
      <c r="D66" s="37"/>
      <c r="E66" s="31"/>
      <c r="F66" s="31"/>
      <c r="G66" s="31"/>
      <c r="H66" s="31"/>
      <c r="I66" s="38"/>
      <c r="J66" s="31"/>
      <c r="K66" s="31"/>
      <c r="L66" s="31"/>
      <c r="M66" s="31"/>
      <c r="N66" s="31"/>
      <c r="O66" s="31"/>
      <c r="P66" s="32"/>
      <c r="Q66" s="32"/>
      <c r="R66" s="33"/>
      <c r="S66" s="57"/>
      <c r="T66" s="58"/>
      <c r="U66" s="57"/>
    </row>
    <row r="67" spans="1:21" x14ac:dyDescent="0.2">
      <c r="A67" s="37"/>
      <c r="B67" s="60"/>
      <c r="C67" s="37"/>
      <c r="D67" s="37"/>
      <c r="E67" s="31"/>
      <c r="F67" s="31"/>
      <c r="G67" s="31"/>
      <c r="H67" s="31"/>
      <c r="I67" s="38"/>
      <c r="J67" s="31"/>
      <c r="K67" s="31"/>
      <c r="L67" s="31"/>
      <c r="M67" s="32"/>
      <c r="N67" s="31"/>
      <c r="O67" s="31"/>
      <c r="P67" s="32"/>
      <c r="Q67" s="32"/>
      <c r="R67" s="33"/>
      <c r="S67" s="57"/>
      <c r="T67" s="58"/>
      <c r="U67" s="57"/>
    </row>
    <row r="68" spans="1:21" x14ac:dyDescent="0.2">
      <c r="A68" s="37"/>
      <c r="B68" s="60"/>
      <c r="C68" s="37"/>
      <c r="D68" s="37"/>
      <c r="E68" s="31"/>
      <c r="F68" s="31"/>
      <c r="G68" s="31"/>
      <c r="H68" s="31"/>
      <c r="I68" s="38"/>
      <c r="J68" s="31"/>
      <c r="K68" s="31"/>
      <c r="L68" s="31"/>
      <c r="M68" s="32"/>
      <c r="N68" s="31"/>
      <c r="O68" s="31"/>
      <c r="P68" s="32"/>
      <c r="Q68" s="32"/>
      <c r="R68" s="33"/>
      <c r="S68" s="57"/>
      <c r="T68" s="58"/>
      <c r="U68" s="57"/>
    </row>
    <row r="69" spans="1:21" x14ac:dyDescent="0.2">
      <c r="A69" s="37"/>
      <c r="B69" s="60"/>
      <c r="C69" s="37"/>
      <c r="D69" s="37"/>
      <c r="E69" s="31"/>
      <c r="F69" s="31"/>
      <c r="G69" s="31"/>
      <c r="H69" s="31"/>
      <c r="I69" s="38"/>
      <c r="J69" s="31"/>
      <c r="K69" s="31"/>
      <c r="L69" s="31"/>
      <c r="M69" s="31"/>
      <c r="N69" s="31"/>
      <c r="O69" s="31"/>
      <c r="P69" s="32"/>
      <c r="Q69" s="32"/>
      <c r="R69" s="33"/>
      <c r="S69" s="57"/>
      <c r="T69" s="58"/>
      <c r="U69" s="57"/>
    </row>
    <row r="70" spans="1:21" x14ac:dyDescent="0.2">
      <c r="A70" s="37"/>
      <c r="B70" s="60"/>
      <c r="C70" s="37"/>
      <c r="D70" s="37"/>
      <c r="E70" s="31"/>
      <c r="F70" s="31"/>
      <c r="G70" s="31"/>
      <c r="H70" s="31"/>
      <c r="I70" s="38"/>
      <c r="J70" s="31"/>
      <c r="K70" s="31"/>
      <c r="L70" s="31"/>
      <c r="M70" s="31"/>
      <c r="N70" s="31"/>
      <c r="O70" s="31"/>
      <c r="P70" s="32"/>
      <c r="Q70" s="32"/>
      <c r="R70" s="33"/>
      <c r="S70" s="57"/>
      <c r="T70" s="58"/>
      <c r="U70" s="57"/>
    </row>
    <row r="71" spans="1:21" x14ac:dyDescent="0.2">
      <c r="A71" s="37"/>
      <c r="B71" s="60"/>
      <c r="C71" s="37"/>
      <c r="D71" s="37"/>
      <c r="E71" s="31"/>
      <c r="F71" s="31"/>
      <c r="G71" s="31"/>
      <c r="H71" s="31"/>
      <c r="I71" s="38"/>
      <c r="J71" s="31"/>
      <c r="K71" s="31"/>
      <c r="L71" s="31"/>
      <c r="M71" s="31"/>
      <c r="N71" s="31"/>
      <c r="O71" s="31"/>
      <c r="P71" s="32"/>
      <c r="Q71" s="32"/>
      <c r="R71" s="33"/>
      <c r="S71" s="57"/>
      <c r="T71" s="58"/>
      <c r="U71" s="57"/>
    </row>
    <row r="72" spans="1:21" x14ac:dyDescent="0.2">
      <c r="A72" s="37"/>
      <c r="B72" s="60"/>
      <c r="C72" s="37"/>
      <c r="D72" s="37"/>
      <c r="E72" s="31"/>
      <c r="F72" s="31"/>
      <c r="G72" s="31"/>
      <c r="H72" s="31"/>
      <c r="I72" s="38"/>
      <c r="J72" s="31"/>
      <c r="K72" s="31"/>
      <c r="L72" s="31"/>
      <c r="M72" s="32"/>
      <c r="N72" s="31"/>
      <c r="O72" s="31"/>
      <c r="P72" s="32"/>
      <c r="Q72" s="32"/>
      <c r="R72" s="33"/>
      <c r="S72" s="57"/>
      <c r="T72" s="58"/>
      <c r="U72" s="57"/>
    </row>
    <row r="73" spans="1:21" x14ac:dyDescent="0.2">
      <c r="A73" s="37"/>
      <c r="B73" s="60"/>
      <c r="C73" s="37"/>
      <c r="D73" s="37"/>
      <c r="E73" s="31"/>
      <c r="F73" s="31"/>
      <c r="G73" s="31"/>
      <c r="H73" s="31"/>
      <c r="I73" s="38"/>
      <c r="J73" s="31"/>
      <c r="K73" s="31"/>
      <c r="L73" s="31"/>
      <c r="M73" s="31"/>
      <c r="N73" s="31"/>
      <c r="O73" s="31"/>
      <c r="P73" s="32"/>
      <c r="Q73" s="32"/>
      <c r="R73" s="33"/>
      <c r="S73" s="57"/>
      <c r="T73" s="58"/>
      <c r="U73" s="57"/>
    </row>
    <row r="74" spans="1:21" x14ac:dyDescent="0.2">
      <c r="A74" s="37"/>
      <c r="B74" s="60"/>
      <c r="C74" s="37"/>
      <c r="D74" s="37"/>
      <c r="E74" s="31"/>
      <c r="F74" s="31"/>
      <c r="G74" s="31"/>
      <c r="H74" s="31"/>
      <c r="I74" s="38"/>
      <c r="J74" s="31"/>
      <c r="K74" s="31"/>
      <c r="L74" s="31"/>
      <c r="M74" s="32"/>
      <c r="N74" s="31"/>
      <c r="O74" s="31"/>
      <c r="P74" s="32"/>
      <c r="Q74" s="32"/>
      <c r="R74" s="33"/>
      <c r="S74" s="57"/>
      <c r="T74" s="58"/>
      <c r="U74" s="57"/>
    </row>
    <row r="75" spans="1:21" x14ac:dyDescent="0.2">
      <c r="A75" s="37"/>
      <c r="B75" s="60"/>
      <c r="C75" s="37"/>
      <c r="D75" s="37"/>
      <c r="E75" s="31"/>
      <c r="F75" s="31"/>
      <c r="G75" s="31"/>
      <c r="H75" s="31"/>
      <c r="I75" s="38"/>
      <c r="J75" s="31"/>
      <c r="K75" s="31"/>
      <c r="L75" s="31"/>
      <c r="M75" s="32"/>
      <c r="N75" s="31"/>
      <c r="O75" s="31"/>
      <c r="P75" s="32"/>
      <c r="Q75" s="32"/>
      <c r="R75" s="33"/>
      <c r="S75" s="57"/>
      <c r="T75" s="58"/>
      <c r="U75" s="57"/>
    </row>
    <row r="76" spans="1:21" x14ac:dyDescent="0.2">
      <c r="A76" s="37"/>
      <c r="B76" s="60"/>
      <c r="C76" s="37"/>
      <c r="D76" s="37"/>
      <c r="E76" s="31"/>
      <c r="F76" s="31"/>
      <c r="G76" s="31"/>
      <c r="H76" s="31"/>
      <c r="I76" s="38"/>
      <c r="J76" s="31"/>
      <c r="K76" s="31"/>
      <c r="L76" s="31"/>
      <c r="M76" s="32"/>
      <c r="N76" s="31"/>
      <c r="O76" s="31"/>
      <c r="P76" s="32"/>
      <c r="Q76" s="32"/>
      <c r="R76" s="33"/>
      <c r="S76" s="57"/>
      <c r="T76" s="58"/>
      <c r="U76" s="57"/>
    </row>
    <row r="77" spans="1:21" x14ac:dyDescent="0.2">
      <c r="A77" s="37"/>
      <c r="B77" s="60"/>
      <c r="C77" s="37"/>
      <c r="D77" s="37"/>
      <c r="E77" s="31"/>
      <c r="F77" s="31"/>
      <c r="G77" s="31"/>
      <c r="H77" s="31"/>
      <c r="I77" s="38"/>
      <c r="J77" s="31"/>
      <c r="K77" s="31"/>
      <c r="L77" s="31"/>
      <c r="M77" s="32"/>
      <c r="N77" s="31"/>
      <c r="O77" s="31"/>
      <c r="P77" s="32"/>
      <c r="Q77" s="32"/>
      <c r="R77" s="33"/>
      <c r="S77" s="57"/>
      <c r="T77" s="58"/>
      <c r="U77" s="57"/>
    </row>
    <row r="78" spans="1:21" x14ac:dyDescent="0.2">
      <c r="A78" s="37"/>
      <c r="B78" s="60"/>
      <c r="C78" s="37"/>
      <c r="D78" s="37"/>
      <c r="E78" s="31"/>
      <c r="F78" s="31"/>
      <c r="G78" s="31"/>
      <c r="H78" s="31"/>
      <c r="I78" s="38"/>
      <c r="J78" s="31"/>
      <c r="K78" s="31"/>
      <c r="L78" s="31"/>
      <c r="M78" s="32"/>
      <c r="N78" s="31"/>
      <c r="O78" s="31"/>
      <c r="P78" s="32"/>
      <c r="Q78" s="32"/>
      <c r="R78" s="33"/>
      <c r="S78" s="57"/>
      <c r="T78" s="58"/>
      <c r="U78" s="57"/>
    </row>
    <row r="79" spans="1:21" x14ac:dyDescent="0.2">
      <c r="A79" s="37"/>
      <c r="B79" s="60"/>
      <c r="C79" s="37"/>
      <c r="D79" s="37"/>
      <c r="E79" s="31"/>
      <c r="F79" s="31"/>
      <c r="G79" s="31"/>
      <c r="H79" s="31"/>
      <c r="I79" s="38"/>
      <c r="J79" s="31"/>
      <c r="K79" s="31"/>
      <c r="L79" s="31"/>
      <c r="M79" s="31"/>
      <c r="N79" s="31"/>
      <c r="O79" s="31"/>
      <c r="P79" s="32"/>
      <c r="Q79" s="32"/>
      <c r="R79" s="33"/>
      <c r="S79" s="57"/>
      <c r="T79" s="58"/>
      <c r="U79" s="57"/>
    </row>
    <row r="80" spans="1:21" x14ac:dyDescent="0.2">
      <c r="A80" s="37"/>
      <c r="B80" s="60"/>
      <c r="C80" s="37"/>
      <c r="D80" s="37"/>
      <c r="E80" s="31"/>
      <c r="F80" s="31"/>
      <c r="G80" s="31"/>
      <c r="H80" s="31"/>
      <c r="I80" s="38"/>
      <c r="J80" s="31"/>
      <c r="K80" s="31"/>
      <c r="L80" s="31"/>
      <c r="M80" s="32"/>
      <c r="N80" s="31"/>
      <c r="O80" s="31"/>
      <c r="P80" s="32"/>
      <c r="Q80" s="32"/>
      <c r="R80" s="33"/>
      <c r="S80" s="57"/>
      <c r="T80" s="58"/>
      <c r="U80" s="57"/>
    </row>
    <row r="81" spans="1:21" x14ac:dyDescent="0.2">
      <c r="A81" s="37"/>
      <c r="B81" s="60"/>
      <c r="C81" s="37"/>
      <c r="D81" s="37"/>
      <c r="E81" s="31"/>
      <c r="F81" s="31"/>
      <c r="G81" s="31"/>
      <c r="H81" s="31"/>
      <c r="I81" s="38"/>
      <c r="J81" s="31"/>
      <c r="K81" s="31"/>
      <c r="L81" s="31"/>
      <c r="M81" s="32"/>
      <c r="N81" s="31"/>
      <c r="O81" s="31"/>
      <c r="P81" s="32"/>
      <c r="Q81" s="32"/>
      <c r="R81" s="33"/>
      <c r="S81" s="57"/>
      <c r="T81" s="58"/>
      <c r="U81" s="57"/>
    </row>
    <row r="82" spans="1:21" x14ac:dyDescent="0.2">
      <c r="A82" s="37"/>
      <c r="B82" s="60"/>
      <c r="C82" s="37"/>
      <c r="D82" s="37"/>
      <c r="E82" s="31"/>
      <c r="F82" s="31"/>
      <c r="G82" s="31"/>
      <c r="H82" s="31"/>
      <c r="I82" s="38"/>
      <c r="J82" s="31"/>
      <c r="K82" s="31"/>
      <c r="L82" s="31"/>
      <c r="M82" s="32"/>
      <c r="N82" s="31"/>
      <c r="O82" s="31"/>
      <c r="P82" s="32"/>
      <c r="Q82" s="32"/>
      <c r="R82" s="33"/>
      <c r="S82" s="57"/>
      <c r="T82" s="58"/>
      <c r="U82" s="57"/>
    </row>
    <row r="83" spans="1:21" x14ac:dyDescent="0.2">
      <c r="A83" s="37"/>
      <c r="B83" s="60"/>
      <c r="C83" s="37"/>
      <c r="D83" s="37"/>
      <c r="E83" s="31"/>
      <c r="F83" s="31"/>
      <c r="G83" s="31"/>
      <c r="H83" s="31"/>
      <c r="I83" s="38"/>
      <c r="J83" s="31"/>
      <c r="K83" s="31"/>
      <c r="L83" s="31"/>
      <c r="M83" s="32"/>
      <c r="N83" s="31"/>
      <c r="O83" s="31"/>
      <c r="P83" s="32"/>
      <c r="Q83" s="32"/>
      <c r="R83" s="33"/>
      <c r="S83" s="57"/>
      <c r="T83" s="58"/>
      <c r="U83" s="57"/>
    </row>
    <row r="84" spans="1:21" x14ac:dyDescent="0.2">
      <c r="A84" s="37"/>
      <c r="B84" s="60"/>
      <c r="C84" s="37"/>
      <c r="D84" s="37"/>
      <c r="E84" s="31"/>
      <c r="F84" s="31"/>
      <c r="G84" s="31"/>
      <c r="H84" s="31"/>
      <c r="I84" s="38"/>
      <c r="J84" s="31"/>
      <c r="K84" s="31"/>
      <c r="L84" s="31"/>
      <c r="M84" s="31"/>
      <c r="N84" s="31"/>
      <c r="O84" s="31"/>
      <c r="P84" s="32"/>
      <c r="Q84" s="32"/>
      <c r="R84" s="33"/>
      <c r="S84" s="57"/>
      <c r="T84" s="58"/>
      <c r="U84" s="57"/>
    </row>
    <row r="85" spans="1:21" x14ac:dyDescent="0.2">
      <c r="A85" s="37"/>
      <c r="B85" s="60"/>
      <c r="C85" s="37"/>
      <c r="D85" s="37"/>
      <c r="E85" s="31"/>
      <c r="F85" s="31"/>
      <c r="G85" s="31"/>
      <c r="H85" s="31"/>
      <c r="I85" s="38"/>
      <c r="J85" s="31"/>
      <c r="K85" s="31"/>
      <c r="L85" s="31"/>
      <c r="M85" s="31"/>
      <c r="N85" s="31"/>
      <c r="O85" s="31"/>
      <c r="P85" s="32"/>
      <c r="Q85" s="32"/>
      <c r="R85" s="33"/>
      <c r="S85" s="57"/>
      <c r="T85" s="58"/>
      <c r="U85" s="57"/>
    </row>
    <row r="86" spans="1:21" x14ac:dyDescent="0.2">
      <c r="A86" s="37"/>
      <c r="B86" s="60"/>
      <c r="C86" s="37"/>
      <c r="D86" s="37"/>
      <c r="E86" s="31"/>
      <c r="F86" s="31"/>
      <c r="G86" s="31"/>
      <c r="H86" s="31"/>
      <c r="I86" s="38"/>
      <c r="J86" s="31"/>
      <c r="K86" s="31"/>
      <c r="L86" s="31"/>
      <c r="M86" s="31"/>
      <c r="N86" s="31"/>
      <c r="O86" s="31"/>
      <c r="P86" s="32"/>
      <c r="Q86" s="32"/>
      <c r="R86" s="33"/>
      <c r="S86" s="57"/>
      <c r="T86" s="58"/>
      <c r="U86" s="57"/>
    </row>
    <row r="87" spans="1:21" x14ac:dyDescent="0.2">
      <c r="A87" s="37"/>
      <c r="B87" s="60"/>
      <c r="C87" s="37"/>
      <c r="D87" s="37"/>
      <c r="E87" s="31"/>
      <c r="F87" s="31"/>
      <c r="G87" s="31"/>
      <c r="H87" s="31"/>
      <c r="I87" s="38"/>
      <c r="J87" s="31"/>
      <c r="K87" s="31"/>
      <c r="L87" s="31"/>
      <c r="M87" s="32"/>
      <c r="N87" s="31"/>
      <c r="O87" s="31"/>
      <c r="P87" s="32"/>
      <c r="Q87" s="32"/>
      <c r="R87" s="33"/>
      <c r="S87" s="57"/>
      <c r="T87" s="58"/>
      <c r="U87" s="57"/>
    </row>
    <row r="88" spans="1:21" x14ac:dyDescent="0.2">
      <c r="A88" s="37"/>
      <c r="B88" s="60"/>
      <c r="C88" s="37"/>
      <c r="D88" s="37"/>
      <c r="E88" s="31"/>
      <c r="F88" s="31"/>
      <c r="G88" s="31"/>
      <c r="H88" s="31"/>
      <c r="I88" s="38"/>
      <c r="J88" s="31"/>
      <c r="K88" s="31"/>
      <c r="L88" s="31"/>
      <c r="M88" s="31"/>
      <c r="N88" s="31"/>
      <c r="O88" s="31"/>
      <c r="P88" s="32"/>
      <c r="Q88" s="32"/>
      <c r="R88" s="33"/>
      <c r="S88" s="57"/>
      <c r="T88" s="58"/>
      <c r="U88" s="57"/>
    </row>
    <row r="89" spans="1:21" x14ac:dyDescent="0.2">
      <c r="A89" s="37"/>
      <c r="B89" s="60"/>
      <c r="C89" s="37"/>
      <c r="D89" s="37"/>
      <c r="E89" s="31"/>
      <c r="F89" s="31"/>
      <c r="G89" s="31"/>
      <c r="H89" s="31"/>
      <c r="I89" s="38"/>
      <c r="J89" s="31"/>
      <c r="K89" s="31"/>
      <c r="L89" s="31"/>
      <c r="M89" s="32"/>
      <c r="N89" s="31"/>
      <c r="O89" s="31"/>
      <c r="P89" s="32"/>
      <c r="Q89" s="32"/>
      <c r="R89" s="33"/>
      <c r="S89" s="57"/>
      <c r="T89" s="58"/>
      <c r="U89" s="57"/>
    </row>
    <row r="90" spans="1:21" x14ac:dyDescent="0.2">
      <c r="A90" s="37"/>
      <c r="B90" s="60"/>
      <c r="C90" s="37"/>
      <c r="D90" s="37"/>
      <c r="E90" s="31"/>
      <c r="F90" s="31"/>
      <c r="G90" s="31"/>
      <c r="H90" s="31"/>
      <c r="I90" s="38"/>
      <c r="J90" s="31"/>
      <c r="K90" s="31"/>
      <c r="L90" s="31"/>
      <c r="M90" s="32"/>
      <c r="N90" s="31"/>
      <c r="O90" s="31"/>
      <c r="P90" s="32"/>
      <c r="Q90" s="32"/>
      <c r="R90" s="33"/>
      <c r="S90" s="57"/>
      <c r="T90" s="58"/>
      <c r="U90" s="57"/>
    </row>
    <row r="91" spans="1:21" x14ac:dyDescent="0.2">
      <c r="A91" s="37"/>
      <c r="B91" s="60"/>
      <c r="C91" s="37"/>
      <c r="D91" s="37"/>
      <c r="E91" s="31"/>
      <c r="F91" s="31"/>
      <c r="G91" s="31"/>
      <c r="H91" s="31"/>
      <c r="I91" s="38"/>
      <c r="J91" s="31"/>
      <c r="K91" s="31"/>
      <c r="L91" s="31"/>
      <c r="M91" s="31"/>
      <c r="N91" s="31"/>
      <c r="O91" s="31"/>
      <c r="P91" s="32"/>
      <c r="Q91" s="32"/>
      <c r="R91" s="33"/>
      <c r="S91" s="57"/>
      <c r="T91" s="58"/>
      <c r="U91" s="57"/>
    </row>
    <row r="92" spans="1:21" x14ac:dyDescent="0.2">
      <c r="A92" s="37"/>
      <c r="B92" s="60"/>
      <c r="C92" s="37"/>
      <c r="D92" s="37"/>
      <c r="E92" s="31"/>
      <c r="F92" s="31"/>
      <c r="G92" s="31"/>
      <c r="H92" s="31"/>
      <c r="I92" s="38"/>
      <c r="J92" s="31"/>
      <c r="K92" s="31"/>
      <c r="L92" s="31"/>
      <c r="M92" s="31"/>
      <c r="N92" s="31"/>
      <c r="O92" s="31"/>
      <c r="P92" s="32"/>
      <c r="Q92" s="32"/>
      <c r="R92" s="33"/>
      <c r="S92" s="57"/>
      <c r="T92" s="58"/>
      <c r="U92" s="57"/>
    </row>
    <row r="93" spans="1:21" x14ac:dyDescent="0.2">
      <c r="A93" s="37"/>
      <c r="B93" s="60"/>
      <c r="C93" s="37"/>
      <c r="D93" s="37"/>
      <c r="E93" s="31"/>
      <c r="F93" s="31"/>
      <c r="G93" s="31"/>
      <c r="H93" s="31"/>
      <c r="I93" s="32"/>
      <c r="J93" s="61"/>
      <c r="K93" s="61"/>
      <c r="L93" s="61"/>
      <c r="M93" s="61"/>
      <c r="N93" s="61"/>
      <c r="O93" s="61"/>
      <c r="P93" s="61"/>
      <c r="Q93" s="61"/>
      <c r="R93" s="60"/>
      <c r="S93" s="66"/>
      <c r="T93" s="65"/>
    </row>
    <row r="94" spans="1:21" x14ac:dyDescent="0.2">
      <c r="A94" s="37"/>
      <c r="B94" s="60"/>
      <c r="C94" s="37"/>
      <c r="D94" s="37"/>
      <c r="E94" s="31"/>
      <c r="F94" s="31"/>
      <c r="G94" s="31"/>
      <c r="H94" s="31"/>
      <c r="I94" s="32"/>
      <c r="J94" s="61"/>
      <c r="K94" s="61"/>
      <c r="L94" s="61"/>
      <c r="M94" s="61"/>
      <c r="N94" s="61"/>
      <c r="O94" s="61"/>
      <c r="P94" s="61"/>
      <c r="Q94" s="61"/>
      <c r="R94" s="60"/>
      <c r="S94" s="66"/>
      <c r="T94" s="65"/>
    </row>
    <row r="95" spans="1:21" x14ac:dyDescent="0.2">
      <c r="A95" s="37"/>
      <c r="B95" s="60"/>
      <c r="C95" s="37"/>
      <c r="D95" s="37"/>
      <c r="E95" s="31"/>
      <c r="F95" s="31"/>
      <c r="G95" s="31"/>
      <c r="H95" s="31"/>
      <c r="I95" s="38"/>
      <c r="J95" s="31"/>
      <c r="K95" s="31"/>
      <c r="L95" s="31"/>
      <c r="M95" s="31"/>
      <c r="N95" s="31"/>
      <c r="O95" s="31"/>
      <c r="P95" s="32"/>
      <c r="Q95" s="32"/>
      <c r="R95" s="33"/>
      <c r="S95" s="57"/>
      <c r="T95" s="58"/>
      <c r="U95" s="57"/>
    </row>
    <row r="96" spans="1:21" x14ac:dyDescent="0.2">
      <c r="A96" s="37"/>
      <c r="B96" s="60"/>
      <c r="C96" s="37"/>
      <c r="D96" s="37"/>
      <c r="E96" s="31"/>
      <c r="F96" s="31"/>
      <c r="G96" s="31"/>
      <c r="H96" s="31"/>
      <c r="I96" s="38"/>
      <c r="J96" s="31"/>
      <c r="K96" s="31"/>
      <c r="L96" s="31"/>
      <c r="M96" s="31"/>
      <c r="N96" s="31"/>
      <c r="O96" s="31"/>
      <c r="P96" s="32"/>
      <c r="Q96" s="32"/>
      <c r="R96" s="33"/>
      <c r="S96" s="57"/>
      <c r="T96" s="58"/>
      <c r="U96" s="57"/>
    </row>
    <row r="97" spans="1:21" x14ac:dyDescent="0.2">
      <c r="A97" s="37"/>
      <c r="B97" s="60"/>
      <c r="C97" s="37"/>
      <c r="D97" s="37"/>
      <c r="E97" s="31"/>
      <c r="F97" s="31"/>
      <c r="G97" s="31"/>
      <c r="H97" s="31"/>
      <c r="I97" s="38"/>
      <c r="J97" s="31"/>
      <c r="K97" s="31"/>
      <c r="L97" s="31"/>
      <c r="M97" s="32"/>
      <c r="N97" s="31"/>
      <c r="O97" s="31"/>
      <c r="P97" s="32"/>
      <c r="Q97" s="32"/>
      <c r="R97" s="33"/>
      <c r="S97" s="57"/>
      <c r="T97" s="58"/>
      <c r="U97" s="57"/>
    </row>
    <row r="98" spans="1:21" x14ac:dyDescent="0.2">
      <c r="A98" s="37"/>
      <c r="B98" s="60"/>
      <c r="C98" s="37"/>
      <c r="D98" s="37"/>
      <c r="E98" s="31"/>
      <c r="F98" s="31"/>
      <c r="G98" s="31"/>
      <c r="H98" s="31"/>
      <c r="I98" s="38"/>
      <c r="J98" s="31"/>
      <c r="K98" s="31"/>
      <c r="L98" s="31"/>
      <c r="M98" s="31"/>
      <c r="N98" s="31"/>
      <c r="O98" s="31"/>
      <c r="P98" s="32"/>
      <c r="Q98" s="32"/>
      <c r="R98" s="33"/>
      <c r="S98" s="57"/>
      <c r="T98" s="58"/>
      <c r="U98" s="57"/>
    </row>
    <row r="99" spans="1:21" x14ac:dyDescent="0.2">
      <c r="A99" s="37"/>
      <c r="B99" s="60"/>
      <c r="C99" s="37"/>
      <c r="D99" s="37"/>
      <c r="E99" s="31"/>
      <c r="F99" s="31"/>
      <c r="G99" s="31"/>
      <c r="H99" s="31"/>
      <c r="I99" s="38"/>
      <c r="J99" s="31"/>
      <c r="K99" s="31"/>
      <c r="L99" s="31"/>
      <c r="M99" s="31"/>
      <c r="N99" s="31"/>
      <c r="O99" s="31"/>
      <c r="P99" s="32"/>
      <c r="Q99" s="32"/>
      <c r="R99" s="33"/>
      <c r="S99" s="57"/>
      <c r="T99" s="58"/>
      <c r="U99" s="57"/>
    </row>
    <row r="100" spans="1:21" x14ac:dyDescent="0.2">
      <c r="A100" s="37"/>
      <c r="B100" s="60"/>
      <c r="C100" s="37"/>
      <c r="D100" s="37"/>
      <c r="E100" s="31"/>
      <c r="F100" s="31"/>
      <c r="G100" s="31"/>
      <c r="H100" s="31"/>
      <c r="I100" s="38"/>
      <c r="J100" s="31"/>
      <c r="K100" s="31"/>
      <c r="L100" s="31"/>
      <c r="M100" s="31"/>
      <c r="N100" s="31"/>
      <c r="O100" s="31"/>
      <c r="P100" s="32"/>
      <c r="Q100" s="32"/>
      <c r="R100" s="33"/>
      <c r="S100" s="57"/>
      <c r="T100" s="58"/>
      <c r="U100" s="57"/>
    </row>
    <row r="101" spans="1:21" x14ac:dyDescent="0.2">
      <c r="A101" s="37"/>
      <c r="B101" s="60"/>
      <c r="C101" s="37"/>
      <c r="D101" s="37"/>
      <c r="E101" s="31"/>
      <c r="F101" s="31"/>
      <c r="G101" s="31"/>
      <c r="H101" s="31"/>
      <c r="I101" s="38"/>
      <c r="J101" s="31"/>
      <c r="K101" s="31"/>
      <c r="L101" s="31"/>
      <c r="M101" s="32"/>
      <c r="N101" s="31"/>
      <c r="O101" s="31"/>
      <c r="P101" s="32"/>
      <c r="Q101" s="32"/>
      <c r="R101" s="33"/>
      <c r="S101" s="57"/>
      <c r="T101" s="58"/>
      <c r="U101" s="57"/>
    </row>
    <row r="102" spans="1:21" x14ac:dyDescent="0.2">
      <c r="A102" s="37"/>
      <c r="B102" s="60"/>
      <c r="C102" s="37"/>
      <c r="D102" s="37"/>
      <c r="E102" s="31"/>
      <c r="F102" s="31"/>
      <c r="G102" s="31"/>
      <c r="H102" s="31"/>
      <c r="I102" s="38"/>
      <c r="J102" s="31"/>
      <c r="K102" s="31"/>
      <c r="L102" s="31"/>
      <c r="M102" s="31"/>
      <c r="N102" s="31"/>
      <c r="O102" s="31"/>
      <c r="P102" s="32"/>
      <c r="Q102" s="32"/>
      <c r="R102" s="33"/>
      <c r="S102" s="57"/>
      <c r="T102" s="58"/>
      <c r="U102" s="57"/>
    </row>
    <row r="103" spans="1:21" x14ac:dyDescent="0.2">
      <c r="A103" s="37"/>
      <c r="B103" s="60"/>
      <c r="C103" s="37"/>
      <c r="D103" s="37"/>
      <c r="E103" s="31"/>
      <c r="F103" s="31"/>
      <c r="G103" s="31"/>
      <c r="H103" s="31"/>
      <c r="I103" s="38"/>
      <c r="J103" s="31"/>
      <c r="K103" s="31"/>
      <c r="L103" s="31"/>
      <c r="M103" s="31"/>
      <c r="N103" s="31"/>
      <c r="O103" s="31"/>
      <c r="P103" s="32"/>
      <c r="Q103" s="32"/>
      <c r="R103" s="33"/>
      <c r="S103" s="57"/>
      <c r="T103" s="58"/>
      <c r="U103" s="57"/>
    </row>
    <row r="104" spans="1:21" x14ac:dyDescent="0.2">
      <c r="A104" s="37"/>
      <c r="B104" s="60"/>
      <c r="C104" s="37"/>
      <c r="D104" s="37"/>
      <c r="E104" s="31"/>
      <c r="F104" s="31"/>
      <c r="G104" s="31"/>
      <c r="H104" s="31"/>
      <c r="I104" s="38"/>
      <c r="J104" s="31"/>
      <c r="K104" s="31"/>
      <c r="L104" s="31"/>
      <c r="M104" s="31"/>
      <c r="N104" s="31"/>
      <c r="O104" s="31"/>
      <c r="P104" s="32"/>
      <c r="Q104" s="32"/>
      <c r="R104" s="33"/>
      <c r="S104" s="57"/>
      <c r="T104" s="58"/>
      <c r="U104" s="57"/>
    </row>
    <row r="105" spans="1:21" x14ac:dyDescent="0.2">
      <c r="A105" s="37"/>
      <c r="B105" s="60"/>
      <c r="C105" s="37"/>
      <c r="D105" s="37"/>
      <c r="E105" s="31"/>
      <c r="F105" s="31"/>
      <c r="G105" s="31"/>
      <c r="H105" s="31"/>
      <c r="I105" s="38"/>
      <c r="J105" s="31"/>
      <c r="K105" s="31"/>
      <c r="L105" s="31"/>
      <c r="M105" s="31"/>
      <c r="N105" s="31"/>
      <c r="O105" s="31"/>
      <c r="P105" s="32"/>
      <c r="Q105" s="32"/>
      <c r="R105" s="33"/>
      <c r="S105" s="57"/>
      <c r="T105" s="58"/>
      <c r="U105" s="57"/>
    </row>
    <row r="106" spans="1:21" x14ac:dyDescent="0.2">
      <c r="A106" s="37"/>
      <c r="B106" s="60"/>
      <c r="C106" s="37"/>
      <c r="D106" s="37"/>
      <c r="E106" s="31"/>
      <c r="F106" s="31"/>
      <c r="G106" s="31"/>
      <c r="H106" s="31"/>
      <c r="I106" s="38"/>
      <c r="J106" s="31"/>
      <c r="K106" s="31"/>
      <c r="L106" s="31"/>
      <c r="M106" s="31"/>
      <c r="N106" s="31"/>
      <c r="O106" s="31"/>
      <c r="P106" s="32"/>
      <c r="Q106" s="32"/>
      <c r="R106" s="33"/>
      <c r="S106" s="57"/>
      <c r="T106" s="58"/>
      <c r="U106" s="57"/>
    </row>
    <row r="107" spans="1:21" x14ac:dyDescent="0.2">
      <c r="A107" s="37"/>
      <c r="B107" s="60"/>
      <c r="C107" s="37"/>
      <c r="D107" s="37"/>
      <c r="E107" s="31"/>
      <c r="F107" s="31"/>
      <c r="G107" s="31"/>
      <c r="H107" s="31"/>
      <c r="I107" s="38"/>
      <c r="J107" s="31"/>
      <c r="K107" s="31"/>
      <c r="L107" s="31"/>
      <c r="M107" s="32"/>
      <c r="N107" s="31"/>
      <c r="O107" s="31"/>
      <c r="P107" s="32"/>
      <c r="Q107" s="32"/>
      <c r="R107" s="33"/>
      <c r="S107" s="57"/>
      <c r="T107" s="58"/>
      <c r="U107" s="57"/>
    </row>
    <row r="108" spans="1:21" x14ac:dyDescent="0.2">
      <c r="A108" s="37"/>
      <c r="B108" s="60"/>
      <c r="C108" s="37"/>
      <c r="D108" s="37"/>
      <c r="E108" s="31"/>
      <c r="F108" s="31"/>
      <c r="G108" s="31"/>
      <c r="H108" s="31"/>
      <c r="I108" s="38"/>
      <c r="J108" s="31"/>
      <c r="K108" s="31"/>
      <c r="L108" s="31"/>
      <c r="M108" s="31"/>
      <c r="N108" s="31"/>
      <c r="O108" s="31"/>
      <c r="P108" s="32"/>
      <c r="Q108" s="32"/>
      <c r="R108" s="33"/>
      <c r="S108" s="57"/>
      <c r="T108" s="58"/>
      <c r="U108" s="57"/>
    </row>
    <row r="109" spans="1:21" x14ac:dyDescent="0.2">
      <c r="A109" s="37"/>
      <c r="B109" s="60"/>
      <c r="C109" s="37"/>
      <c r="D109" s="37"/>
      <c r="E109" s="31"/>
      <c r="F109" s="31"/>
      <c r="G109" s="31"/>
      <c r="H109" s="31"/>
      <c r="I109" s="38"/>
      <c r="J109" s="31"/>
      <c r="K109" s="31"/>
      <c r="L109" s="31"/>
      <c r="M109" s="31"/>
      <c r="N109" s="31"/>
      <c r="O109" s="31"/>
      <c r="P109" s="32"/>
      <c r="Q109" s="32"/>
      <c r="R109" s="33"/>
      <c r="S109" s="57"/>
      <c r="T109" s="58"/>
      <c r="U109" s="57"/>
    </row>
    <row r="110" spans="1:21" x14ac:dyDescent="0.2">
      <c r="A110" s="37"/>
      <c r="B110" s="60"/>
      <c r="C110" s="37"/>
      <c r="D110" s="37"/>
      <c r="E110" s="31"/>
      <c r="F110" s="31"/>
      <c r="G110" s="31"/>
      <c r="H110" s="31"/>
      <c r="I110" s="38"/>
      <c r="J110" s="31"/>
      <c r="K110" s="31"/>
      <c r="L110" s="31"/>
      <c r="M110" s="31"/>
      <c r="N110" s="31"/>
      <c r="O110" s="31"/>
      <c r="P110" s="32"/>
      <c r="Q110" s="32"/>
      <c r="R110" s="33"/>
      <c r="S110" s="57"/>
      <c r="T110" s="58"/>
      <c r="U110" s="57"/>
    </row>
    <row r="111" spans="1:21" x14ac:dyDescent="0.2">
      <c r="A111" s="37"/>
      <c r="B111" s="60"/>
      <c r="C111" s="37"/>
      <c r="D111" s="37"/>
      <c r="E111" s="31"/>
      <c r="F111" s="31"/>
      <c r="G111" s="31"/>
      <c r="H111" s="31"/>
      <c r="I111" s="38"/>
      <c r="J111" s="31"/>
      <c r="K111" s="31"/>
      <c r="L111" s="31"/>
      <c r="M111" s="31"/>
      <c r="N111" s="31"/>
      <c r="O111" s="31"/>
      <c r="P111" s="32"/>
      <c r="Q111" s="32"/>
      <c r="R111" s="33"/>
      <c r="S111" s="57"/>
      <c r="T111" s="58"/>
      <c r="U111" s="57"/>
    </row>
    <row r="112" spans="1:21" x14ac:dyDescent="0.2">
      <c r="A112" s="37"/>
      <c r="B112" s="60"/>
      <c r="C112" s="37"/>
      <c r="D112" s="37"/>
      <c r="E112" s="31"/>
      <c r="F112" s="31"/>
      <c r="G112" s="31"/>
      <c r="H112" s="31"/>
      <c r="I112" s="38"/>
      <c r="J112" s="31"/>
      <c r="K112" s="31"/>
      <c r="L112" s="31"/>
      <c r="M112" s="32"/>
      <c r="N112" s="31"/>
      <c r="O112" s="31"/>
      <c r="P112" s="32"/>
      <c r="Q112" s="32"/>
      <c r="R112" s="33"/>
      <c r="S112" s="57"/>
      <c r="T112" s="58"/>
      <c r="U112" s="57"/>
    </row>
    <row r="113" spans="1:21" x14ac:dyDescent="0.2">
      <c r="A113" s="37"/>
      <c r="B113" s="60"/>
      <c r="C113" s="37"/>
      <c r="D113" s="37"/>
      <c r="E113" s="31"/>
      <c r="F113" s="31"/>
      <c r="G113" s="31"/>
      <c r="H113" s="31"/>
      <c r="I113" s="38"/>
      <c r="J113" s="31"/>
      <c r="K113" s="31"/>
      <c r="L113" s="31"/>
      <c r="M113" s="31"/>
      <c r="N113" s="31"/>
      <c r="O113" s="31"/>
      <c r="P113" s="32"/>
      <c r="Q113" s="32"/>
      <c r="R113" s="33"/>
      <c r="S113" s="57"/>
      <c r="T113" s="58"/>
      <c r="U113" s="57"/>
    </row>
    <row r="114" spans="1:21" x14ac:dyDescent="0.2">
      <c r="A114" s="37"/>
      <c r="B114" s="60"/>
      <c r="C114" s="37"/>
      <c r="D114" s="37"/>
      <c r="E114" s="31"/>
      <c r="F114" s="31"/>
      <c r="G114" s="31"/>
      <c r="H114" s="31"/>
      <c r="I114" s="38"/>
      <c r="J114" s="31"/>
      <c r="K114" s="31"/>
      <c r="L114" s="31"/>
      <c r="M114" s="31"/>
      <c r="N114" s="31"/>
      <c r="O114" s="31"/>
      <c r="P114" s="32"/>
      <c r="Q114" s="32"/>
      <c r="R114" s="33"/>
      <c r="S114" s="57"/>
      <c r="T114" s="58"/>
      <c r="U114" s="57"/>
    </row>
    <row r="115" spans="1:21" x14ac:dyDescent="0.2">
      <c r="A115" s="37"/>
      <c r="B115" s="60"/>
      <c r="C115" s="37"/>
      <c r="D115" s="37"/>
      <c r="E115" s="31"/>
      <c r="F115" s="31"/>
      <c r="G115" s="31"/>
      <c r="H115" s="31"/>
      <c r="I115" s="38"/>
      <c r="J115" s="31"/>
      <c r="K115" s="31"/>
      <c r="L115" s="31"/>
      <c r="M115" s="31"/>
      <c r="N115" s="31"/>
      <c r="O115" s="31"/>
      <c r="P115" s="32"/>
      <c r="Q115" s="32"/>
      <c r="R115" s="33"/>
      <c r="S115" s="57"/>
      <c r="T115" s="58"/>
      <c r="U115" s="57"/>
    </row>
    <row r="116" spans="1:21" x14ac:dyDescent="0.2">
      <c r="A116" s="37"/>
      <c r="B116" s="60"/>
      <c r="C116" s="37"/>
      <c r="D116" s="37"/>
      <c r="E116" s="31"/>
      <c r="F116" s="31"/>
      <c r="G116" s="31"/>
      <c r="H116" s="31"/>
      <c r="I116" s="38"/>
      <c r="J116" s="31"/>
      <c r="K116" s="31"/>
      <c r="L116" s="31"/>
      <c r="M116" s="32"/>
      <c r="N116" s="31"/>
      <c r="O116" s="31"/>
      <c r="P116" s="32"/>
      <c r="Q116" s="32"/>
      <c r="R116" s="33"/>
      <c r="S116" s="57"/>
      <c r="T116" s="58"/>
      <c r="U116" s="57"/>
    </row>
    <row r="117" spans="1:21" x14ac:dyDescent="0.2">
      <c r="A117" s="37"/>
      <c r="B117" s="60"/>
      <c r="C117" s="37"/>
      <c r="D117" s="37"/>
      <c r="E117" s="31"/>
      <c r="F117" s="31"/>
      <c r="G117" s="31"/>
      <c r="H117" s="31"/>
      <c r="I117" s="38"/>
      <c r="J117" s="31"/>
      <c r="K117" s="31"/>
      <c r="L117" s="31"/>
      <c r="M117" s="31"/>
      <c r="N117" s="31"/>
      <c r="O117" s="31"/>
      <c r="P117" s="32"/>
      <c r="Q117" s="32"/>
      <c r="R117" s="33"/>
      <c r="S117" s="57"/>
      <c r="T117" s="58"/>
      <c r="U117" s="57"/>
    </row>
    <row r="118" spans="1:21" x14ac:dyDescent="0.2">
      <c r="A118" s="37"/>
      <c r="B118" s="60"/>
      <c r="C118" s="37"/>
      <c r="D118" s="37"/>
      <c r="E118" s="31"/>
      <c r="F118" s="31"/>
      <c r="G118" s="31"/>
      <c r="H118" s="31"/>
      <c r="I118" s="38"/>
      <c r="J118" s="31"/>
      <c r="K118" s="31"/>
      <c r="L118" s="31"/>
      <c r="M118" s="31"/>
      <c r="N118" s="31"/>
      <c r="O118" s="31"/>
      <c r="P118" s="32"/>
      <c r="Q118" s="32"/>
      <c r="R118" s="33"/>
      <c r="S118" s="57"/>
      <c r="T118" s="58"/>
      <c r="U118" s="57"/>
    </row>
    <row r="119" spans="1:21" x14ac:dyDescent="0.2">
      <c r="A119" s="37"/>
      <c r="B119" s="60"/>
      <c r="C119" s="37"/>
      <c r="D119" s="37"/>
      <c r="E119" s="31"/>
      <c r="F119" s="31"/>
      <c r="G119" s="31"/>
      <c r="H119" s="31"/>
      <c r="I119" s="38"/>
      <c r="J119" s="31"/>
      <c r="K119" s="31"/>
      <c r="L119" s="31"/>
      <c r="M119" s="32"/>
      <c r="N119" s="31"/>
      <c r="O119" s="31"/>
      <c r="P119" s="32"/>
      <c r="Q119" s="32"/>
      <c r="R119" s="33"/>
      <c r="S119" s="57"/>
      <c r="T119" s="58"/>
      <c r="U119" s="57"/>
    </row>
    <row r="120" spans="1:21" x14ac:dyDescent="0.2">
      <c r="A120" s="37"/>
      <c r="B120" s="60"/>
      <c r="C120" s="37"/>
      <c r="D120" s="37"/>
      <c r="E120" s="31"/>
      <c r="F120" s="31"/>
      <c r="G120" s="31"/>
      <c r="H120" s="31"/>
      <c r="I120" s="38"/>
      <c r="J120" s="31"/>
      <c r="K120" s="31"/>
      <c r="L120" s="31"/>
      <c r="M120" s="32"/>
      <c r="N120" s="31"/>
      <c r="O120" s="31"/>
      <c r="P120" s="32"/>
      <c r="Q120" s="32"/>
      <c r="R120" s="33"/>
      <c r="S120" s="57"/>
      <c r="T120" s="58"/>
      <c r="U120" s="57"/>
    </row>
    <row r="121" spans="1:21" x14ac:dyDescent="0.2">
      <c r="A121" s="37"/>
      <c r="B121" s="60"/>
      <c r="C121" s="37"/>
      <c r="D121" s="37"/>
      <c r="E121" s="31"/>
      <c r="F121" s="31"/>
      <c r="G121" s="31"/>
      <c r="H121" s="31"/>
      <c r="I121" s="38"/>
      <c r="J121" s="31"/>
      <c r="K121" s="31"/>
      <c r="L121" s="31"/>
      <c r="M121" s="31"/>
      <c r="N121" s="31"/>
      <c r="O121" s="31"/>
      <c r="P121" s="32"/>
      <c r="Q121" s="32"/>
      <c r="R121" s="33"/>
      <c r="S121" s="57"/>
      <c r="T121" s="58"/>
      <c r="U121" s="57"/>
    </row>
    <row r="122" spans="1:21" x14ac:dyDescent="0.2">
      <c r="A122" s="37"/>
      <c r="B122" s="60"/>
      <c r="C122" s="37"/>
      <c r="D122" s="37"/>
      <c r="E122" s="31"/>
      <c r="F122" s="31"/>
      <c r="G122" s="31"/>
      <c r="H122" s="31"/>
      <c r="I122" s="38"/>
      <c r="J122" s="31"/>
      <c r="K122" s="31"/>
      <c r="L122" s="31"/>
      <c r="M122" s="32"/>
      <c r="N122" s="31"/>
      <c r="O122" s="31"/>
      <c r="P122" s="32"/>
      <c r="Q122" s="32"/>
      <c r="R122" s="33"/>
      <c r="S122" s="57"/>
      <c r="T122" s="58"/>
      <c r="U122" s="57"/>
    </row>
    <row r="123" spans="1:21" x14ac:dyDescent="0.2">
      <c r="A123" s="37"/>
      <c r="B123" s="60"/>
      <c r="C123" s="37"/>
      <c r="D123" s="37"/>
      <c r="E123" s="31"/>
      <c r="F123" s="31"/>
      <c r="G123" s="31"/>
      <c r="H123" s="31"/>
      <c r="I123" s="38"/>
      <c r="J123" s="31"/>
      <c r="K123" s="31"/>
      <c r="L123" s="31"/>
      <c r="M123" s="32"/>
      <c r="N123" s="31"/>
      <c r="O123" s="31"/>
      <c r="P123" s="32"/>
      <c r="Q123" s="32"/>
      <c r="R123" s="33"/>
      <c r="S123" s="57"/>
      <c r="T123" s="58"/>
      <c r="U123" s="57"/>
    </row>
    <row r="124" spans="1:21" x14ac:dyDescent="0.2">
      <c r="A124" s="37"/>
      <c r="B124" s="60"/>
      <c r="C124" s="37"/>
      <c r="D124" s="37"/>
      <c r="E124" s="31"/>
      <c r="F124" s="31"/>
      <c r="G124" s="31"/>
      <c r="H124" s="31"/>
      <c r="I124" s="38"/>
      <c r="J124" s="31"/>
      <c r="K124" s="31"/>
      <c r="L124" s="31"/>
      <c r="M124" s="31"/>
      <c r="N124" s="31"/>
      <c r="O124" s="31"/>
      <c r="P124" s="32"/>
      <c r="Q124" s="32"/>
      <c r="R124" s="33"/>
      <c r="S124" s="57"/>
      <c r="T124" s="58"/>
      <c r="U124" s="57"/>
    </row>
    <row r="125" spans="1:21" x14ac:dyDescent="0.2">
      <c r="A125" s="37"/>
      <c r="B125" s="60"/>
      <c r="C125" s="37"/>
      <c r="D125" s="37"/>
      <c r="E125" s="31"/>
      <c r="F125" s="31"/>
      <c r="G125" s="31"/>
      <c r="H125" s="31"/>
      <c r="I125" s="38"/>
      <c r="J125" s="31"/>
      <c r="K125" s="31"/>
      <c r="L125" s="31"/>
      <c r="M125" s="32"/>
      <c r="N125" s="31"/>
      <c r="O125" s="31"/>
      <c r="P125" s="32"/>
      <c r="Q125" s="32"/>
      <c r="R125" s="33"/>
      <c r="S125" s="57"/>
      <c r="T125" s="58"/>
      <c r="U125" s="57"/>
    </row>
    <row r="126" spans="1:21" x14ac:dyDescent="0.2">
      <c r="A126" s="37"/>
      <c r="B126" s="60"/>
      <c r="C126" s="37"/>
      <c r="D126" s="37"/>
      <c r="E126" s="31"/>
      <c r="F126" s="31"/>
      <c r="G126" s="31"/>
      <c r="H126" s="31"/>
      <c r="I126" s="38"/>
      <c r="J126" s="31"/>
      <c r="K126" s="31"/>
      <c r="L126" s="31"/>
      <c r="M126" s="31"/>
      <c r="N126" s="31"/>
      <c r="O126" s="31"/>
      <c r="P126" s="32"/>
      <c r="Q126" s="32"/>
      <c r="R126" s="33"/>
      <c r="S126" s="57"/>
      <c r="T126" s="58"/>
      <c r="U126" s="57"/>
    </row>
    <row r="127" spans="1:21" x14ac:dyDescent="0.2">
      <c r="A127" s="37"/>
      <c r="B127" s="60"/>
      <c r="C127" s="37"/>
      <c r="D127" s="37"/>
      <c r="E127" s="31"/>
      <c r="F127" s="31"/>
      <c r="G127" s="31"/>
      <c r="H127" s="31"/>
      <c r="I127" s="38"/>
      <c r="J127" s="31"/>
      <c r="K127" s="31"/>
      <c r="L127" s="31"/>
      <c r="M127" s="31"/>
      <c r="N127" s="31"/>
      <c r="O127" s="31"/>
      <c r="P127" s="32"/>
      <c r="Q127" s="32"/>
      <c r="R127" s="33"/>
      <c r="S127" s="57"/>
      <c r="T127" s="58"/>
      <c r="U127" s="57"/>
    </row>
    <row r="128" spans="1:21" x14ac:dyDescent="0.2">
      <c r="A128" s="37"/>
      <c r="B128" s="60"/>
      <c r="C128" s="37"/>
      <c r="D128" s="37"/>
      <c r="E128" s="31"/>
      <c r="F128" s="31"/>
      <c r="G128" s="31"/>
      <c r="H128" s="31"/>
      <c r="I128" s="38"/>
      <c r="J128" s="31"/>
      <c r="K128" s="31"/>
      <c r="L128" s="31"/>
      <c r="M128" s="31"/>
      <c r="N128" s="31"/>
      <c r="O128" s="31"/>
      <c r="P128" s="32"/>
      <c r="Q128" s="32"/>
      <c r="R128" s="33"/>
      <c r="S128" s="57"/>
      <c r="T128" s="58"/>
      <c r="U128" s="57"/>
    </row>
    <row r="129" spans="1:22" x14ac:dyDescent="0.2">
      <c r="A129" s="37"/>
      <c r="B129" s="60"/>
      <c r="C129" s="37"/>
      <c r="D129" s="37"/>
      <c r="E129" s="61"/>
      <c r="F129" s="31"/>
      <c r="G129" s="31"/>
      <c r="H129" s="31"/>
      <c r="I129" s="38"/>
      <c r="J129" s="31"/>
      <c r="K129" s="31"/>
      <c r="L129" s="31"/>
      <c r="M129" s="32"/>
      <c r="N129" s="31"/>
      <c r="O129" s="31"/>
      <c r="P129" s="32"/>
      <c r="Q129" s="32"/>
      <c r="R129" s="33"/>
      <c r="S129" s="57"/>
      <c r="T129" s="58"/>
      <c r="U129" s="57"/>
    </row>
    <row r="130" spans="1:22" x14ac:dyDescent="0.2">
      <c r="A130" s="37"/>
      <c r="B130" s="60"/>
      <c r="C130" s="37"/>
      <c r="D130" s="37"/>
      <c r="E130" s="31"/>
      <c r="F130" s="31"/>
      <c r="G130" s="31"/>
      <c r="H130" s="31"/>
      <c r="I130" s="38"/>
      <c r="J130" s="31"/>
      <c r="K130" s="31"/>
      <c r="L130" s="31"/>
      <c r="M130" s="32"/>
      <c r="N130" s="31"/>
      <c r="O130" s="31"/>
      <c r="P130" s="32"/>
      <c r="Q130" s="32"/>
      <c r="R130" s="33"/>
      <c r="S130" s="57"/>
      <c r="T130" s="58"/>
      <c r="U130" s="57"/>
    </row>
    <row r="131" spans="1:22" x14ac:dyDescent="0.2">
      <c r="A131" s="37"/>
      <c r="B131" s="60"/>
      <c r="C131" s="37"/>
      <c r="D131" s="37"/>
      <c r="E131" s="31"/>
      <c r="F131" s="31"/>
      <c r="G131" s="31"/>
      <c r="H131" s="31"/>
      <c r="I131" s="38"/>
      <c r="J131" s="31"/>
      <c r="K131" s="31"/>
      <c r="L131" s="31"/>
      <c r="M131" s="32"/>
      <c r="N131" s="31"/>
      <c r="O131" s="31"/>
      <c r="P131" s="32"/>
      <c r="Q131" s="32"/>
      <c r="R131" s="33"/>
      <c r="S131" s="57"/>
      <c r="T131" s="67"/>
      <c r="U131" s="56"/>
      <c r="V131" s="62"/>
    </row>
    <row r="132" spans="1:22" x14ac:dyDescent="0.2">
      <c r="A132" s="37"/>
      <c r="B132" s="60"/>
      <c r="C132" s="37"/>
      <c r="D132" s="37"/>
      <c r="E132" s="31"/>
      <c r="F132" s="31"/>
      <c r="G132" s="31"/>
      <c r="H132" s="31"/>
      <c r="I132" s="38"/>
      <c r="J132" s="31"/>
      <c r="K132" s="31"/>
      <c r="L132" s="31"/>
      <c r="M132" s="32"/>
      <c r="N132" s="31"/>
      <c r="O132" s="31"/>
      <c r="P132" s="32"/>
      <c r="Q132" s="32"/>
      <c r="R132" s="33"/>
      <c r="S132" s="57"/>
      <c r="T132" s="58"/>
      <c r="U132" s="57"/>
      <c r="V132" s="62"/>
    </row>
    <row r="133" spans="1:22" x14ac:dyDescent="0.2">
      <c r="A133" s="37"/>
      <c r="B133" s="60"/>
      <c r="C133" s="37"/>
      <c r="D133" s="37"/>
      <c r="E133" s="31"/>
      <c r="F133" s="31"/>
      <c r="G133" s="31"/>
      <c r="H133" s="31"/>
      <c r="I133" s="38"/>
      <c r="J133" s="31"/>
      <c r="K133" s="31"/>
      <c r="L133" s="31"/>
      <c r="M133" s="31"/>
      <c r="N133" s="31"/>
      <c r="O133" s="31"/>
      <c r="P133" s="32"/>
      <c r="Q133" s="32"/>
      <c r="R133" s="33"/>
      <c r="S133" s="57"/>
      <c r="T133" s="58"/>
      <c r="U133" s="57"/>
    </row>
    <row r="134" spans="1:22" x14ac:dyDescent="0.2">
      <c r="A134" s="37"/>
      <c r="B134" s="60"/>
      <c r="C134" s="37"/>
      <c r="D134" s="37"/>
      <c r="E134" s="31"/>
      <c r="F134" s="31"/>
      <c r="G134" s="31"/>
      <c r="H134" s="31"/>
      <c r="I134" s="38"/>
      <c r="J134" s="31"/>
      <c r="K134" s="31"/>
      <c r="L134" s="31"/>
      <c r="M134" s="32"/>
      <c r="N134" s="31"/>
      <c r="O134" s="31"/>
      <c r="P134" s="32"/>
      <c r="Q134" s="32"/>
      <c r="R134" s="33"/>
      <c r="S134" s="57"/>
      <c r="T134" s="58"/>
      <c r="U134" s="57"/>
    </row>
    <row r="135" spans="1:22" x14ac:dyDescent="0.2">
      <c r="A135" s="37"/>
      <c r="B135" s="60"/>
      <c r="C135" s="37"/>
      <c r="D135" s="37"/>
      <c r="E135" s="31"/>
      <c r="F135" s="31"/>
      <c r="G135" s="61"/>
      <c r="H135" s="31"/>
      <c r="I135" s="38"/>
      <c r="J135" s="31"/>
      <c r="K135" s="61"/>
      <c r="L135" s="31"/>
      <c r="M135" s="31"/>
      <c r="N135" s="61"/>
      <c r="O135" s="31"/>
      <c r="P135" s="32"/>
      <c r="Q135" s="32"/>
      <c r="R135" s="60"/>
      <c r="S135" s="57"/>
      <c r="T135" s="58"/>
      <c r="U135" s="57"/>
    </row>
    <row r="136" spans="1:22" x14ac:dyDescent="0.2">
      <c r="A136" s="37"/>
      <c r="B136" s="60"/>
      <c r="C136" s="37"/>
      <c r="D136" s="37"/>
      <c r="E136" s="31"/>
      <c r="F136" s="31"/>
      <c r="G136" s="31"/>
      <c r="H136" s="31"/>
      <c r="I136" s="32"/>
      <c r="J136" s="61"/>
      <c r="K136" s="61"/>
      <c r="L136" s="61"/>
      <c r="M136" s="61"/>
      <c r="N136" s="61"/>
      <c r="O136" s="61"/>
      <c r="P136" s="61"/>
      <c r="Q136" s="61"/>
      <c r="R136" s="60"/>
      <c r="S136" s="66"/>
      <c r="T136" s="65"/>
    </row>
    <row r="137" spans="1:22" x14ac:dyDescent="0.2">
      <c r="A137" s="37"/>
      <c r="B137" s="60"/>
      <c r="C137" s="37"/>
      <c r="D137" s="37"/>
      <c r="E137" s="31"/>
      <c r="F137" s="31"/>
      <c r="G137" s="31"/>
      <c r="H137" s="31"/>
      <c r="I137" s="32"/>
      <c r="J137" s="61"/>
      <c r="K137" s="61"/>
      <c r="L137" s="61"/>
      <c r="M137" s="61"/>
      <c r="N137" s="61"/>
      <c r="O137" s="61"/>
      <c r="P137" s="61"/>
      <c r="Q137" s="61"/>
      <c r="R137" s="60"/>
      <c r="S137" s="66"/>
      <c r="T137" s="65"/>
    </row>
    <row r="138" spans="1:22" x14ac:dyDescent="0.2">
      <c r="U138" s="57"/>
      <c r="V138" s="57"/>
    </row>
    <row r="140" spans="1:22" x14ac:dyDescent="0.2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</row>
    <row r="141" spans="1:22" x14ac:dyDescent="0.2">
      <c r="A141" s="26"/>
      <c r="B141" s="26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26"/>
    </row>
    <row r="142" spans="1:22" x14ac:dyDescent="0.2">
      <c r="A142" s="26"/>
      <c r="B142" s="26"/>
      <c r="E142" s="57"/>
      <c r="F142" s="57"/>
      <c r="G142" s="60"/>
      <c r="H142" s="54"/>
      <c r="I142" s="54"/>
      <c r="J142" s="39"/>
      <c r="K142" s="57"/>
      <c r="L142" s="57"/>
      <c r="M142" s="28"/>
      <c r="N142" s="57"/>
      <c r="O142" s="57"/>
      <c r="P142" s="28"/>
      <c r="Q142" s="28"/>
      <c r="R142" s="57"/>
      <c r="S142" s="26"/>
      <c r="T142" s="29"/>
      <c r="U142" s="57"/>
    </row>
    <row r="143" spans="1:22" x14ac:dyDescent="0.2">
      <c r="A143" s="37"/>
      <c r="B143" s="60"/>
      <c r="C143" s="37"/>
      <c r="D143" s="37"/>
      <c r="E143" s="33"/>
      <c r="F143" s="33"/>
      <c r="G143" s="33"/>
      <c r="H143" s="41"/>
      <c r="I143" s="42"/>
      <c r="J143" s="33"/>
      <c r="K143" s="33"/>
      <c r="L143" s="33"/>
      <c r="M143" s="43"/>
      <c r="N143" s="33"/>
      <c r="O143" s="33"/>
      <c r="P143" s="43"/>
      <c r="Q143" s="43"/>
      <c r="R143" s="33"/>
      <c r="S143" s="60"/>
      <c r="T143" s="68"/>
      <c r="U143" s="57"/>
    </row>
    <row r="144" spans="1:22" x14ac:dyDescent="0.2">
      <c r="A144" s="37"/>
      <c r="B144" s="60"/>
      <c r="C144" s="37"/>
      <c r="D144" s="37"/>
      <c r="E144" s="33"/>
      <c r="F144" s="33"/>
      <c r="G144" s="33"/>
      <c r="H144" s="41"/>
      <c r="I144" s="42"/>
      <c r="J144" s="33"/>
      <c r="K144" s="33"/>
      <c r="L144" s="33"/>
      <c r="M144" s="43"/>
      <c r="N144" s="33"/>
      <c r="O144" s="33"/>
      <c r="P144" s="43"/>
      <c r="Q144" s="43"/>
      <c r="R144" s="33"/>
      <c r="S144" s="60"/>
      <c r="T144" s="68"/>
      <c r="U144" s="57"/>
    </row>
    <row r="145" spans="1:21" x14ac:dyDescent="0.2">
      <c r="A145" s="37"/>
      <c r="B145" s="60"/>
      <c r="C145" s="37"/>
      <c r="D145" s="37"/>
      <c r="E145" s="33"/>
      <c r="F145" s="33"/>
      <c r="G145" s="33"/>
      <c r="H145" s="41"/>
      <c r="I145" s="42"/>
      <c r="J145" s="33"/>
      <c r="K145" s="33"/>
      <c r="L145" s="33"/>
      <c r="M145" s="33"/>
      <c r="N145" s="33"/>
      <c r="O145" s="33"/>
      <c r="P145" s="43"/>
      <c r="Q145" s="43"/>
      <c r="R145" s="33"/>
      <c r="S145" s="60"/>
      <c r="T145" s="68"/>
      <c r="U145" s="57"/>
    </row>
    <row r="146" spans="1:21" x14ac:dyDescent="0.2">
      <c r="A146" s="37"/>
      <c r="B146" s="60"/>
      <c r="C146" s="37"/>
      <c r="D146" s="37"/>
      <c r="E146" s="33"/>
      <c r="F146" s="60"/>
      <c r="G146" s="33"/>
      <c r="H146" s="41"/>
      <c r="I146" s="42"/>
      <c r="J146" s="33"/>
      <c r="K146" s="33"/>
      <c r="L146" s="33"/>
      <c r="M146" s="33"/>
      <c r="N146" s="33"/>
      <c r="O146" s="33"/>
      <c r="P146" s="43"/>
      <c r="Q146" s="43"/>
      <c r="R146" s="33"/>
      <c r="S146" s="60"/>
      <c r="T146" s="68"/>
      <c r="U146" s="57"/>
    </row>
    <row r="147" spans="1:21" x14ac:dyDescent="0.2">
      <c r="A147" s="37"/>
      <c r="B147" s="60"/>
      <c r="C147" s="37"/>
      <c r="D147" s="37"/>
      <c r="E147" s="33"/>
      <c r="F147" s="33"/>
      <c r="G147" s="33"/>
      <c r="H147" s="41"/>
      <c r="I147" s="42"/>
      <c r="J147" s="33"/>
      <c r="K147" s="33"/>
      <c r="L147" s="33"/>
      <c r="M147" s="33"/>
      <c r="N147" s="33"/>
      <c r="O147" s="33"/>
      <c r="P147" s="43"/>
      <c r="Q147" s="43"/>
      <c r="R147" s="33"/>
      <c r="S147" s="60"/>
      <c r="T147" s="68"/>
      <c r="U147" s="57"/>
    </row>
    <row r="148" spans="1:21" x14ac:dyDescent="0.2">
      <c r="A148" s="37"/>
      <c r="B148" s="60"/>
      <c r="C148" s="37"/>
      <c r="D148" s="37"/>
      <c r="E148" s="33"/>
      <c r="F148" s="33"/>
      <c r="G148" s="33"/>
      <c r="H148" s="41"/>
      <c r="I148" s="42"/>
      <c r="J148" s="33"/>
      <c r="K148" s="33"/>
      <c r="L148" s="33"/>
      <c r="M148" s="43"/>
      <c r="N148" s="33"/>
      <c r="O148" s="33"/>
      <c r="P148" s="43"/>
      <c r="Q148" s="43"/>
      <c r="R148" s="33"/>
      <c r="S148" s="60"/>
      <c r="T148" s="68"/>
      <c r="U148" s="57"/>
    </row>
    <row r="149" spans="1:21" x14ac:dyDescent="0.2">
      <c r="A149" s="37"/>
      <c r="B149" s="60"/>
      <c r="C149" s="37"/>
      <c r="D149" s="37"/>
      <c r="E149" s="33"/>
      <c r="F149" s="33"/>
      <c r="G149" s="33"/>
      <c r="H149" s="41"/>
      <c r="I149" s="42"/>
      <c r="J149" s="33"/>
      <c r="K149" s="33"/>
      <c r="L149" s="33"/>
      <c r="M149" s="43"/>
      <c r="N149" s="33"/>
      <c r="O149" s="33"/>
      <c r="P149" s="43"/>
      <c r="Q149" s="43"/>
      <c r="R149" s="33"/>
      <c r="S149" s="60"/>
      <c r="T149" s="68"/>
      <c r="U149" s="57"/>
    </row>
    <row r="150" spans="1:21" x14ac:dyDescent="0.2">
      <c r="A150" s="37"/>
      <c r="B150" s="60"/>
      <c r="C150" s="37"/>
      <c r="D150" s="37"/>
      <c r="E150" s="33"/>
      <c r="F150" s="33"/>
      <c r="G150" s="33"/>
      <c r="H150" s="41"/>
      <c r="I150" s="43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8"/>
      <c r="U150" s="57"/>
    </row>
    <row r="151" spans="1:21" x14ac:dyDescent="0.2">
      <c r="A151" s="37"/>
      <c r="B151" s="60"/>
      <c r="C151" s="37"/>
      <c r="D151" s="37"/>
      <c r="E151" s="33"/>
      <c r="F151" s="33"/>
      <c r="G151" s="33"/>
      <c r="H151" s="41"/>
      <c r="I151" s="42"/>
      <c r="J151" s="33"/>
      <c r="K151" s="33"/>
      <c r="L151" s="33"/>
      <c r="M151" s="43"/>
      <c r="N151" s="33"/>
      <c r="O151" s="33"/>
      <c r="P151" s="43"/>
      <c r="Q151" s="43"/>
      <c r="R151" s="33"/>
      <c r="S151" s="60"/>
      <c r="T151" s="68"/>
      <c r="U151" s="57"/>
    </row>
    <row r="152" spans="1:21" x14ac:dyDescent="0.2">
      <c r="A152" s="37"/>
      <c r="B152" s="60"/>
      <c r="C152" s="37"/>
      <c r="D152" s="37"/>
      <c r="E152" s="33"/>
      <c r="F152" s="33"/>
      <c r="G152" s="33"/>
      <c r="H152" s="41"/>
      <c r="I152" s="42"/>
      <c r="J152" s="33"/>
      <c r="K152" s="33"/>
      <c r="L152" s="33"/>
      <c r="M152" s="33"/>
      <c r="N152" s="33"/>
      <c r="O152" s="33"/>
      <c r="P152" s="43"/>
      <c r="Q152" s="43"/>
      <c r="R152" s="33"/>
      <c r="S152" s="60"/>
      <c r="T152" s="68"/>
      <c r="U152" s="57"/>
    </row>
    <row r="153" spans="1:21" x14ac:dyDescent="0.2">
      <c r="A153" s="37"/>
      <c r="B153" s="60"/>
      <c r="C153" s="37"/>
      <c r="D153" s="37"/>
      <c r="E153" s="33"/>
      <c r="F153" s="60"/>
      <c r="G153" s="33"/>
      <c r="H153" s="41"/>
      <c r="I153" s="42"/>
      <c r="J153" s="33"/>
      <c r="K153" s="33"/>
      <c r="L153" s="33"/>
      <c r="M153" s="43"/>
      <c r="N153" s="33"/>
      <c r="O153" s="33"/>
      <c r="P153" s="43"/>
      <c r="Q153" s="43"/>
      <c r="R153" s="33"/>
      <c r="S153" s="60"/>
      <c r="T153" s="68"/>
      <c r="U153" s="57"/>
    </row>
    <row r="154" spans="1:21" x14ac:dyDescent="0.2">
      <c r="A154" s="37"/>
      <c r="B154" s="60"/>
      <c r="C154" s="37"/>
      <c r="D154" s="37"/>
      <c r="E154" s="33"/>
      <c r="F154" s="33"/>
      <c r="G154" s="33"/>
      <c r="H154" s="41"/>
      <c r="I154" s="42"/>
      <c r="J154" s="33"/>
      <c r="K154" s="33"/>
      <c r="L154" s="33"/>
      <c r="M154" s="33"/>
      <c r="N154" s="33"/>
      <c r="O154" s="33"/>
      <c r="P154" s="43"/>
      <c r="Q154" s="43"/>
      <c r="R154" s="33"/>
      <c r="S154" s="60"/>
      <c r="T154" s="68"/>
      <c r="U154" s="57"/>
    </row>
    <row r="155" spans="1:21" x14ac:dyDescent="0.2">
      <c r="A155" s="37"/>
      <c r="B155" s="60"/>
      <c r="C155" s="37"/>
      <c r="D155" s="37"/>
      <c r="E155" s="33"/>
      <c r="F155" s="33"/>
      <c r="G155" s="33"/>
      <c r="H155" s="41"/>
      <c r="I155" s="42"/>
      <c r="J155" s="33"/>
      <c r="K155" s="33"/>
      <c r="L155" s="33"/>
      <c r="M155" s="33"/>
      <c r="N155" s="33"/>
      <c r="O155" s="33"/>
      <c r="P155" s="43"/>
      <c r="Q155" s="43"/>
      <c r="R155" s="33"/>
      <c r="S155" s="60"/>
      <c r="T155" s="68"/>
      <c r="U155" s="57"/>
    </row>
    <row r="156" spans="1:21" x14ac:dyDescent="0.2">
      <c r="A156" s="37"/>
      <c r="B156" s="60"/>
      <c r="C156" s="37"/>
      <c r="D156" s="37"/>
      <c r="E156" s="33"/>
      <c r="F156" s="60"/>
      <c r="G156" s="33"/>
      <c r="H156" s="41"/>
      <c r="I156" s="43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8"/>
      <c r="U156" s="57"/>
    </row>
    <row r="157" spans="1:21" x14ac:dyDescent="0.2">
      <c r="A157" s="37"/>
      <c r="B157" s="60"/>
      <c r="C157" s="37"/>
      <c r="D157" s="37"/>
      <c r="E157" s="33"/>
      <c r="F157" s="33"/>
      <c r="G157" s="33"/>
      <c r="H157" s="41"/>
      <c r="I157" s="42"/>
      <c r="J157" s="33"/>
      <c r="K157" s="33"/>
      <c r="L157" s="33"/>
      <c r="M157" s="33"/>
      <c r="N157" s="33"/>
      <c r="O157" s="33"/>
      <c r="P157" s="43"/>
      <c r="Q157" s="43"/>
      <c r="R157" s="33"/>
      <c r="S157" s="60"/>
      <c r="T157" s="68"/>
      <c r="U157" s="57"/>
    </row>
    <row r="158" spans="1:21" x14ac:dyDescent="0.2">
      <c r="A158" s="37"/>
      <c r="B158" s="60"/>
      <c r="C158" s="37"/>
      <c r="D158" s="37"/>
      <c r="E158" s="33"/>
      <c r="F158" s="33"/>
      <c r="G158" s="33"/>
      <c r="H158" s="41"/>
      <c r="I158" s="42"/>
      <c r="J158" s="33"/>
      <c r="K158" s="33"/>
      <c r="L158" s="33"/>
      <c r="M158" s="33"/>
      <c r="N158" s="33"/>
      <c r="O158" s="33"/>
      <c r="P158" s="43"/>
      <c r="Q158" s="43"/>
      <c r="R158" s="33"/>
      <c r="S158" s="60"/>
      <c r="T158" s="68"/>
      <c r="U158" s="57"/>
    </row>
    <row r="159" spans="1:21" x14ac:dyDescent="0.2">
      <c r="A159" s="37"/>
      <c r="B159" s="60"/>
      <c r="C159" s="37"/>
      <c r="D159" s="37"/>
      <c r="E159" s="33"/>
      <c r="F159" s="33"/>
      <c r="G159" s="33"/>
      <c r="H159" s="41"/>
      <c r="I159" s="42"/>
      <c r="J159" s="33"/>
      <c r="K159" s="33"/>
      <c r="L159" s="33"/>
      <c r="M159" s="33"/>
      <c r="N159" s="33"/>
      <c r="O159" s="33"/>
      <c r="P159" s="43"/>
      <c r="Q159" s="43"/>
      <c r="R159" s="33"/>
      <c r="S159" s="60"/>
      <c r="T159" s="68"/>
      <c r="U159" s="57"/>
    </row>
    <row r="160" spans="1:21" x14ac:dyDescent="0.2">
      <c r="A160" s="37"/>
      <c r="B160" s="60"/>
      <c r="C160" s="37"/>
      <c r="D160" s="37"/>
      <c r="E160" s="60"/>
      <c r="F160" s="33"/>
      <c r="G160" s="33"/>
      <c r="H160" s="41"/>
      <c r="I160" s="42"/>
      <c r="J160" s="33"/>
      <c r="K160" s="33"/>
      <c r="L160" s="33"/>
      <c r="M160" s="33"/>
      <c r="N160" s="33"/>
      <c r="O160" s="33"/>
      <c r="P160" s="43"/>
      <c r="Q160" s="43"/>
      <c r="R160" s="33"/>
      <c r="S160" s="60"/>
      <c r="T160" s="68"/>
      <c r="U160" s="57"/>
    </row>
    <row r="161" spans="1:21" x14ac:dyDescent="0.2">
      <c r="A161" s="37"/>
      <c r="B161" s="60"/>
      <c r="C161" s="37"/>
      <c r="D161" s="37"/>
      <c r="E161" s="33"/>
      <c r="F161" s="33"/>
      <c r="G161" s="33"/>
      <c r="H161" s="41"/>
      <c r="I161" s="42"/>
      <c r="J161" s="33"/>
      <c r="K161" s="33"/>
      <c r="L161" s="33"/>
      <c r="M161" s="33"/>
      <c r="N161" s="33"/>
      <c r="O161" s="33"/>
      <c r="P161" s="43"/>
      <c r="Q161" s="43"/>
      <c r="R161" s="33"/>
      <c r="S161" s="60"/>
      <c r="T161" s="68"/>
      <c r="U161" s="57"/>
    </row>
    <row r="162" spans="1:21" x14ac:dyDescent="0.2">
      <c r="A162" s="37"/>
      <c r="B162" s="60"/>
      <c r="C162" s="37"/>
      <c r="D162" s="37"/>
      <c r="E162" s="33"/>
      <c r="F162" s="60"/>
      <c r="G162" s="33"/>
      <c r="H162" s="41"/>
      <c r="I162" s="43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8"/>
      <c r="U162" s="57"/>
    </row>
    <row r="163" spans="1:21" x14ac:dyDescent="0.2">
      <c r="A163" s="37"/>
      <c r="B163" s="60"/>
      <c r="C163" s="37"/>
      <c r="D163" s="37"/>
      <c r="E163" s="33"/>
      <c r="F163" s="33"/>
      <c r="G163" s="33"/>
      <c r="H163" s="41"/>
      <c r="I163" s="42"/>
      <c r="J163" s="33"/>
      <c r="K163" s="33"/>
      <c r="L163" s="33"/>
      <c r="M163" s="43"/>
      <c r="N163" s="33"/>
      <c r="O163" s="33"/>
      <c r="P163" s="43"/>
      <c r="Q163" s="43"/>
      <c r="R163" s="33"/>
      <c r="S163" s="60"/>
      <c r="T163" s="68"/>
      <c r="U163" s="57"/>
    </row>
    <row r="164" spans="1:21" x14ac:dyDescent="0.2">
      <c r="A164" s="37"/>
      <c r="B164" s="60"/>
      <c r="C164" s="37"/>
      <c r="D164" s="37"/>
      <c r="E164" s="33"/>
      <c r="F164" s="33"/>
      <c r="G164" s="33"/>
      <c r="H164" s="41"/>
      <c r="I164" s="42"/>
      <c r="J164" s="33"/>
      <c r="K164" s="33"/>
      <c r="L164" s="33"/>
      <c r="M164" s="33"/>
      <c r="N164" s="33"/>
      <c r="O164" s="33"/>
      <c r="P164" s="43"/>
      <c r="Q164" s="43"/>
      <c r="R164" s="33"/>
      <c r="S164" s="60"/>
      <c r="T164" s="68"/>
      <c r="U164" s="57"/>
    </row>
    <row r="165" spans="1:21" x14ac:dyDescent="0.2">
      <c r="A165" s="37"/>
      <c r="B165" s="60"/>
      <c r="C165" s="37"/>
      <c r="D165" s="37"/>
      <c r="E165" s="33"/>
      <c r="F165" s="33"/>
      <c r="G165" s="33"/>
      <c r="H165" s="41"/>
      <c r="I165" s="43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8"/>
      <c r="U165" s="57"/>
    </row>
    <row r="166" spans="1:21" x14ac:dyDescent="0.2">
      <c r="A166" s="37"/>
      <c r="B166" s="60"/>
      <c r="C166" s="37"/>
      <c r="D166" s="37"/>
      <c r="E166" s="60"/>
      <c r="F166" s="60"/>
      <c r="G166" s="33"/>
      <c r="H166" s="41"/>
      <c r="I166" s="43"/>
      <c r="J166" s="33"/>
      <c r="K166" s="60"/>
      <c r="L166" s="60"/>
      <c r="M166" s="60"/>
      <c r="N166" s="60"/>
      <c r="O166" s="60"/>
      <c r="P166" s="60"/>
      <c r="Q166" s="60"/>
      <c r="R166" s="60"/>
      <c r="S166" s="60"/>
      <c r="T166" s="68"/>
      <c r="U166" s="57"/>
    </row>
    <row r="167" spans="1:21" x14ac:dyDescent="0.2">
      <c r="A167" s="44"/>
      <c r="B167" s="60"/>
      <c r="C167" s="37"/>
      <c r="D167" s="37"/>
      <c r="E167" s="33"/>
      <c r="F167" s="60"/>
      <c r="G167" s="33"/>
      <c r="H167" s="41"/>
      <c r="I167" s="42"/>
      <c r="J167" s="33"/>
      <c r="K167" s="33"/>
      <c r="L167" s="33"/>
      <c r="M167" s="33"/>
      <c r="N167" s="33"/>
      <c r="O167" s="33"/>
      <c r="P167" s="43"/>
      <c r="Q167" s="43"/>
      <c r="R167" s="33"/>
      <c r="S167" s="60"/>
      <c r="T167" s="68"/>
      <c r="U167" s="57"/>
    </row>
    <row r="168" spans="1:21" x14ac:dyDescent="0.2">
      <c r="A168" s="37"/>
      <c r="B168" s="60"/>
      <c r="C168" s="37"/>
      <c r="D168" s="37"/>
      <c r="E168" s="33"/>
      <c r="F168" s="33"/>
      <c r="G168" s="33"/>
      <c r="H168" s="41"/>
      <c r="I168" s="42"/>
      <c r="J168" s="33"/>
      <c r="K168" s="33"/>
      <c r="L168" s="33"/>
      <c r="M168" s="33"/>
      <c r="N168" s="33"/>
      <c r="O168" s="33"/>
      <c r="P168" s="43"/>
      <c r="Q168" s="43"/>
      <c r="R168" s="33"/>
      <c r="S168" s="60"/>
      <c r="T168" s="68"/>
      <c r="U168" s="57"/>
    </row>
    <row r="169" spans="1:21" x14ac:dyDescent="0.2">
      <c r="A169" s="37"/>
      <c r="B169" s="60"/>
      <c r="C169" s="37"/>
      <c r="D169" s="37"/>
      <c r="E169" s="33"/>
      <c r="F169" s="33"/>
      <c r="G169" s="33"/>
      <c r="H169" s="41"/>
      <c r="I169" s="42"/>
      <c r="J169" s="33"/>
      <c r="K169" s="33"/>
      <c r="L169" s="33"/>
      <c r="M169" s="33"/>
      <c r="N169" s="33"/>
      <c r="O169" s="33"/>
      <c r="P169" s="43"/>
      <c r="Q169" s="43"/>
      <c r="R169" s="33"/>
      <c r="S169" s="60"/>
      <c r="T169" s="68"/>
      <c r="U169" s="57"/>
    </row>
    <row r="170" spans="1:21" x14ac:dyDescent="0.2">
      <c r="A170" s="37"/>
      <c r="B170" s="60"/>
      <c r="C170" s="37"/>
      <c r="D170" s="37"/>
      <c r="E170" s="33"/>
      <c r="F170" s="33"/>
      <c r="G170" s="33"/>
      <c r="H170" s="41"/>
      <c r="I170" s="43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8"/>
      <c r="U170" s="57"/>
    </row>
    <row r="171" spans="1:21" x14ac:dyDescent="0.2">
      <c r="A171" s="37"/>
      <c r="B171" s="60"/>
      <c r="C171" s="37"/>
      <c r="D171" s="37"/>
      <c r="E171" s="33"/>
      <c r="F171" s="33"/>
      <c r="G171" s="33"/>
      <c r="H171" s="41"/>
      <c r="I171" s="43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8"/>
      <c r="U171" s="57"/>
    </row>
    <row r="172" spans="1:21" x14ac:dyDescent="0.2">
      <c r="A172" s="37"/>
      <c r="B172" s="60"/>
      <c r="C172" s="37"/>
      <c r="D172" s="37"/>
      <c r="E172" s="33"/>
      <c r="F172" s="33"/>
      <c r="G172" s="33"/>
      <c r="H172" s="41"/>
      <c r="I172" s="43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8"/>
      <c r="U172" s="57"/>
    </row>
    <row r="173" spans="1:21" x14ac:dyDescent="0.2">
      <c r="A173" s="37"/>
      <c r="B173" s="60"/>
      <c r="C173" s="37"/>
      <c r="D173" s="37"/>
      <c r="E173" s="33"/>
      <c r="F173" s="33"/>
      <c r="G173" s="33"/>
      <c r="H173" s="41"/>
      <c r="I173" s="43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8"/>
      <c r="U173" s="57"/>
    </row>
    <row r="174" spans="1:21" x14ac:dyDescent="0.2">
      <c r="A174" s="37"/>
      <c r="B174" s="60"/>
      <c r="C174" s="37"/>
      <c r="D174" s="37"/>
      <c r="E174" s="33"/>
      <c r="F174" s="33"/>
      <c r="G174" s="33"/>
      <c r="H174" s="41"/>
      <c r="I174" s="42"/>
      <c r="J174" s="33"/>
      <c r="K174" s="33"/>
      <c r="L174" s="33"/>
      <c r="M174" s="43"/>
      <c r="N174" s="33"/>
      <c r="O174" s="33"/>
      <c r="P174" s="43"/>
      <c r="Q174" s="43"/>
      <c r="R174" s="33"/>
      <c r="S174" s="60"/>
      <c r="T174" s="68"/>
      <c r="U174" s="57"/>
    </row>
    <row r="175" spans="1:21" x14ac:dyDescent="0.2">
      <c r="A175" s="37"/>
      <c r="B175" s="60"/>
      <c r="C175" s="37"/>
      <c r="D175" s="37"/>
      <c r="E175" s="33"/>
      <c r="F175" s="33"/>
      <c r="G175" s="33"/>
      <c r="H175" s="41"/>
      <c r="I175" s="42"/>
      <c r="J175" s="33"/>
      <c r="K175" s="33"/>
      <c r="L175" s="33"/>
      <c r="M175" s="43"/>
      <c r="N175" s="33"/>
      <c r="O175" s="33"/>
      <c r="P175" s="43"/>
      <c r="Q175" s="43"/>
      <c r="R175" s="33"/>
      <c r="S175" s="60"/>
      <c r="T175" s="68"/>
      <c r="U175" s="57"/>
    </row>
    <row r="176" spans="1:21" x14ac:dyDescent="0.2">
      <c r="A176" s="37"/>
      <c r="B176" s="60"/>
      <c r="C176" s="37"/>
      <c r="D176" s="37"/>
      <c r="E176" s="33"/>
      <c r="F176" s="33"/>
      <c r="G176" s="33"/>
      <c r="H176" s="41"/>
      <c r="I176" s="43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8"/>
      <c r="U176" s="57"/>
    </row>
    <row r="177" spans="1:21" x14ac:dyDescent="0.2">
      <c r="A177" s="37"/>
      <c r="B177" s="60"/>
      <c r="C177" s="37"/>
      <c r="D177" s="37"/>
      <c r="E177" s="33"/>
      <c r="F177" s="33"/>
      <c r="G177" s="33"/>
      <c r="H177" s="41"/>
      <c r="I177" s="43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8"/>
      <c r="U177" s="57"/>
    </row>
    <row r="178" spans="1:21" x14ac:dyDescent="0.2">
      <c r="A178" s="37"/>
      <c r="B178" s="60"/>
      <c r="C178" s="37"/>
      <c r="D178" s="37"/>
      <c r="E178" s="33"/>
      <c r="F178" s="33"/>
      <c r="G178" s="33"/>
      <c r="H178" s="41"/>
      <c r="I178" s="43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8"/>
      <c r="U178" s="57"/>
    </row>
    <row r="179" spans="1:21" x14ac:dyDescent="0.2">
      <c r="A179" s="37"/>
      <c r="B179" s="60"/>
      <c r="C179" s="37"/>
      <c r="D179" s="37"/>
      <c r="E179" s="33"/>
      <c r="F179" s="60"/>
      <c r="G179" s="33"/>
      <c r="H179" s="41"/>
      <c r="I179" s="43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8"/>
      <c r="U179" s="57"/>
    </row>
    <row r="180" spans="1:21" x14ac:dyDescent="0.2">
      <c r="A180" s="37"/>
      <c r="B180" s="60"/>
      <c r="C180" s="37"/>
      <c r="D180" s="37"/>
      <c r="E180" s="33"/>
      <c r="F180" s="33"/>
      <c r="G180" s="33"/>
      <c r="H180" s="41"/>
      <c r="I180" s="42"/>
      <c r="J180" s="33"/>
      <c r="K180" s="33"/>
      <c r="L180" s="33"/>
      <c r="M180" s="33"/>
      <c r="N180" s="33"/>
      <c r="O180" s="33"/>
      <c r="P180" s="43"/>
      <c r="Q180" s="43"/>
      <c r="R180" s="33"/>
      <c r="S180" s="60"/>
      <c r="T180" s="68"/>
      <c r="U180" s="57"/>
    </row>
    <row r="181" spans="1:21" x14ac:dyDescent="0.2">
      <c r="A181" s="37"/>
      <c r="B181" s="60"/>
      <c r="C181" s="37"/>
      <c r="D181" s="37"/>
      <c r="E181" s="33"/>
      <c r="F181" s="33"/>
      <c r="G181" s="33"/>
      <c r="H181" s="41"/>
      <c r="I181" s="43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8"/>
      <c r="U181" s="57"/>
    </row>
    <row r="182" spans="1:21" x14ac:dyDescent="0.2">
      <c r="A182" s="37"/>
      <c r="B182" s="60"/>
      <c r="C182" s="37"/>
      <c r="D182" s="37"/>
      <c r="E182" s="33"/>
      <c r="F182" s="33"/>
      <c r="G182" s="33"/>
      <c r="H182" s="41"/>
      <c r="I182" s="43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8"/>
      <c r="U182" s="57"/>
    </row>
    <row r="184" spans="1:21" x14ac:dyDescent="0.2">
      <c r="U184" s="57"/>
    </row>
    <row r="185" spans="1:21" x14ac:dyDescent="0.2">
      <c r="A185" s="69"/>
      <c r="B185" s="69"/>
      <c r="C185" s="70"/>
      <c r="D185" s="70"/>
      <c r="E185" s="71"/>
      <c r="F185" s="71"/>
      <c r="G185" s="71"/>
      <c r="H185" s="70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</row>
    <row r="186" spans="1:21" x14ac:dyDescent="0.2">
      <c r="A186" s="69"/>
      <c r="B186" s="69"/>
      <c r="C186" s="70"/>
      <c r="D186" s="70"/>
      <c r="E186" s="71"/>
      <c r="F186" s="72"/>
      <c r="G186" s="73"/>
      <c r="H186" s="70"/>
      <c r="I186" s="72"/>
      <c r="J186" s="73"/>
      <c r="K186" s="71"/>
      <c r="L186" s="74"/>
      <c r="M186" s="75"/>
      <c r="N186" s="75"/>
      <c r="O186" s="76"/>
      <c r="P186" s="77"/>
      <c r="Q186" s="77"/>
      <c r="R186" s="75"/>
      <c r="S186" s="76"/>
      <c r="T186" s="40"/>
      <c r="U186" s="57"/>
    </row>
    <row r="187" spans="1:21" x14ac:dyDescent="0.2">
      <c r="A187" s="78"/>
      <c r="B187" s="77"/>
      <c r="C187" s="78"/>
      <c r="D187" s="78"/>
      <c r="E187" s="45"/>
      <c r="F187" s="45"/>
      <c r="G187" s="45"/>
      <c r="H187" s="46"/>
      <c r="I187" s="47"/>
      <c r="J187" s="45"/>
      <c r="K187" s="45"/>
      <c r="L187" s="48"/>
      <c r="M187" s="45"/>
      <c r="N187" s="45"/>
      <c r="O187" s="45"/>
      <c r="P187" s="46"/>
      <c r="Q187" s="46"/>
      <c r="R187" s="45"/>
      <c r="S187" s="47"/>
    </row>
    <row r="188" spans="1:21" x14ac:dyDescent="0.2">
      <c r="A188" s="78"/>
      <c r="B188" s="77"/>
      <c r="C188" s="78"/>
      <c r="D188" s="78"/>
      <c r="E188" s="45"/>
      <c r="F188" s="45"/>
      <c r="G188" s="45"/>
      <c r="H188" s="46"/>
      <c r="I188" s="47"/>
      <c r="J188" s="45"/>
      <c r="K188" s="45"/>
      <c r="L188" s="48"/>
      <c r="M188" s="45"/>
      <c r="N188" s="45"/>
      <c r="O188" s="45"/>
      <c r="P188" s="46"/>
      <c r="Q188" s="46"/>
      <c r="R188" s="45"/>
      <c r="S188" s="47"/>
    </row>
    <row r="189" spans="1:21" x14ac:dyDescent="0.2">
      <c r="A189" s="78"/>
      <c r="B189" s="77"/>
      <c r="C189" s="78"/>
      <c r="D189" s="78"/>
      <c r="E189" s="45"/>
      <c r="F189" s="45"/>
      <c r="G189" s="45"/>
      <c r="H189" s="46"/>
      <c r="I189" s="47"/>
      <c r="J189" s="45"/>
      <c r="K189" s="45"/>
      <c r="L189" s="48"/>
      <c r="M189" s="45"/>
      <c r="N189" s="45"/>
      <c r="O189" s="45"/>
      <c r="P189" s="46"/>
      <c r="Q189" s="46"/>
      <c r="R189" s="45"/>
      <c r="S189" s="47"/>
    </row>
    <row r="190" spans="1:21" x14ac:dyDescent="0.2">
      <c r="A190" s="78"/>
      <c r="B190" s="77"/>
      <c r="C190" s="78"/>
      <c r="D190" s="78"/>
      <c r="E190" s="45"/>
      <c r="F190" s="45"/>
      <c r="G190" s="45"/>
      <c r="H190" s="46"/>
      <c r="I190" s="47"/>
      <c r="J190" s="45"/>
      <c r="K190" s="45"/>
      <c r="L190" s="48"/>
      <c r="M190" s="45"/>
      <c r="N190" s="45"/>
      <c r="O190" s="45"/>
      <c r="P190" s="46"/>
      <c r="Q190" s="46"/>
      <c r="R190" s="45"/>
      <c r="S190" s="47"/>
    </row>
    <row r="191" spans="1:21" x14ac:dyDescent="0.2">
      <c r="A191" s="78"/>
      <c r="B191" s="77"/>
      <c r="C191" s="78"/>
      <c r="D191" s="78"/>
      <c r="E191" s="45"/>
      <c r="F191" s="45"/>
      <c r="G191" s="45"/>
      <c r="H191" s="46"/>
      <c r="I191" s="47"/>
      <c r="J191" s="45"/>
      <c r="K191" s="45"/>
      <c r="L191" s="48"/>
      <c r="M191" s="45"/>
      <c r="N191" s="45"/>
      <c r="O191" s="45"/>
      <c r="P191" s="46"/>
      <c r="Q191" s="46"/>
      <c r="R191" s="45"/>
      <c r="S191" s="47"/>
    </row>
    <row r="192" spans="1:21" x14ac:dyDescent="0.2">
      <c r="A192" s="78"/>
      <c r="B192" s="77"/>
      <c r="C192" s="78"/>
      <c r="D192" s="78"/>
      <c r="E192" s="45"/>
      <c r="F192" s="45"/>
      <c r="G192" s="45"/>
      <c r="H192" s="46"/>
      <c r="I192" s="47"/>
      <c r="J192" s="45"/>
      <c r="K192" s="45"/>
      <c r="L192" s="48"/>
      <c r="M192" s="45"/>
      <c r="N192" s="45"/>
      <c r="O192" s="45"/>
      <c r="P192" s="46"/>
      <c r="Q192" s="46"/>
      <c r="R192" s="45"/>
      <c r="S192" s="47"/>
    </row>
    <row r="193" spans="1:19" x14ac:dyDescent="0.2">
      <c r="A193" s="78"/>
      <c r="B193" s="77"/>
      <c r="C193" s="78"/>
      <c r="D193" s="78"/>
      <c r="E193" s="45"/>
      <c r="F193" s="45"/>
      <c r="G193" s="45"/>
      <c r="H193" s="46"/>
      <c r="I193" s="47"/>
      <c r="J193" s="45"/>
      <c r="K193" s="45"/>
      <c r="L193" s="48"/>
      <c r="M193" s="45"/>
      <c r="N193" s="45"/>
      <c r="O193" s="45"/>
      <c r="P193" s="46"/>
      <c r="Q193" s="46"/>
      <c r="R193" s="45"/>
      <c r="S193" s="47"/>
    </row>
    <row r="194" spans="1:19" x14ac:dyDescent="0.2">
      <c r="A194" s="78"/>
      <c r="B194" s="77"/>
      <c r="C194" s="78"/>
      <c r="D194" s="78"/>
      <c r="E194" s="45"/>
      <c r="F194" s="45"/>
      <c r="G194" s="45"/>
      <c r="H194" s="46"/>
      <c r="I194" s="47"/>
      <c r="J194" s="45"/>
      <c r="K194" s="45"/>
      <c r="L194" s="48"/>
      <c r="M194" s="45"/>
      <c r="N194" s="45"/>
      <c r="O194" s="45"/>
      <c r="P194" s="46"/>
      <c r="Q194" s="46"/>
      <c r="R194" s="45"/>
      <c r="S194" s="47"/>
    </row>
    <row r="195" spans="1:19" x14ac:dyDescent="0.2">
      <c r="A195" s="78"/>
      <c r="B195" s="77"/>
      <c r="C195" s="78"/>
      <c r="D195" s="78"/>
      <c r="E195" s="45"/>
      <c r="F195" s="45"/>
      <c r="G195" s="45"/>
      <c r="H195" s="46"/>
      <c r="I195" s="47"/>
      <c r="J195" s="45"/>
      <c r="K195" s="45"/>
      <c r="L195" s="48"/>
      <c r="M195" s="45"/>
      <c r="N195" s="45"/>
      <c r="O195" s="45"/>
      <c r="P195" s="46"/>
      <c r="Q195" s="46"/>
      <c r="R195" s="45"/>
      <c r="S195" s="47"/>
    </row>
    <row r="196" spans="1:19" x14ac:dyDescent="0.2">
      <c r="A196" s="78"/>
      <c r="B196" s="77"/>
      <c r="C196" s="78"/>
      <c r="D196" s="78"/>
      <c r="E196" s="45"/>
      <c r="F196" s="45"/>
      <c r="G196" s="45"/>
      <c r="H196" s="46"/>
      <c r="I196" s="47"/>
      <c r="J196" s="45"/>
      <c r="K196" s="45"/>
      <c r="L196" s="48"/>
      <c r="M196" s="45"/>
      <c r="N196" s="45"/>
      <c r="O196" s="45"/>
      <c r="P196" s="46"/>
      <c r="Q196" s="46"/>
      <c r="R196" s="45"/>
      <c r="S196" s="47"/>
    </row>
    <row r="197" spans="1:19" x14ac:dyDescent="0.2">
      <c r="A197" s="78"/>
      <c r="B197" s="77"/>
      <c r="C197" s="78"/>
      <c r="D197" s="78"/>
      <c r="E197" s="45"/>
      <c r="F197" s="45"/>
      <c r="G197" s="45"/>
      <c r="H197" s="46"/>
      <c r="I197" s="47"/>
      <c r="J197" s="45"/>
      <c r="K197" s="45"/>
      <c r="L197" s="48"/>
      <c r="M197" s="45"/>
      <c r="N197" s="45"/>
      <c r="O197" s="45"/>
      <c r="P197" s="46"/>
      <c r="Q197" s="46"/>
      <c r="R197" s="45"/>
      <c r="S197" s="47"/>
    </row>
    <row r="198" spans="1:19" x14ac:dyDescent="0.2">
      <c r="A198" s="78"/>
      <c r="B198" s="77"/>
      <c r="C198" s="78"/>
      <c r="D198" s="78"/>
      <c r="E198" s="45"/>
      <c r="F198" s="45"/>
      <c r="G198" s="45"/>
      <c r="H198" s="46"/>
      <c r="I198" s="47"/>
      <c r="J198" s="45"/>
      <c r="K198" s="45"/>
      <c r="L198" s="48"/>
      <c r="M198" s="45"/>
      <c r="N198" s="45"/>
      <c r="O198" s="45"/>
      <c r="P198" s="46"/>
      <c r="Q198" s="46"/>
      <c r="R198" s="45"/>
      <c r="S198" s="47"/>
    </row>
    <row r="199" spans="1:19" x14ac:dyDescent="0.2">
      <c r="A199" s="78"/>
      <c r="B199" s="77"/>
      <c r="C199" s="78"/>
      <c r="D199" s="78"/>
      <c r="E199" s="45"/>
      <c r="F199" s="45"/>
      <c r="G199" s="45"/>
      <c r="H199" s="46"/>
      <c r="I199" s="47"/>
      <c r="J199" s="45"/>
      <c r="K199" s="45"/>
      <c r="L199" s="48"/>
      <c r="M199" s="45"/>
      <c r="N199" s="45"/>
      <c r="O199" s="45"/>
      <c r="P199" s="46"/>
      <c r="Q199" s="46"/>
      <c r="R199" s="45"/>
      <c r="S199" s="47"/>
    </row>
    <row r="200" spans="1:19" x14ac:dyDescent="0.2">
      <c r="A200" s="78"/>
      <c r="B200" s="77"/>
      <c r="C200" s="78"/>
      <c r="D200" s="78"/>
      <c r="E200" s="45"/>
      <c r="F200" s="45"/>
      <c r="G200" s="45"/>
      <c r="H200" s="46"/>
      <c r="I200" s="47"/>
      <c r="J200" s="45"/>
      <c r="K200" s="45"/>
      <c r="L200" s="48"/>
      <c r="M200" s="45"/>
      <c r="N200" s="45"/>
      <c r="O200" s="45"/>
      <c r="P200" s="46"/>
      <c r="Q200" s="46"/>
      <c r="R200" s="45"/>
      <c r="S200" s="47"/>
    </row>
    <row r="201" spans="1:19" x14ac:dyDescent="0.2">
      <c r="A201" s="78"/>
      <c r="B201" s="77"/>
      <c r="C201" s="78"/>
      <c r="D201" s="78"/>
      <c r="E201" s="45"/>
      <c r="F201" s="45"/>
      <c r="G201" s="45"/>
      <c r="H201" s="46"/>
      <c r="I201" s="47"/>
      <c r="J201" s="45"/>
      <c r="K201" s="45"/>
      <c r="L201" s="48"/>
      <c r="M201" s="45"/>
      <c r="N201" s="45"/>
      <c r="O201" s="47"/>
      <c r="P201" s="46"/>
      <c r="Q201" s="46"/>
      <c r="R201" s="45"/>
      <c r="S201" s="47"/>
    </row>
    <row r="202" spans="1:19" x14ac:dyDescent="0.2">
      <c r="A202" s="78"/>
      <c r="B202" s="77"/>
      <c r="C202" s="78"/>
      <c r="D202" s="78"/>
      <c r="E202" s="45"/>
      <c r="F202" s="45"/>
      <c r="G202" s="45"/>
      <c r="H202" s="46"/>
      <c r="I202" s="47"/>
      <c r="J202" s="45"/>
      <c r="K202" s="45"/>
      <c r="L202" s="48"/>
      <c r="M202" s="45"/>
      <c r="N202" s="45"/>
      <c r="O202" s="45"/>
      <c r="P202" s="46"/>
      <c r="Q202" s="46"/>
      <c r="R202" s="45"/>
      <c r="S202" s="47"/>
    </row>
    <row r="204" spans="1:19" x14ac:dyDescent="0.2">
      <c r="A204" s="79"/>
    </row>
    <row r="205" spans="1:19" x14ac:dyDescent="0.2">
      <c r="A205" s="79"/>
    </row>
    <row r="207" spans="1:19" x14ac:dyDescent="0.2">
      <c r="A207" s="49"/>
    </row>
    <row r="208" spans="1:19" x14ac:dyDescent="0.2">
      <c r="A208" s="49"/>
    </row>
    <row r="209" spans="1:15" x14ac:dyDescent="0.2">
      <c r="A209" s="49"/>
    </row>
    <row r="210" spans="1:15" x14ac:dyDescent="0.2">
      <c r="A210" s="49"/>
    </row>
    <row r="211" spans="1:15" x14ac:dyDescent="0.2">
      <c r="A211" s="49"/>
    </row>
    <row r="212" spans="1:15" x14ac:dyDescent="0.2">
      <c r="A212" s="49"/>
    </row>
    <row r="213" spans="1:15" x14ac:dyDescent="0.2">
      <c r="A213" s="49"/>
    </row>
    <row r="214" spans="1:15" x14ac:dyDescent="0.2">
      <c r="A214" s="49"/>
    </row>
    <row r="215" spans="1:15" x14ac:dyDescent="0.2">
      <c r="A215" s="49"/>
      <c r="J215" s="79"/>
      <c r="K215" s="79"/>
      <c r="L215" s="79"/>
      <c r="M215" s="79"/>
    </row>
    <row r="216" spans="1:15" x14ac:dyDescent="0.2">
      <c r="A216" s="49"/>
      <c r="J216" s="79"/>
      <c r="K216" s="79"/>
      <c r="L216" s="79"/>
      <c r="N216" s="79"/>
      <c r="O216" s="79"/>
    </row>
    <row r="217" spans="1:15" x14ac:dyDescent="0.2">
      <c r="A217" s="49"/>
      <c r="J217" s="79"/>
      <c r="K217" s="79"/>
      <c r="L217" s="79"/>
      <c r="N217" s="79"/>
      <c r="O217" s="79"/>
    </row>
    <row r="218" spans="1:15" x14ac:dyDescent="0.2">
      <c r="A218" s="49"/>
      <c r="J218" s="79"/>
      <c r="K218" s="79"/>
      <c r="L218" s="79"/>
      <c r="N218" s="79"/>
      <c r="O218" s="79"/>
    </row>
    <row r="219" spans="1:15" x14ac:dyDescent="0.2">
      <c r="A219" s="49"/>
      <c r="J219" s="79"/>
      <c r="K219" s="79"/>
      <c r="L219" s="79"/>
      <c r="N219" s="79"/>
      <c r="O219" s="79"/>
    </row>
    <row r="220" spans="1:15" x14ac:dyDescent="0.2">
      <c r="A220" s="49"/>
      <c r="J220" s="79"/>
      <c r="K220" s="79"/>
      <c r="L220" s="79"/>
      <c r="N220" s="79"/>
      <c r="O220" s="79"/>
    </row>
    <row r="221" spans="1:15" x14ac:dyDescent="0.2">
      <c r="A221" s="49"/>
      <c r="J221" s="79"/>
      <c r="K221" s="79"/>
      <c r="L221" s="79"/>
      <c r="N221" s="79"/>
      <c r="O221" s="79"/>
    </row>
    <row r="222" spans="1:15" x14ac:dyDescent="0.2">
      <c r="A222" s="49"/>
      <c r="J222" s="79"/>
      <c r="K222" s="79"/>
      <c r="L222" s="79"/>
      <c r="N222" s="79"/>
      <c r="O222" s="79"/>
    </row>
    <row r="223" spans="1:15" x14ac:dyDescent="0.2">
      <c r="A223" s="49"/>
      <c r="J223" s="79"/>
      <c r="K223" s="79"/>
      <c r="L223" s="79"/>
      <c r="N223" s="79"/>
      <c r="O223" s="79"/>
    </row>
    <row r="224" spans="1:15" x14ac:dyDescent="0.2">
      <c r="A224" s="49"/>
      <c r="J224" s="79"/>
      <c r="K224" s="79"/>
      <c r="L224" s="79"/>
      <c r="N224" s="79"/>
      <c r="O224" s="79"/>
    </row>
    <row r="225" spans="1:15" x14ac:dyDescent="0.2">
      <c r="A225" s="49"/>
      <c r="J225" s="79"/>
      <c r="K225" s="79"/>
      <c r="L225" s="79"/>
      <c r="N225" s="79"/>
      <c r="O225" s="79"/>
    </row>
    <row r="226" spans="1:15" x14ac:dyDescent="0.2">
      <c r="A226" s="49"/>
    </row>
    <row r="227" spans="1:15" x14ac:dyDescent="0.2">
      <c r="A227" s="49"/>
    </row>
    <row r="228" spans="1:15" x14ac:dyDescent="0.2">
      <c r="A228" s="49"/>
    </row>
    <row r="229" spans="1:15" x14ac:dyDescent="0.2">
      <c r="A229" s="49"/>
    </row>
    <row r="230" spans="1:15" x14ac:dyDescent="0.2">
      <c r="A230" s="49"/>
    </row>
    <row r="231" spans="1:15" x14ac:dyDescent="0.2">
      <c r="A231" s="49"/>
    </row>
    <row r="232" spans="1:15" x14ac:dyDescent="0.2">
      <c r="A232" s="49"/>
    </row>
    <row r="233" spans="1:15" x14ac:dyDescent="0.2">
      <c r="A233" s="49"/>
    </row>
    <row r="234" spans="1:15" x14ac:dyDescent="0.2">
      <c r="A234" s="49"/>
    </row>
    <row r="235" spans="1:15" x14ac:dyDescent="0.2">
      <c r="A235" s="49"/>
    </row>
    <row r="236" spans="1:15" x14ac:dyDescent="0.2">
      <c r="A236" s="49"/>
    </row>
    <row r="237" spans="1:15" x14ac:dyDescent="0.2">
      <c r="A237" s="50"/>
    </row>
    <row r="238" spans="1:15" x14ac:dyDescent="0.2">
      <c r="A238" s="50"/>
    </row>
    <row r="239" spans="1:15" x14ac:dyDescent="0.2">
      <c r="A239" s="50"/>
    </row>
    <row r="240" spans="1:15" x14ac:dyDescent="0.2">
      <c r="A240" s="51"/>
    </row>
    <row r="241" spans="1:1" x14ac:dyDescent="0.2">
      <c r="A241" s="51"/>
    </row>
    <row r="242" spans="1:1" x14ac:dyDescent="0.2">
      <c r="A242" s="51"/>
    </row>
    <row r="243" spans="1:1" x14ac:dyDescent="0.2">
      <c r="A243" s="51"/>
    </row>
    <row r="244" spans="1:1" x14ac:dyDescent="0.2">
      <c r="A244" s="51"/>
    </row>
    <row r="245" spans="1:1" x14ac:dyDescent="0.2">
      <c r="A245" s="51"/>
    </row>
    <row r="246" spans="1:1" x14ac:dyDescent="0.2">
      <c r="A246" s="51"/>
    </row>
    <row r="247" spans="1:1" x14ac:dyDescent="0.2">
      <c r="A247" s="5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49F0-E6AE-489A-9A26-8440B3CC94ED}">
  <dimension ref="B1:I40"/>
  <sheetViews>
    <sheetView workbookViewId="0">
      <selection activeCell="C16" sqref="C16"/>
    </sheetView>
  </sheetViews>
  <sheetFormatPr defaultRowHeight="12.75" x14ac:dyDescent="0.2"/>
  <cols>
    <col min="2" max="2" width="21.85546875" bestFit="1" customWidth="1"/>
    <col min="3" max="3" width="25.28515625" bestFit="1" customWidth="1"/>
  </cols>
  <sheetData>
    <row r="1" spans="2:9" x14ac:dyDescent="0.2">
      <c r="B1" s="115" t="s">
        <v>51</v>
      </c>
      <c r="C1" s="116" t="s">
        <v>52</v>
      </c>
      <c r="D1" s="116" t="s">
        <v>54</v>
      </c>
      <c r="E1" s="116" t="s">
        <v>53</v>
      </c>
      <c r="F1" s="116" t="s">
        <v>55</v>
      </c>
      <c r="G1" s="117" t="s">
        <v>53</v>
      </c>
    </row>
    <row r="2" spans="2:9" x14ac:dyDescent="0.2">
      <c r="B2" s="118" t="s">
        <v>91</v>
      </c>
      <c r="C2" s="9">
        <v>10100</v>
      </c>
      <c r="D2" s="9">
        <v>1</v>
      </c>
      <c r="E2" s="9">
        <v>101</v>
      </c>
      <c r="F2" s="9">
        <v>2</v>
      </c>
      <c r="G2" s="119">
        <v>151</v>
      </c>
    </row>
    <row r="3" spans="2:9" x14ac:dyDescent="0.2">
      <c r="B3" s="118" t="s">
        <v>92</v>
      </c>
      <c r="C3" s="9">
        <v>10200</v>
      </c>
      <c r="D3" s="9">
        <v>1</v>
      </c>
      <c r="E3" s="9">
        <v>102</v>
      </c>
      <c r="F3" s="9">
        <v>2</v>
      </c>
      <c r="G3" s="119">
        <v>152</v>
      </c>
    </row>
    <row r="4" spans="2:9" x14ac:dyDescent="0.2">
      <c r="B4" s="118"/>
      <c r="C4" s="9"/>
      <c r="D4" s="9"/>
      <c r="E4" s="9"/>
      <c r="F4" s="9"/>
      <c r="G4" s="119"/>
      <c r="I4" t="s">
        <v>56</v>
      </c>
    </row>
    <row r="5" spans="2:9" x14ac:dyDescent="0.2">
      <c r="B5" s="118"/>
      <c r="C5" s="9"/>
      <c r="D5" s="9"/>
      <c r="E5" s="9"/>
      <c r="F5" s="9"/>
      <c r="G5" s="119"/>
    </row>
    <row r="6" spans="2:9" x14ac:dyDescent="0.2">
      <c r="B6" s="118"/>
      <c r="C6" s="9"/>
      <c r="D6" s="9"/>
      <c r="E6" s="9"/>
      <c r="F6" s="9"/>
      <c r="G6" s="119"/>
    </row>
    <row r="7" spans="2:9" x14ac:dyDescent="0.2">
      <c r="B7" s="118"/>
      <c r="C7" s="9"/>
      <c r="D7" s="9"/>
      <c r="E7" s="9"/>
      <c r="F7" s="9"/>
      <c r="G7" s="119"/>
    </row>
    <row r="8" spans="2:9" x14ac:dyDescent="0.2">
      <c r="B8" s="118"/>
      <c r="C8" s="9"/>
      <c r="D8" s="9"/>
      <c r="E8" s="9"/>
      <c r="F8" s="9"/>
      <c r="G8" s="119"/>
    </row>
    <row r="9" spans="2:9" x14ac:dyDescent="0.2">
      <c r="B9" s="118"/>
      <c r="C9" s="9"/>
      <c r="D9" s="9"/>
      <c r="E9" s="9"/>
      <c r="F9" s="9"/>
      <c r="G9" s="119"/>
    </row>
    <row r="10" spans="2:9" x14ac:dyDescent="0.2">
      <c r="B10" s="118"/>
      <c r="C10" s="9"/>
      <c r="D10" s="9"/>
      <c r="E10" s="9"/>
      <c r="F10" s="9"/>
      <c r="G10" s="119"/>
    </row>
    <row r="11" spans="2:9" x14ac:dyDescent="0.2">
      <c r="B11" s="118"/>
      <c r="C11" s="9"/>
      <c r="D11" s="9"/>
      <c r="E11" s="9"/>
      <c r="F11" s="9"/>
      <c r="G11" s="119"/>
    </row>
    <row r="12" spans="2:9" x14ac:dyDescent="0.2">
      <c r="B12" s="118"/>
      <c r="C12" s="9"/>
      <c r="D12" s="9"/>
      <c r="E12" s="9"/>
      <c r="F12" s="9"/>
      <c r="G12" s="119"/>
    </row>
    <row r="13" spans="2:9" x14ac:dyDescent="0.2">
      <c r="B13" s="118"/>
      <c r="C13" s="9"/>
      <c r="D13" s="9"/>
      <c r="E13" s="9"/>
      <c r="F13" s="9"/>
      <c r="G13" s="119"/>
    </row>
    <row r="14" spans="2:9" x14ac:dyDescent="0.2">
      <c r="B14" s="118"/>
      <c r="C14" s="9"/>
      <c r="D14" s="9"/>
      <c r="E14" s="9"/>
      <c r="F14" s="9"/>
      <c r="G14" s="119"/>
    </row>
    <row r="15" spans="2:9" x14ac:dyDescent="0.2">
      <c r="B15" s="118"/>
      <c r="C15" s="9"/>
      <c r="D15" s="9"/>
      <c r="E15" s="9"/>
      <c r="F15" s="9"/>
      <c r="G15" s="119"/>
    </row>
    <row r="16" spans="2:9" x14ac:dyDescent="0.2">
      <c r="B16" s="118"/>
      <c r="C16" s="9"/>
      <c r="D16" s="9"/>
      <c r="E16" s="9"/>
      <c r="F16" s="9"/>
      <c r="G16" s="119"/>
    </row>
    <row r="17" spans="2:7" ht="13.5" thickBot="1" x14ac:dyDescent="0.25">
      <c r="B17" s="120"/>
      <c r="C17" s="121"/>
      <c r="D17" s="121"/>
      <c r="E17" s="121"/>
      <c r="F17" s="121"/>
      <c r="G17" s="122"/>
    </row>
    <row r="19" spans="2:7" ht="13.5" thickBot="1" x14ac:dyDescent="0.25"/>
    <row r="20" spans="2:7" x14ac:dyDescent="0.2">
      <c r="B20" s="115" t="s">
        <v>97</v>
      </c>
      <c r="C20" s="116" t="s">
        <v>98</v>
      </c>
      <c r="D20" s="116"/>
      <c r="E20" s="116"/>
      <c r="F20" s="116"/>
      <c r="G20" s="117"/>
    </row>
    <row r="21" spans="2:7" x14ac:dyDescent="0.2">
      <c r="B21" s="118">
        <v>15001</v>
      </c>
      <c r="C21" s="9" t="s">
        <v>99</v>
      </c>
      <c r="D21" s="9"/>
      <c r="E21" s="9"/>
      <c r="F21" s="9"/>
      <c r="G21" s="119"/>
    </row>
    <row r="22" spans="2:7" x14ac:dyDescent="0.2">
      <c r="B22" s="118">
        <v>15002</v>
      </c>
      <c r="C22" s="9" t="s">
        <v>100</v>
      </c>
      <c r="D22" s="9"/>
      <c r="E22" s="9"/>
      <c r="F22" s="9"/>
      <c r="G22" s="119"/>
    </row>
    <row r="23" spans="2:7" x14ac:dyDescent="0.2">
      <c r="B23" s="118"/>
      <c r="C23" s="9"/>
      <c r="D23" s="9"/>
      <c r="E23" s="9"/>
      <c r="F23" s="9"/>
      <c r="G23" s="119"/>
    </row>
    <row r="24" spans="2:7" x14ac:dyDescent="0.2">
      <c r="B24" s="118"/>
      <c r="C24" s="9"/>
      <c r="D24" s="9"/>
      <c r="E24" s="9"/>
      <c r="F24" s="9"/>
      <c r="G24" s="119"/>
    </row>
    <row r="25" spans="2:7" x14ac:dyDescent="0.2">
      <c r="B25" s="118"/>
      <c r="C25" s="9"/>
      <c r="D25" s="9"/>
      <c r="E25" s="9"/>
      <c r="F25" s="9"/>
      <c r="G25" s="119"/>
    </row>
    <row r="26" spans="2:7" x14ac:dyDescent="0.2">
      <c r="B26" s="118"/>
      <c r="C26" s="9"/>
      <c r="D26" s="9"/>
      <c r="E26" s="9"/>
      <c r="F26" s="9"/>
      <c r="G26" s="119"/>
    </row>
    <row r="27" spans="2:7" x14ac:dyDescent="0.2">
      <c r="B27" s="118"/>
      <c r="C27" s="9"/>
      <c r="D27" s="9"/>
      <c r="E27" s="9"/>
      <c r="F27" s="9"/>
      <c r="G27" s="119"/>
    </row>
    <row r="28" spans="2:7" x14ac:dyDescent="0.2">
      <c r="B28" s="118"/>
      <c r="C28" s="9"/>
      <c r="D28" s="9"/>
      <c r="E28" s="9"/>
      <c r="F28" s="9"/>
      <c r="G28" s="119"/>
    </row>
    <row r="29" spans="2:7" x14ac:dyDescent="0.2">
      <c r="B29" s="118"/>
      <c r="C29" s="9"/>
      <c r="D29" s="9"/>
      <c r="E29" s="9"/>
      <c r="F29" s="9"/>
      <c r="G29" s="119"/>
    </row>
    <row r="30" spans="2:7" x14ac:dyDescent="0.2">
      <c r="B30" s="118"/>
      <c r="C30" s="9"/>
      <c r="D30" s="9"/>
      <c r="E30" s="9"/>
      <c r="F30" s="9"/>
      <c r="G30" s="119"/>
    </row>
    <row r="31" spans="2:7" x14ac:dyDescent="0.2">
      <c r="B31" s="118"/>
      <c r="C31" s="9"/>
      <c r="D31" s="9"/>
      <c r="E31" s="9"/>
      <c r="F31" s="9"/>
      <c r="G31" s="119"/>
    </row>
    <row r="32" spans="2:7" x14ac:dyDescent="0.2">
      <c r="B32" s="118"/>
      <c r="C32" s="9"/>
      <c r="D32" s="9"/>
      <c r="E32" s="9"/>
      <c r="F32" s="9"/>
      <c r="G32" s="119"/>
    </row>
    <row r="33" spans="2:7" x14ac:dyDescent="0.2">
      <c r="B33" s="118"/>
      <c r="C33" s="9"/>
      <c r="D33" s="9"/>
      <c r="E33" s="9"/>
      <c r="F33" s="9"/>
      <c r="G33" s="119"/>
    </row>
    <row r="34" spans="2:7" x14ac:dyDescent="0.2">
      <c r="B34" s="118"/>
      <c r="C34" s="9"/>
      <c r="D34" s="9"/>
      <c r="E34" s="9"/>
      <c r="F34" s="9"/>
      <c r="G34" s="119"/>
    </row>
    <row r="35" spans="2:7" x14ac:dyDescent="0.2">
      <c r="B35" s="118"/>
      <c r="C35" s="9"/>
      <c r="D35" s="9"/>
      <c r="E35" s="9"/>
      <c r="F35" s="9"/>
      <c r="G35" s="119"/>
    </row>
    <row r="36" spans="2:7" x14ac:dyDescent="0.2">
      <c r="B36" s="118"/>
      <c r="C36" s="9"/>
      <c r="D36" s="9"/>
      <c r="E36" s="9"/>
      <c r="F36" s="9"/>
      <c r="G36" s="119"/>
    </row>
    <row r="37" spans="2:7" x14ac:dyDescent="0.2">
      <c r="B37" s="118"/>
      <c r="C37" s="9"/>
      <c r="D37" s="9"/>
      <c r="E37" s="9"/>
      <c r="F37" s="9"/>
      <c r="G37" s="119"/>
    </row>
    <row r="38" spans="2:7" x14ac:dyDescent="0.2">
      <c r="B38" s="118"/>
      <c r="C38" s="9"/>
      <c r="D38" s="9"/>
      <c r="E38" s="9"/>
      <c r="F38" s="9"/>
      <c r="G38" s="119"/>
    </row>
    <row r="39" spans="2:7" x14ac:dyDescent="0.2">
      <c r="B39" s="118"/>
      <c r="C39" s="9"/>
      <c r="D39" s="9"/>
      <c r="E39" s="9"/>
      <c r="F39" s="9"/>
      <c r="G39" s="119"/>
    </row>
    <row r="40" spans="2:7" ht="13.5" thickBot="1" x14ac:dyDescent="0.25">
      <c r="B40" s="120"/>
      <c r="C40" s="121"/>
      <c r="D40" s="121"/>
      <c r="E40" s="121"/>
      <c r="F40" s="121"/>
      <c r="G40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Joined</vt:lpstr>
      <vt:lpstr>ABT</vt:lpstr>
      <vt:lpstr>Sched</vt:lpstr>
      <vt:lpstr>PanelInstance</vt:lpstr>
    </vt:vector>
  </TitlesOfParts>
  <Company>SIEMENS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MEGAN (BT AM SE ENB)</dc:creator>
  <cp:keywords>C_Unrestricted</cp:keywords>
  <cp:lastModifiedBy>Vorsten, John (SI RSS-AM Z2 SOL AUS AUTO)</cp:lastModifiedBy>
  <cp:lastPrinted>2018-09-20T16:11:02Z</cp:lastPrinted>
  <dcterms:created xsi:type="dcterms:W3CDTF">2018-07-31T15:18:43Z</dcterms:created>
  <dcterms:modified xsi:type="dcterms:W3CDTF">2019-08-20T18:51:21Z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