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Documents\Calculator &amp; Guidelines\Engineering Tools - Spreadsheets\Breakdown of PET Tool\"/>
    </mc:Choice>
  </mc:AlternateContent>
  <xr:revisionPtr revIDLastSave="0" documentId="13_ncr:1_{EB5E0981-EFDF-4C25-B5D3-21FAA5417ED2}" xr6:coauthVersionLast="36" xr6:coauthVersionMax="36" xr10:uidLastSave="{00000000-0000-0000-0000-000000000000}"/>
  <bookViews>
    <workbookView xWindow="480" yWindow="195" windowWidth="22560" windowHeight="9510" xr2:uid="{00000000-000D-0000-FFFF-FFFF00000000}"/>
  </bookViews>
  <sheets>
    <sheet name="AHU Valve" sheetId="1" r:id="rId1"/>
    <sheet name="Vlookup" sheetId="2" r:id="rId2"/>
    <sheet name="Valve Reference" sheetId="3" r:id="rId3"/>
    <sheet name="Actuator Reference" sheetId="4" r:id="rId4"/>
  </sheets>
  <definedNames>
    <definedName name="_xlnm._FilterDatabase" localSheetId="2" hidden="1">'Valve Reference'!$A$1:$K$440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10" i="1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10" i="1"/>
  <c r="N3" i="2"/>
  <c r="AB10" i="1"/>
  <c r="AC16" i="1" s="1" a="1"/>
  <c r="AC16" i="1" s="1"/>
  <c r="AB27" i="1"/>
  <c r="AC27" i="1" s="1" a="1"/>
  <c r="AC27" i="1" s="1"/>
  <c r="AC10" i="1" l="1" a="1"/>
  <c r="AC10" i="1" s="1"/>
  <c r="AD10" i="1" s="1"/>
  <c r="G10" i="1" s="1"/>
  <c r="J10" i="1" s="1"/>
  <c r="AD27" i="1"/>
  <c r="G27" i="1" s="1"/>
  <c r="AD16" i="1"/>
  <c r="G16" i="1" s="1"/>
  <c r="AE10" i="1" l="1"/>
  <c r="R10" i="1"/>
  <c r="Y23" i="1"/>
  <c r="Y24" i="1"/>
  <c r="Y25" i="1"/>
  <c r="Y26" i="1"/>
  <c r="Y27" i="1"/>
  <c r="J27" i="1"/>
  <c r="K27" i="1"/>
  <c r="AB23" i="1"/>
  <c r="AC23" i="1" s="1" a="1"/>
  <c r="AC23" i="1" s="1"/>
  <c r="AD23" i="1" s="1"/>
  <c r="G23" i="1" s="1"/>
  <c r="K23" i="1" s="1"/>
  <c r="AB24" i="1"/>
  <c r="AC24" i="1" s="1" a="1"/>
  <c r="AC24" i="1" s="1"/>
  <c r="AD24" i="1" s="1"/>
  <c r="G24" i="1" s="1"/>
  <c r="R24" i="1" s="1"/>
  <c r="AB25" i="1"/>
  <c r="AC25" i="1" s="1" a="1"/>
  <c r="AC25" i="1" s="1"/>
  <c r="AD25" i="1" s="1"/>
  <c r="G25" i="1" s="1"/>
  <c r="J25" i="1" s="1"/>
  <c r="AB26" i="1"/>
  <c r="AC26" i="1" s="1" a="1"/>
  <c r="AC26" i="1" s="1"/>
  <c r="AD26" i="1" s="1"/>
  <c r="G26" i="1" s="1"/>
  <c r="J26" i="1" s="1"/>
  <c r="AE27" i="1"/>
  <c r="R25" i="1" l="1"/>
  <c r="K24" i="1"/>
  <c r="J23" i="1"/>
  <c r="AE25" i="1"/>
  <c r="AE23" i="1"/>
  <c r="R26" i="1"/>
  <c r="K25" i="1"/>
  <c r="J24" i="1"/>
  <c r="K26" i="1"/>
  <c r="R23" i="1"/>
  <c r="AF23" i="1" s="1"/>
  <c r="AG23" i="1" s="1"/>
  <c r="AE26" i="1"/>
  <c r="AE24" i="1"/>
  <c r="AF24" i="1" s="1"/>
  <c r="AG24" i="1" s="1"/>
  <c r="AF10" i="1"/>
  <c r="AG10" i="1" s="1"/>
  <c r="AF27" i="1"/>
  <c r="AG27" i="1" s="1"/>
  <c r="AF25" i="1" l="1"/>
  <c r="AG25" i="1" s="1"/>
  <c r="AF26" i="1"/>
  <c r="AG26" i="1" s="1"/>
  <c r="AE16" i="1"/>
  <c r="R16" i="1"/>
  <c r="J16" i="1"/>
  <c r="K16" i="1"/>
  <c r="K10" i="1"/>
  <c r="AB11" i="1"/>
  <c r="AC11" i="1" s="1" a="1"/>
  <c r="AC11" i="1" s="1"/>
  <c r="AD11" i="1" s="1"/>
  <c r="G11" i="1" s="1"/>
  <c r="AE11" i="1" s="1"/>
  <c r="AB12" i="1"/>
  <c r="AC12" i="1" s="1" a="1"/>
  <c r="AC12" i="1" s="1"/>
  <c r="AD12" i="1" s="1"/>
  <c r="G12" i="1" s="1"/>
  <c r="K12" i="1" s="1"/>
  <c r="AB13" i="1"/>
  <c r="AC13" i="1" s="1" a="1"/>
  <c r="AC13" i="1" s="1"/>
  <c r="AD13" i="1" s="1"/>
  <c r="G13" i="1" s="1"/>
  <c r="K13" i="1" s="1"/>
  <c r="AB14" i="1"/>
  <c r="AC14" i="1" s="1" a="1"/>
  <c r="AC14" i="1" s="1"/>
  <c r="AD14" i="1" s="1"/>
  <c r="G14" i="1" s="1"/>
  <c r="J14" i="1" s="1"/>
  <c r="AB15" i="1"/>
  <c r="AC15" i="1" s="1" a="1"/>
  <c r="AC15" i="1" s="1"/>
  <c r="AD15" i="1" s="1"/>
  <c r="G15" i="1" s="1"/>
  <c r="AE15" i="1" s="1"/>
  <c r="AB16" i="1"/>
  <c r="AB17" i="1"/>
  <c r="AC17" i="1" s="1" a="1"/>
  <c r="AC17" i="1" s="1"/>
  <c r="AD17" i="1" s="1"/>
  <c r="G17" i="1" s="1"/>
  <c r="J17" i="1" s="1"/>
  <c r="AB18" i="1"/>
  <c r="AC18" i="1" s="1" a="1"/>
  <c r="AC18" i="1" s="1"/>
  <c r="AD18" i="1" s="1"/>
  <c r="G18" i="1" s="1"/>
  <c r="J18" i="1" s="1"/>
  <c r="AB19" i="1"/>
  <c r="AC19" i="1" s="1" a="1"/>
  <c r="AC19" i="1" s="1"/>
  <c r="AD19" i="1" s="1"/>
  <c r="G19" i="1" s="1"/>
  <c r="AE19" i="1" s="1"/>
  <c r="AB20" i="1"/>
  <c r="AC20" i="1" s="1" a="1"/>
  <c r="AC20" i="1" s="1"/>
  <c r="AD20" i="1" s="1"/>
  <c r="G20" i="1" s="1"/>
  <c r="J20" i="1" s="1"/>
  <c r="AB21" i="1"/>
  <c r="AC21" i="1" s="1" a="1"/>
  <c r="AC21" i="1" s="1"/>
  <c r="AD21" i="1" s="1"/>
  <c r="G21" i="1" s="1"/>
  <c r="J21" i="1" s="1"/>
  <c r="AB22" i="1"/>
  <c r="AC22" i="1" s="1" a="1"/>
  <c r="AC22" i="1" s="1"/>
  <c r="AD22" i="1" s="1"/>
  <c r="G22" i="1" s="1"/>
  <c r="J22" i="1" s="1"/>
  <c r="AL12" i="1"/>
  <c r="AL13" i="1"/>
  <c r="AL14" i="1"/>
  <c r="AL15" i="1"/>
  <c r="AL16" i="1"/>
  <c r="AL17" i="1"/>
  <c r="AL18" i="1"/>
  <c r="AL19" i="1"/>
  <c r="AL20" i="1"/>
  <c r="AL21" i="1"/>
  <c r="AL22" i="1"/>
  <c r="AL11" i="1"/>
  <c r="Y11" i="1"/>
  <c r="Y12" i="1"/>
  <c r="Y13" i="1"/>
  <c r="Y14" i="1"/>
  <c r="Y15" i="1"/>
  <c r="Y16" i="1"/>
  <c r="Y17" i="1"/>
  <c r="Y18" i="1"/>
  <c r="Y19" i="1"/>
  <c r="Y20" i="1"/>
  <c r="Y21" i="1"/>
  <c r="Y22" i="1"/>
  <c r="K19" i="1" l="1"/>
  <c r="K15" i="1"/>
  <c r="K11" i="1"/>
  <c r="J19" i="1"/>
  <c r="J15" i="1"/>
  <c r="R22" i="1"/>
  <c r="AF22" i="1" s="1"/>
  <c r="AG22" i="1" s="1"/>
  <c r="R18" i="1"/>
  <c r="R14" i="1"/>
  <c r="AF14" i="1" s="1"/>
  <c r="AG14" i="1" s="1"/>
  <c r="AE22" i="1"/>
  <c r="AE18" i="1"/>
  <c r="AE14" i="1"/>
  <c r="K22" i="1"/>
  <c r="K18" i="1"/>
  <c r="K14" i="1"/>
  <c r="J13" i="1"/>
  <c r="R21" i="1"/>
  <c r="AF21" i="1" s="1"/>
  <c r="AG21" i="1" s="1"/>
  <c r="R17" i="1"/>
  <c r="R13" i="1"/>
  <c r="AE21" i="1"/>
  <c r="AE17" i="1"/>
  <c r="AE13" i="1"/>
  <c r="K21" i="1"/>
  <c r="K17" i="1"/>
  <c r="J12" i="1"/>
  <c r="R20" i="1"/>
  <c r="R12" i="1"/>
  <c r="AE20" i="1"/>
  <c r="AE12" i="1"/>
  <c r="K20" i="1"/>
  <c r="J11" i="1"/>
  <c r="R19" i="1"/>
  <c r="AF19" i="1" s="1"/>
  <c r="AG19" i="1" s="1"/>
  <c r="R15" i="1"/>
  <c r="AF15" i="1" s="1"/>
  <c r="AG15" i="1" s="1"/>
  <c r="R11" i="1"/>
  <c r="AF20" i="1"/>
  <c r="AG20" i="1" s="1"/>
  <c r="AF11" i="1"/>
  <c r="AG11" i="1" s="1"/>
  <c r="AF16" i="1"/>
  <c r="AG16" i="1" s="1"/>
  <c r="AF13" i="1"/>
  <c r="AG13" i="1" s="1"/>
  <c r="Y10" i="1"/>
  <c r="AF12" i="1" l="1"/>
  <c r="AG12" i="1" s="1"/>
  <c r="AF18" i="1"/>
  <c r="AG18" i="1" s="1"/>
  <c r="AF17" i="1"/>
  <c r="AG17" i="1" s="1"/>
</calcChain>
</file>

<file path=xl/sharedStrings.xml><?xml version="1.0" encoding="utf-8"?>
<sst xmlns="http://schemas.openxmlformats.org/spreadsheetml/2006/main" count="4776" uniqueCount="663">
  <si>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</si>
  <si>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</si>
  <si>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</si>
  <si>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</si>
  <si>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</si>
  <si>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</si>
  <si>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</si>
  <si>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</si>
  <si>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</si>
  <si>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</si>
  <si>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</si>
  <si>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</si>
  <si>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</si>
  <si>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</si>
  <si>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</si>
  <si>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</si>
  <si>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</si>
  <si>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</si>
  <si>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</si>
  <si>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</si>
  <si>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</si>
  <si>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</si>
  <si>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</si>
  <si>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</si>
  <si>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</si>
  <si>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</si>
  <si>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</si>
  <si>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</si>
  <si>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</si>
  <si>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</si>
  <si>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</si>
  <si>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DP In Wc</t>
  </si>
  <si>
    <t>V-1</t>
  </si>
  <si>
    <t>2W Mod.</t>
  </si>
  <si>
    <t>-</t>
  </si>
  <si>
    <t>NOTES: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</si>
  <si>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</si>
  <si>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</si>
  <si>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</si>
  <si>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</si>
  <si>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</si>
  <si>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</si>
  <si>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</si>
  <si>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</si>
  <si>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</si>
  <si>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</si>
  <si>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</si>
  <si>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</si>
  <si>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</si>
  <si>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</si>
  <si>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</si>
  <si>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</si>
  <si>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</si>
  <si>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</si>
  <si>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</si>
  <si>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</si>
  <si>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</si>
  <si>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</si>
  <si>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</si>
  <si>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</si>
  <si>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</si>
  <si>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</si>
  <si>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</si>
  <si>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</si>
  <si>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</si>
  <si>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</si>
  <si>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</si>
  <si>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</si>
  <si>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</si>
  <si>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</si>
  <si>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</si>
  <si>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</si>
  <si>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</si>
  <si>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</si>
  <si>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</si>
  <si>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</si>
  <si>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</si>
  <si>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</si>
  <si>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</si>
  <si>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</si>
  <si>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</si>
  <si>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</si>
  <si>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</si>
  <si>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</si>
  <si>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</si>
  <si>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</si>
  <si>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</si>
  <si>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</si>
  <si>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</si>
  <si>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</si>
  <si>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</si>
  <si>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</si>
  <si>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</si>
  <si>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</si>
  <si>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</si>
  <si>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</si>
  <si>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</si>
  <si>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</si>
  <si>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</si>
  <si>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</si>
  <si>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</si>
  <si>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</si>
  <si>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</si>
  <si>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</si>
  <si>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</si>
  <si>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</si>
  <si>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</si>
  <si>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</si>
  <si>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</si>
  <si>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</si>
  <si>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</si>
  <si>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</si>
  <si>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</si>
  <si>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</si>
  <si>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</si>
  <si>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</si>
  <si>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</si>
  <si>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</si>
  <si>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</si>
  <si>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</si>
  <si>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</si>
  <si>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</si>
  <si>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</si>
  <si>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</si>
  <si>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</si>
  <si>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</si>
  <si>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</si>
  <si>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</si>
  <si>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</si>
  <si>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</si>
  <si>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</si>
  <si>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</si>
  <si>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</si>
  <si>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</si>
  <si>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</si>
  <si>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</si>
  <si>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</si>
  <si>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</si>
  <si>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</si>
  <si>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</si>
  <si>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</si>
  <si>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</si>
  <si>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</si>
  <si>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</si>
  <si>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</si>
  <si>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</si>
  <si>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</si>
  <si>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</si>
  <si>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</si>
  <si>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</si>
  <si>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</si>
  <si>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</si>
  <si>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</si>
  <si>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</si>
  <si>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</si>
  <si>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</si>
  <si>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</si>
  <si>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</si>
  <si>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</si>
  <si>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</si>
  <si>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</si>
  <si>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</si>
  <si>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</si>
  <si>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</si>
  <si>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</si>
  <si>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</si>
  <si>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</si>
  <si>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</si>
  <si>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</si>
  <si>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</si>
  <si>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</si>
  <si>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</si>
  <si>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</si>
  <si>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</si>
  <si>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</si>
  <si>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</si>
  <si>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</si>
  <si>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</si>
  <si>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</si>
  <si>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</si>
  <si>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</si>
  <si>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</si>
  <si>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</si>
  <si>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</si>
  <si>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</si>
  <si>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</si>
  <si>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</si>
  <si>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</si>
  <si>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</si>
  <si>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</si>
  <si>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</si>
  <si>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</si>
  <si>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</si>
  <si>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</si>
  <si>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</si>
  <si>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</si>
  <si>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</si>
  <si>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</si>
  <si>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</si>
  <si>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</si>
  <si>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</si>
  <si>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</si>
  <si>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</si>
  <si>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</si>
  <si>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</si>
  <si>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</si>
  <si>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</si>
  <si>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</si>
  <si>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</si>
  <si>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</si>
  <si>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</si>
  <si>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</si>
  <si>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</si>
  <si>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</si>
  <si>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</si>
  <si>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</si>
  <si>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</si>
  <si>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</si>
  <si>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</si>
  <si>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</si>
  <si>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</si>
  <si>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</si>
  <si>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</si>
  <si>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</si>
  <si>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</si>
  <si>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</si>
  <si>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</si>
  <si>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</si>
  <si>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</si>
  <si>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</si>
  <si>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</si>
  <si>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</si>
  <si>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</si>
  <si>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</si>
  <si>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</si>
  <si>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</si>
  <si>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</si>
  <si>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</si>
  <si>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</si>
  <si>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</si>
  <si>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</si>
  <si>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</si>
  <si>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</si>
  <si>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</si>
  <si>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</si>
  <si>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</si>
  <si>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</si>
  <si>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</si>
  <si>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</si>
  <si>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</si>
  <si>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</si>
  <si>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</si>
  <si>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</si>
  <si>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</si>
  <si>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</si>
  <si>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</si>
  <si>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</si>
  <si>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</si>
  <si>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</si>
  <si>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</si>
  <si>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</si>
  <si>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</si>
  <si>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</si>
  <si>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</si>
  <si>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</si>
  <si>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</si>
  <si>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</si>
  <si>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</si>
  <si>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</si>
  <si>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</si>
  <si>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</si>
  <si>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</si>
  <si>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</si>
  <si>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</si>
  <si>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</si>
  <si>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</si>
  <si>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</si>
  <si>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</si>
  <si>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</si>
  <si>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</si>
  <si>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</si>
  <si>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</si>
  <si>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</si>
  <si>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</si>
  <si>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</si>
  <si>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</si>
  <si>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</si>
  <si>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</si>
  <si>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</si>
  <si>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</si>
  <si>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</si>
  <si>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</si>
  <si>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</si>
  <si>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</si>
  <si>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</si>
  <si>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</si>
  <si>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</si>
  <si>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</si>
  <si>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</si>
  <si>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</si>
  <si>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</si>
  <si>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</si>
  <si>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</si>
  <si>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</si>
  <si>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</si>
  <si>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</si>
  <si>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</si>
  <si>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</si>
  <si>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</si>
  <si>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</si>
  <si>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</si>
  <si>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</si>
  <si>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</si>
  <si>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</si>
  <si>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</si>
  <si>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</si>
  <si>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</si>
  <si>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</si>
  <si>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</si>
  <si>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</si>
  <si>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</si>
  <si>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</si>
  <si>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</si>
  <si>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</si>
  <si>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</si>
  <si>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</si>
  <si>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</si>
  <si>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</si>
  <si>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</si>
  <si>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</si>
  <si>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</si>
  <si>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</si>
  <si>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</si>
  <si>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</si>
  <si>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</si>
  <si>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</si>
  <si>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</si>
  <si>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</si>
  <si>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</si>
  <si>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</si>
  <si>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</si>
  <si>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</si>
  <si>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</si>
  <si>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</si>
  <si>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</si>
  <si>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</si>
  <si>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</si>
  <si>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</si>
  <si>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</si>
  <si>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</si>
  <si>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</si>
  <si>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</si>
  <si>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</si>
  <si>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</si>
  <si>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</si>
  <si>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</si>
  <si>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</si>
  <si>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</si>
  <si>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</si>
  <si>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</si>
  <si>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</si>
  <si>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</si>
  <si>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</si>
  <si>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</si>
  <si>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</si>
  <si>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</si>
  <si>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</si>
  <si>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</si>
  <si>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</si>
  <si>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</si>
  <si>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</si>
  <si>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</si>
  <si>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</si>
  <si>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</si>
  <si>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</si>
  <si>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</si>
  <si>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</si>
  <si>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</si>
  <si>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</si>
  <si>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</si>
  <si>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</si>
  <si>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</si>
  <si>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</si>
  <si>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</si>
  <si>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</si>
  <si>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</si>
  <si>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</si>
  <si>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</si>
  <si>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</si>
  <si>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</si>
  <si>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</si>
  <si>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</si>
  <si>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</si>
  <si>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</si>
  <si>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</si>
  <si>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</si>
  <si>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</si>
  <si>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</si>
  <si>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</si>
  <si>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</si>
  <si>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</si>
  <si>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</si>
  <si>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</si>
  <si>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</si>
  <si>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</si>
  <si>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</si>
  <si>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</si>
  <si>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</si>
  <si>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</si>
  <si>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</si>
  <si>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</si>
  <si>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</si>
  <si>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</si>
  <si>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</si>
  <si>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</si>
  <si>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</si>
  <si>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</si>
  <si>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</si>
  <si>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</si>
  <si>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</si>
  <si>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</si>
  <si>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</si>
  <si>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</si>
  <si>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</si>
  <si>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</si>
  <si>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</si>
  <si>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</si>
  <si>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</si>
  <si>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</si>
  <si>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</si>
  <si>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</si>
  <si>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</si>
  <si>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</si>
  <si>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</si>
  <si>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</si>
  <si>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</si>
  <si>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</si>
  <si>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</si>
  <si>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</si>
  <si>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</si>
  <si>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</si>
  <si>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</si>
  <si>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</si>
  <si>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</si>
  <si>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</si>
  <si>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</si>
  <si>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</si>
  <si>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</si>
  <si>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</si>
  <si>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</si>
  <si>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</si>
  <si>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</si>
  <si>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</si>
  <si>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</si>
  <si>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</si>
  <si>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</si>
  <si>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</si>
  <si>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</si>
  <si>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</si>
  <si>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</si>
  <si>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</si>
  <si>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</si>
  <si>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</si>
  <si>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</si>
  <si>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</si>
  <si>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</si>
  <si>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</si>
  <si>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</si>
  <si>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</si>
  <si>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</si>
  <si>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</si>
  <si>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</si>
  <si>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</si>
  <si>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</si>
  <si>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</si>
  <si>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</si>
  <si>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</si>
  <si>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</si>
  <si>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</si>
  <si>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</si>
  <si>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</si>
  <si>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</si>
  <si>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</si>
  <si>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</si>
  <si>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</si>
  <si>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</si>
  <si>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</si>
  <si>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</si>
  <si>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</si>
  <si>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</si>
  <si>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</si>
  <si>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</si>
  <si>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</si>
  <si>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</si>
  <si>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</si>
  <si>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</si>
  <si>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</si>
  <si>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</si>
  <si>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</si>
  <si>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</si>
  <si>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</si>
  <si>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</si>
  <si>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</si>
  <si>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</si>
  <si>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</si>
  <si>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</si>
  <si>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</si>
  <si>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</si>
  <si>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</si>
  <si>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</si>
  <si>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</si>
  <si>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</si>
  <si>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</si>
  <si>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</si>
  <si>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</si>
  <si>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</si>
  <si>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</si>
  <si>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</si>
  <si>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</si>
  <si>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</si>
  <si>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</si>
  <si>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</si>
  <si>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</si>
  <si>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</si>
  <si>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</si>
  <si>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</si>
  <si>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</si>
  <si>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</si>
  <si>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</si>
  <si>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</si>
  <si>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</si>
  <si>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</si>
  <si>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</si>
  <si>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</si>
  <si>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</si>
  <si>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</si>
  <si>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</si>
  <si>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</si>
  <si>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</si>
  <si>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</si>
  <si>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</si>
  <si>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</si>
  <si>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</si>
  <si>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</si>
  <si>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</si>
  <si>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</si>
  <si>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</si>
  <si>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</si>
  <si>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</si>
  <si>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</si>
  <si>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</si>
  <si>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</si>
  <si>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</si>
  <si>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</si>
  <si>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</si>
  <si>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</si>
  <si>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</si>
  <si>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</si>
  <si>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</si>
  <si>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</si>
  <si>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</si>
  <si>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</si>
  <si>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</si>
  <si>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</si>
  <si>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VAV-1-2</t>
  </si>
  <si>
    <t>VAV-1-3</t>
  </si>
  <si>
    <t>VAV-1-4</t>
  </si>
  <si>
    <t>VAV-1-6</t>
  </si>
  <si>
    <t>VAV-1-8</t>
  </si>
  <si>
    <t>VAV-1-10</t>
  </si>
  <si>
    <t>VAV-1-11</t>
  </si>
  <si>
    <t>VAV-1-12</t>
  </si>
  <si>
    <t>VAV-1-13</t>
  </si>
  <si>
    <t>VAV-1-14</t>
  </si>
  <si>
    <t>VAV-1-15</t>
  </si>
  <si>
    <t>VAV-1-16</t>
  </si>
  <si>
    <t>VAV-1-7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</si>
  <si>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</si>
  <si>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</si>
  <si>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</si>
  <si>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</si>
  <si>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</si>
  <si>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</si>
  <si>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</si>
  <si>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</si>
  <si>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</si>
  <si>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</si>
  <si>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</si>
  <si>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</si>
  <si>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</si>
  <si>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</si>
  <si>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</si>
  <si>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</si>
  <si>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</si>
  <si>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DP Ft WG</t>
  </si>
  <si>
    <t>St. Davids Georgetown Hospital</t>
  </si>
  <si>
    <t>44OP-237947</t>
  </si>
  <si>
    <t>Submittal</t>
  </si>
  <si>
    <t>VAV-312</t>
  </si>
  <si>
    <t>VAV-317</t>
  </si>
  <si>
    <t>VAV-318A</t>
  </si>
  <si>
    <t>VAV-318</t>
  </si>
  <si>
    <t>VAV-302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</si>
  <si>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</si>
  <si>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</si>
  <si>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</si>
  <si>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</si>
  <si>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</si>
  <si>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</si>
  <si>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</si>
  <si>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</si>
  <si>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</si>
  <si>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</si>
  <si>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</si>
  <si>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</si>
  <si>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</si>
  <si>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</si>
  <si>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</si>
  <si>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</si>
  <si>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</si>
  <si>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</si>
  <si>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</si>
  <si>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</si>
  <si>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</si>
  <si>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</si>
  <si>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</si>
  <si>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</si>
  <si>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</si>
  <si>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</si>
  <si>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</si>
  <si>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</si>
  <si>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</si>
  <si>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</si>
  <si>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</si>
  <si>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</si>
  <si>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</si>
  <si>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</si>
  <si>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</si>
  <si>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</si>
  <si>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</si>
  <si>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</si>
  <si>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</si>
  <si>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</si>
  <si>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</si>
  <si>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</si>
  <si>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</si>
  <si>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</si>
  <si>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</si>
  <si>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</si>
  <si>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</si>
  <si>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</si>
  <si>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</si>
  <si>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</si>
  <si>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</si>
  <si>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</si>
  <si>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</si>
  <si>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</si>
  <si>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</si>
  <si>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</si>
  <si>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</si>
  <si>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</si>
  <si>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CONCATENATE (Hide this column)</t>
  </si>
  <si>
    <t>DO NOT CHANGE ANYTHING ON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</si>
</sst>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0">
    <font>
      <sz val="10"/>
      <color theme="1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charset val="204"/>
    </font>
    <font>
      <sz val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</borders>
  <cellStyleXfs count="54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0" applyNumberFormat="0" applyBorder="0" applyAlignment="0" applyProtection="0"/>
    <xf numFmtId="0" fontId="30" fillId="7" borderId="14" applyNumberFormat="0" applyAlignment="0" applyProtection="0"/>
    <xf numFmtId="0" fontId="31" fillId="8" borderId="15" applyNumberFormat="0" applyAlignment="0" applyProtection="0"/>
    <xf numFmtId="0" fontId="32" fillId="8" borderId="14" applyNumberFormat="0" applyAlignment="0" applyProtection="0"/>
    <xf numFmtId="0" fontId="33" fillId="0" borderId="16" applyNumberFormat="0" applyFill="0" applyAlignment="0" applyProtection="0"/>
    <xf numFmtId="0" fontId="34" fillId="9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38" fillId="34" borderId="0" applyNumberFormat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39" fillId="0" borderId="0"/>
    <xf numFmtId="0" fontId="22" fillId="0" borderId="0"/>
    <xf numFmtId="0" fontId="22" fillId="10" borderId="18" applyNumberFormat="0" applyFont="0" applyAlignment="0" applyProtection="0"/>
  </cellStyleXfs>
  <cellXfs count="125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Fill="1" applyBorder="1" applyAlignment="1">
      <alignment vertical="top" wrapText="1"/>
    </xf>
    <xf numFmtId="0" fontId="12" fillId="0" borderId="0" xfId="5" applyFont="1" applyFill="1" applyAlignment="1">
      <alignment horizontal="right" vertical="top" wrapText="1"/>
    </xf>
    <xf numFmtId="0" fontId="12" fillId="0" borderId="0" xfId="5" applyFont="1" applyFill="1" applyAlignment="1">
      <alignment horizontal="left" vertical="top" wrapText="1"/>
    </xf>
    <xf numFmtId="0" fontId="11" fillId="0" borderId="0" xfId="5" applyFont="1" applyFill="1" applyBorder="1" applyAlignment="1">
      <alignment vertical="top"/>
    </xf>
    <xf numFmtId="14" fontId="14" fillId="0" borderId="0" xfId="5" applyNumberFormat="1" applyFont="1" applyFill="1" applyBorder="1" applyAlignment="1">
      <alignment horizontal="left" vertical="top" wrapText="1"/>
    </xf>
    <xf numFmtId="0" fontId="11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left" vertical="top" wrapText="1"/>
    </xf>
    <xf numFmtId="0" fontId="14" fillId="0" borderId="0" xfId="5" applyFont="1" applyFill="1" applyAlignment="1">
      <alignment horizontal="left" vertical="top" wrapText="1"/>
    </xf>
    <xf numFmtId="0" fontId="13" fillId="0" borderId="6" xfId="5" applyFont="1" applyFill="1" applyBorder="1" applyAlignment="1">
      <alignment horizontal="left" vertical="top" wrapText="1"/>
    </xf>
    <xf numFmtId="0" fontId="11" fillId="0" borderId="1" xfId="5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vertical="center"/>
    </xf>
    <xf numFmtId="0" fontId="11" fillId="0" borderId="3" xfId="5" applyFont="1" applyFill="1" applyBorder="1" applyAlignment="1">
      <alignment vertical="top"/>
    </xf>
    <xf numFmtId="3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Fill="1" applyAlignment="1">
      <alignment horizontal="left" vertical="top" wrapText="1"/>
    </xf>
    <xf numFmtId="4" fontId="17" fillId="0" borderId="0" xfId="5" applyNumberFormat="1" applyFont="1" applyFill="1" applyAlignment="1">
      <alignment horizontal="center" vertical="top" wrapText="1"/>
    </xf>
    <xf numFmtId="2" fontId="17" fillId="0" borderId="0" xfId="5" applyNumberFormat="1" applyFont="1" applyFill="1" applyBorder="1" applyAlignment="1">
      <alignment horizontal="center" vertical="top"/>
    </xf>
    <xf numFmtId="0" fontId="17" fillId="0" borderId="0" xfId="5" applyFont="1" applyFill="1" applyBorder="1" applyAlignment="1">
      <alignment horizontal="left" vertical="top" wrapText="1"/>
    </xf>
    <xf numFmtId="2" fontId="17" fillId="0" borderId="5" xfId="5" applyNumberFormat="1" applyFont="1" applyFill="1" applyBorder="1" applyAlignment="1">
      <alignment horizontal="center" vertical="top"/>
    </xf>
    <xf numFmtId="0" fontId="11" fillId="0" borderId="0" xfId="5" quotePrefix="1" applyFont="1" applyFill="1" applyAlignment="1">
      <alignment vertical="top"/>
    </xf>
    <xf numFmtId="0" fontId="11" fillId="0" borderId="0" xfId="5" applyFont="1" applyFill="1" applyBorder="1" applyAlignment="1">
      <alignment vertical="top"/>
    </xf>
    <xf numFmtId="49" fontId="3" fillId="0" borderId="0" xfId="3" applyNumberFormat="1" applyFont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4" fillId="0" borderId="0" xfId="3" applyNumberFormat="1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0" xfId="3" applyFont="1" applyAlignment="1">
      <alignment horizontal="left"/>
    </xf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49" fontId="3" fillId="0" borderId="0" xfId="3" applyNumberFormat="1" applyBorder="1" applyAlignment="1">
      <alignment horizontal="center"/>
    </xf>
    <xf numFmtId="49" fontId="3" fillId="2" borderId="0" xfId="3" applyNumberFormat="1" applyFont="1" applyFill="1" applyAlignment="1">
      <alignment horizontal="center"/>
    </xf>
    <xf numFmtId="0" fontId="1" fillId="0" borderId="0" xfId="1"/>
    <xf numFmtId="0" fontId="6" fillId="0" borderId="0" xfId="4" applyFont="1" applyFill="1" applyBorder="1"/>
    <xf numFmtId="0" fontId="6" fillId="0" borderId="0" xfId="4" applyFont="1" applyBorder="1"/>
    <xf numFmtId="0" fontId="6" fillId="0" borderId="0" xfId="4" applyFont="1" applyBorder="1" applyAlignment="1">
      <alignment horizontal="center"/>
    </xf>
    <xf numFmtId="12" fontId="6" fillId="0" borderId="0" xfId="4" applyNumberFormat="1" applyFont="1" applyBorder="1" applyAlignment="1">
      <alignment horizontal="center"/>
    </xf>
    <xf numFmtId="49" fontId="6" fillId="0" borderId="0" xfId="4" applyNumberFormat="1" applyFont="1"/>
    <xf numFmtId="49" fontId="6" fillId="0" borderId="0" xfId="4" applyNumberFormat="1" applyFont="1" applyBorder="1"/>
    <xf numFmtId="0" fontId="13" fillId="3" borderId="6" xfId="5" applyFont="1" applyFill="1" applyBorder="1" applyAlignment="1">
      <alignment horizontal="left" vertical="top" wrapText="1"/>
    </xf>
    <xf numFmtId="0" fontId="20" fillId="0" borderId="7" xfId="6" applyFont="1" applyFill="1" applyBorder="1" applyAlignment="1">
      <alignment horizontal="left" vertical="top" wrapText="1"/>
    </xf>
    <xf numFmtId="49" fontId="20" fillId="0" borderId="0" xfId="3" applyNumberFormat="1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49" fontId="20" fillId="0" borderId="0" xfId="3" applyNumberFormat="1" applyFont="1" applyAlignment="1">
      <alignment horizontal="center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21" fillId="0" borderId="0" xfId="0" applyFont="1" applyBorder="1" applyAlignment="1">
      <alignment horizontal="center" vertical="center"/>
    </xf>
    <xf numFmtId="2" fontId="1" fillId="0" borderId="0" xfId="1" applyNumberFormat="1"/>
    <xf numFmtId="2" fontId="11" fillId="0" borderId="0" xfId="5" applyNumberFormat="1" applyFont="1" applyFill="1" applyBorder="1" applyAlignment="1">
      <alignment vertical="top"/>
    </xf>
    <xf numFmtId="2" fontId="17" fillId="0" borderId="4" xfId="5" applyNumberFormat="1" applyFont="1" applyFill="1" applyBorder="1" applyAlignment="1">
      <alignment horizontal="left" vertical="top" wrapText="1"/>
    </xf>
    <xf numFmtId="2" fontId="0" fillId="0" borderId="0" xfId="0" applyNumberFormat="1"/>
    <xf numFmtId="0" fontId="13" fillId="3" borderId="0" xfId="5" applyFont="1" applyFill="1" applyBorder="1" applyAlignment="1">
      <alignment horizontal="left" vertical="top" wrapText="1"/>
    </xf>
    <xf numFmtId="0" fontId="13" fillId="3" borderId="3" xfId="5" applyFont="1" applyFill="1" applyBorder="1" applyAlignment="1">
      <alignment horizontal="left" vertical="top" wrapText="1"/>
    </xf>
    <xf numFmtId="2" fontId="11" fillId="0" borderId="3" xfId="5" applyNumberFormat="1" applyFont="1" applyFill="1" applyBorder="1" applyAlignment="1">
      <alignment vertical="top"/>
    </xf>
    <xf numFmtId="2" fontId="11" fillId="0" borderId="2" xfId="5" applyNumberFormat="1" applyFont="1" applyFill="1" applyBorder="1" applyAlignment="1">
      <alignment vertical="top"/>
    </xf>
    <xf numFmtId="49" fontId="4" fillId="0" borderId="0" xfId="3" applyNumberFormat="1" applyFont="1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vertical="top" wrapText="1"/>
    </xf>
    <xf numFmtId="0" fontId="14" fillId="0" borderId="0" xfId="5" applyFont="1" applyFill="1" applyBorder="1" applyAlignment="1">
      <alignment vertical="top"/>
    </xf>
    <xf numFmtId="0" fontId="13" fillId="3" borderId="21" xfId="5" applyFont="1" applyFill="1" applyBorder="1" applyAlignment="1">
      <alignment horizontal="left" vertical="top" wrapText="1"/>
    </xf>
    <xf numFmtId="0" fontId="13" fillId="0" borderId="21" xfId="5" applyFont="1" applyFill="1" applyBorder="1" applyAlignment="1">
      <alignment horizontal="left" vertical="top" wrapText="1"/>
    </xf>
    <xf numFmtId="0" fontId="13" fillId="0" borderId="20" xfId="5" applyFont="1" applyFill="1" applyBorder="1" applyAlignment="1">
      <alignment horizontal="left" vertical="center" wrapText="1"/>
    </xf>
    <xf numFmtId="0" fontId="1" fillId="0" borderId="0" xfId="1" applyAlignment="1"/>
    <xf numFmtId="2" fontId="17" fillId="0" borderId="23" xfId="5" applyNumberFormat="1" applyFont="1" applyFill="1" applyBorder="1" applyAlignment="1">
      <alignment horizontal="center" vertical="top" wrapText="1"/>
    </xf>
    <xf numFmtId="0" fontId="13" fillId="0" borderId="25" xfId="5" applyFont="1" applyFill="1" applyBorder="1" applyAlignment="1">
      <alignment horizontal="left" vertical="center" wrapText="1"/>
    </xf>
    <xf numFmtId="0" fontId="13" fillId="0" borderId="22" xfId="5" applyFont="1" applyFill="1" applyBorder="1" applyAlignment="1">
      <alignment horizontal="left" vertical="center" wrapText="1"/>
    </xf>
    <xf numFmtId="2" fontId="13" fillId="0" borderId="24" xfId="5" applyNumberFormat="1" applyFont="1" applyFill="1" applyBorder="1" applyAlignment="1">
      <alignment horizontal="left" vertical="center" wrapText="1"/>
    </xf>
    <xf numFmtId="2" fontId="17" fillId="0" borderId="0" xfId="5" applyNumberFormat="1" applyFont="1" applyFill="1" applyBorder="1" applyAlignment="1">
      <alignment horizontal="center" vertical="top" wrapText="1"/>
    </xf>
    <xf numFmtId="2" fontId="17" fillId="0" borderId="23" xfId="5" applyNumberFormat="1" applyFont="1" applyFill="1" applyBorder="1" applyAlignment="1">
      <alignment horizontal="left" vertical="top" wrapText="1"/>
    </xf>
    <xf numFmtId="2" fontId="11" fillId="0" borderId="23" xfId="5" applyNumberFormat="1" applyFont="1" applyFill="1" applyBorder="1" applyAlignment="1">
      <alignment vertical="top"/>
    </xf>
    <xf numFmtId="2" fontId="13" fillId="3" borderId="23" xfId="5" applyNumberFormat="1" applyFont="1" applyFill="1" applyBorder="1" applyAlignment="1">
      <alignment horizontal="left" vertical="top" wrapText="1"/>
    </xf>
    <xf numFmtId="0" fontId="1" fillId="0" borderId="0" xfId="1"/>
    <xf numFmtId="2" fontId="20" fillId="0" borderId="7" xfId="6" applyNumberFormat="1" applyFont="1" applyFill="1" applyBorder="1" applyAlignment="1">
      <alignment horizontal="left" vertical="top" wrapText="1"/>
    </xf>
    <xf numFmtId="0" fontId="7" fillId="0" borderId="0" xfId="4"/>
    <xf numFmtId="0" fontId="4" fillId="0" borderId="0" xfId="4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3" applyNumberFormat="1" applyFont="1" applyBorder="1" applyAlignment="1">
      <alignment horizontal="center" vertical="center" wrapText="1"/>
    </xf>
    <xf numFmtId="0" fontId="20" fillId="0" borderId="0" xfId="3" applyNumberFormat="1" applyFont="1" applyAlignment="1">
      <alignment horizontal="center"/>
    </xf>
    <xf numFmtId="0" fontId="6" fillId="0" borderId="0" xfId="4" applyNumberFormat="1" applyFont="1"/>
    <xf numFmtId="0" fontId="1" fillId="0" borderId="0" xfId="1" applyNumberFormat="1"/>
    <xf numFmtId="0" fontId="13" fillId="35" borderId="6" xfId="5" applyFont="1" applyFill="1" applyBorder="1" applyAlignment="1">
      <alignment horizontal="left" vertical="top" wrapText="1"/>
    </xf>
    <xf numFmtId="0" fontId="37" fillId="0" borderId="0" xfId="0" applyFont="1" applyAlignment="1">
      <alignment horizontal="center" vertical="center"/>
    </xf>
    <xf numFmtId="0" fontId="11" fillId="36" borderId="0" xfId="5" applyFont="1" applyFill="1" applyBorder="1" applyAlignment="1">
      <alignment horizontal="left" vertical="top" wrapText="1"/>
    </xf>
    <xf numFmtId="0" fontId="1" fillId="36" borderId="0" xfId="1" applyFill="1"/>
    <xf numFmtId="0" fontId="1" fillId="36" borderId="0" xfId="1" applyFill="1" applyAlignment="1"/>
    <xf numFmtId="0" fontId="13" fillId="36" borderId="6" xfId="5" applyFont="1" applyFill="1" applyBorder="1" applyAlignment="1">
      <alignment horizontal="left" vertical="top" wrapText="1"/>
    </xf>
    <xf numFmtId="0" fontId="11" fillId="36" borderId="0" xfId="5" applyFont="1" applyFill="1" applyBorder="1" applyAlignment="1">
      <alignment vertical="top"/>
    </xf>
    <xf numFmtId="3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/>
    </xf>
    <xf numFmtId="0" fontId="11" fillId="36" borderId="0" xfId="5" quotePrefix="1" applyFont="1" applyFill="1" applyAlignment="1">
      <alignment vertical="top"/>
    </xf>
    <xf numFmtId="0" fontId="0" fillId="36" borderId="0" xfId="0" applyFill="1"/>
    <xf numFmtId="0" fontId="1" fillId="36" borderId="0" xfId="1" applyFill="1" applyBorder="1" applyAlignment="1">
      <alignment horizontal="center"/>
    </xf>
    <xf numFmtId="0" fontId="13" fillId="36" borderId="0" xfId="5" applyFont="1" applyFill="1" applyBorder="1" applyAlignment="1">
      <alignment horizontal="left" vertical="top" wrapText="1"/>
    </xf>
    <xf numFmtId="0" fontId="13" fillId="36" borderId="22" xfId="5" applyFont="1" applyFill="1" applyBorder="1" applyAlignment="1">
      <alignment horizontal="left" vertical="center" wrapText="1"/>
    </xf>
    <xf numFmtId="2" fontId="17" fillId="36" borderId="0" xfId="5" applyNumberFormat="1" applyFont="1" applyFill="1" applyBorder="1" applyAlignment="1">
      <alignment horizontal="center" vertical="top"/>
    </xf>
    <xf numFmtId="2" fontId="11" fillId="36" borderId="0" xfId="5" applyNumberFormat="1" applyFont="1" applyFill="1" applyBorder="1" applyAlignment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21" xfId="5" applyFont="1" applyFill="1" applyBorder="1" applyAlignment="1">
      <alignment horizontal="left" vertical="top" wrapText="1"/>
    </xf>
    <xf numFmtId="0" fontId="13" fillId="36" borderId="20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 wrapText="1"/>
    </xf>
    <xf numFmtId="0" fontId="0" fillId="2" borderId="0" xfId="0" applyFill="1"/>
    <xf numFmtId="0" fontId="0" fillId="2" borderId="0" xfId="0" applyNumberFormat="1" applyFill="1"/>
    <xf numFmtId="0" fontId="13" fillId="0" borderId="1" xfId="5" applyFont="1" applyFill="1" applyBorder="1" applyAlignment="1">
      <alignment horizontal="left" vertical="center" wrapText="1"/>
    </xf>
    <xf numFmtId="0" fontId="15" fillId="0" borderId="0" xfId="5" applyFont="1" applyFill="1" applyAlignment="1">
      <alignment horizontal="center" vertical="top"/>
    </xf>
    <xf numFmtId="0" fontId="9" fillId="0" borderId="0" xfId="5" applyFont="1" applyFill="1" applyBorder="1" applyAlignment="1">
      <alignment horizontal="left" vertical="top" wrapText="1"/>
    </xf>
    <xf numFmtId="0" fontId="10" fillId="0" borderId="0" xfId="5" applyFont="1" applyFill="1" applyBorder="1" applyAlignment="1">
      <alignment horizontal="left" vertical="top" wrapText="1"/>
    </xf>
    <xf numFmtId="0" fontId="12" fillId="0" borderId="0" xfId="5" applyFont="1" applyFill="1" applyAlignment="1">
      <alignment horizontal="left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center" vertical="top" wrapText="1"/>
    </xf>
    <xf numFmtId="0" fontId="15" fillId="0" borderId="0" xfId="5" applyFont="1" applyFill="1" applyAlignment="1">
      <alignment horizontal="left" vertical="top"/>
    </xf>
    <xf numFmtId="0" fontId="11" fillId="0" borderId="0" xfId="5" applyFont="1" applyFill="1" applyAlignment="1">
      <alignment horizontal="center" vertical="top"/>
    </xf>
    <xf numFmtId="0" fontId="3" fillId="0" borderId="8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3" fillId="0" borderId="9" xfId="1" applyFont="1" applyBorder="1" applyAlignment="1">
      <alignment horizontal="center"/>
    </xf>
  </cellXfs>
  <cellStyles count="54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3" xfId="5" xr:uid="{00000000-0005-0000-0000-000028000000}"/>
    <cellStyle name="Normal 3 2" xfId="7" xr:uid="{00000000-0005-0000-0000-000029000000}"/>
    <cellStyle name="Normal 3 3" xfId="49" xr:uid="{00000000-0005-0000-0000-00002A000000}"/>
    <cellStyle name="Normal 4" xfId="1" xr:uid="{00000000-0005-0000-0000-00002B000000}"/>
    <cellStyle name="Normal 4 2" xfId="8" xr:uid="{00000000-0005-0000-0000-00002C000000}"/>
    <cellStyle name="Normal 4 3" xfId="52" xr:uid="{00000000-0005-0000-0000-00002D000000}"/>
    <cellStyle name="Normal 5" xfId="6" xr:uid="{00000000-0005-0000-0000-00002E000000}"/>
    <cellStyle name="Normal_Valve Reference" xfId="3" xr:uid="{00000000-0005-0000-0000-00002F000000}"/>
    <cellStyle name="Normal_Valve Schedule Spreadsheet_Final" xfId="4" xr:uid="{00000000-0005-0000-0000-000030000000}"/>
    <cellStyle name="Note 2" xfId="53" xr:uid="{00000000-0005-0000-0000-000031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2"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82"/>
  <sheetViews>
    <sheetView tabSelected="1" zoomScale="90" zoomScaleNormal="90" workbookViewId="0">
      <selection activeCell="G17" sqref="G17"/>
    </sheetView>
  </sheetViews>
  <sheetFormatPr defaultColWidth="17.5703125" defaultRowHeight="12.75"/>
  <cols>
    <col min="1" max="1" width="9.7109375" bestFit="1" customWidth="1"/>
    <col min="2" max="2" width="7.7109375" customWidth="1"/>
    <col min="3" max="3" width="7.28515625" customWidth="1"/>
    <col min="4" max="4" width="6.42578125" customWidth="1"/>
    <col min="5" max="5" width="16.28515625" style="98" hidden="1" customWidth="1"/>
    <col min="6" max="6" width="8.85546875" customWidth="1"/>
    <col min="7" max="7" width="12.85546875" bestFit="1" customWidth="1"/>
    <col min="8" max="8" width="9.28515625" customWidth="1"/>
    <col min="9" max="9" width="7.140625" bestFit="1" customWidth="1"/>
    <col min="10" max="10" width="14.28515625" customWidth="1"/>
    <col min="11" max="11" width="7.5703125" bestFit="1" customWidth="1"/>
    <col min="12" max="16" width="7.5703125" hidden="1" customWidth="1"/>
    <col min="17" max="17" width="8.42578125" customWidth="1"/>
    <col min="18" max="18" width="9.28515625" customWidth="1"/>
    <col min="19" max="19" width="8.7109375" customWidth="1"/>
    <col min="20" max="20" width="9.140625" customWidth="1"/>
    <col min="21" max="21" width="6.140625" style="56" customWidth="1"/>
    <col min="22" max="22" width="7.85546875" bestFit="1" customWidth="1"/>
    <col min="23" max="23" width="7.140625" bestFit="1" customWidth="1"/>
    <col min="24" max="24" width="6.28515625" customWidth="1"/>
    <col min="25" max="25" width="9.28515625" customWidth="1"/>
    <col min="26" max="26" width="7.140625" bestFit="1" customWidth="1"/>
    <col min="27" max="27" width="14.42578125" style="98" hidden="1" customWidth="1"/>
    <col min="28" max="28" width="7.140625" bestFit="1" customWidth="1"/>
    <col min="29" max="29" width="12.28515625" style="98" hidden="1" customWidth="1"/>
    <col min="30" max="30" width="12.28515625" hidden="1" customWidth="1"/>
    <col min="31" max="31" width="10.5703125" customWidth="1"/>
    <col min="32" max="32" width="9.5703125" customWidth="1"/>
    <col min="33" max="33" width="13.140625" bestFit="1" customWidth="1"/>
    <col min="34" max="34" width="17" bestFit="1" customWidth="1"/>
    <col min="35" max="35" width="9.42578125" bestFit="1" customWidth="1"/>
    <col min="37" max="37" width="10" bestFit="1" customWidth="1"/>
    <col min="38" max="38" width="8.42578125" bestFit="1" customWidth="1"/>
  </cols>
  <sheetData>
    <row r="1" spans="1:38" ht="18.75">
      <c r="A1" s="113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3"/>
      <c r="T1" s="1"/>
      <c r="U1" s="53"/>
      <c r="V1" s="1"/>
      <c r="W1" s="1"/>
      <c r="X1" s="1"/>
      <c r="Y1" s="1"/>
      <c r="Z1" s="1"/>
      <c r="AA1" s="91"/>
      <c r="AB1" s="4"/>
      <c r="AC1" s="104"/>
      <c r="AD1" s="4"/>
      <c r="AE1" s="5"/>
      <c r="AF1" s="1"/>
      <c r="AG1" s="1"/>
      <c r="AH1" s="1"/>
      <c r="AI1" s="1"/>
      <c r="AJ1" s="1"/>
      <c r="AK1" s="1"/>
      <c r="AL1" s="1"/>
    </row>
    <row r="2" spans="1:38" ht="15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4"/>
      <c r="T2" s="1"/>
      <c r="U2" s="53"/>
      <c r="V2" s="1"/>
      <c r="W2" s="1"/>
      <c r="X2" s="1"/>
      <c r="Y2" s="1"/>
      <c r="Z2" s="1"/>
      <c r="AA2" s="91"/>
      <c r="AB2" s="116" t="s">
        <v>2</v>
      </c>
      <c r="AC2" s="116"/>
      <c r="AD2" s="116"/>
      <c r="AE2" s="116"/>
      <c r="AF2" s="116"/>
      <c r="AG2" s="7">
        <v>43286</v>
      </c>
      <c r="AH2" s="1"/>
      <c r="AI2" s="1"/>
      <c r="AJ2" s="1"/>
      <c r="AK2" s="1"/>
      <c r="AL2" s="1"/>
    </row>
    <row r="3" spans="1:38">
      <c r="A3" s="117" t="s">
        <v>3</v>
      </c>
      <c r="B3" s="117"/>
      <c r="C3" s="117"/>
      <c r="D3" s="8"/>
      <c r="E3" s="90"/>
      <c r="F3" s="8"/>
      <c r="G3" s="118" t="s">
        <v>595</v>
      </c>
      <c r="H3" s="118"/>
      <c r="I3" s="118"/>
      <c r="J3" s="118"/>
      <c r="K3" s="6"/>
      <c r="L3" s="49"/>
      <c r="M3" s="49"/>
      <c r="N3" s="49"/>
      <c r="O3" s="49"/>
      <c r="P3" s="49"/>
      <c r="Q3" s="6"/>
      <c r="R3" s="6"/>
      <c r="S3" s="6"/>
      <c r="T3" s="6"/>
      <c r="U3" s="53"/>
      <c r="V3" s="1"/>
      <c r="W3" s="1"/>
      <c r="X3" s="1"/>
      <c r="Y3" s="1"/>
      <c r="Z3" s="1"/>
      <c r="AA3" s="91"/>
      <c r="AB3" s="116" t="s">
        <v>4</v>
      </c>
      <c r="AC3" s="116"/>
      <c r="AD3" s="116"/>
      <c r="AE3" s="116"/>
      <c r="AF3" s="116"/>
      <c r="AG3" s="7">
        <v>43287</v>
      </c>
      <c r="AH3" s="1"/>
      <c r="AI3" s="1"/>
      <c r="AJ3" s="1"/>
      <c r="AK3" s="1"/>
      <c r="AL3" s="1"/>
    </row>
    <row r="4" spans="1:38">
      <c r="A4" s="119" t="s">
        <v>5</v>
      </c>
      <c r="B4" s="119"/>
      <c r="C4" s="119"/>
      <c r="D4" s="1"/>
      <c r="E4" s="91"/>
      <c r="F4" s="37"/>
      <c r="G4" s="120" t="s">
        <v>596</v>
      </c>
      <c r="H4" s="120"/>
      <c r="I4" s="120"/>
      <c r="J4" s="120"/>
      <c r="K4" s="1"/>
      <c r="L4" s="37"/>
      <c r="M4" s="37"/>
      <c r="N4" s="37"/>
      <c r="O4" s="37"/>
      <c r="P4" s="37"/>
      <c r="Q4" s="1"/>
      <c r="R4" s="1"/>
      <c r="S4" s="1"/>
      <c r="T4" s="1"/>
      <c r="U4" s="54"/>
      <c r="V4" s="6"/>
      <c r="W4" s="6"/>
      <c r="X4" s="6"/>
      <c r="Y4" s="6"/>
      <c r="Z4" s="6"/>
      <c r="AA4" s="94"/>
      <c r="AB4" s="116" t="s">
        <v>6</v>
      </c>
      <c r="AC4" s="116"/>
      <c r="AD4" s="116"/>
      <c r="AE4" s="116"/>
      <c r="AF4" s="116"/>
      <c r="AG4" s="9" t="s">
        <v>7</v>
      </c>
      <c r="AH4" s="1"/>
      <c r="AI4" s="1"/>
      <c r="AJ4" s="1"/>
      <c r="AK4" s="1"/>
      <c r="AL4" s="1"/>
    </row>
    <row r="5" spans="1:38" ht="13.5" thickBot="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37"/>
      <c r="AK5" s="37"/>
      <c r="AL5" s="37"/>
    </row>
    <row r="6" spans="1:38">
      <c r="A6" s="70"/>
      <c r="B6" s="70"/>
      <c r="C6" s="70"/>
      <c r="D6" s="70"/>
      <c r="E6" s="92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121" t="s">
        <v>597</v>
      </c>
      <c r="V6" s="122"/>
      <c r="W6" s="123"/>
      <c r="X6" s="124" t="s">
        <v>8</v>
      </c>
      <c r="Y6" s="122"/>
      <c r="Z6" s="123"/>
      <c r="AA6" s="99"/>
      <c r="AB6" s="70"/>
      <c r="AC6" s="92"/>
      <c r="AD6" s="70"/>
      <c r="AE6" s="70"/>
      <c r="AF6" s="70"/>
      <c r="AG6" s="70"/>
      <c r="AH6" s="70"/>
      <c r="AI6" s="70"/>
      <c r="AJ6" s="1"/>
      <c r="AK6" s="1"/>
      <c r="AL6" s="1"/>
    </row>
    <row r="7" spans="1:38" ht="34.5" thickBot="1">
      <c r="A7" s="44" t="s">
        <v>558</v>
      </c>
      <c r="B7" s="44" t="s">
        <v>9</v>
      </c>
      <c r="C7" s="88" t="s">
        <v>10</v>
      </c>
      <c r="D7" s="44" t="s">
        <v>11</v>
      </c>
      <c r="E7" s="93" t="s">
        <v>661</v>
      </c>
      <c r="F7" s="44" t="s">
        <v>493</v>
      </c>
      <c r="G7" s="11" t="s">
        <v>492</v>
      </c>
      <c r="H7" s="11" t="s">
        <v>12</v>
      </c>
      <c r="I7" s="44" t="s">
        <v>13</v>
      </c>
      <c r="J7" s="11" t="s">
        <v>14</v>
      </c>
      <c r="K7" s="11" t="s">
        <v>15</v>
      </c>
      <c r="L7" s="11" t="s">
        <v>559</v>
      </c>
      <c r="M7" s="11" t="s">
        <v>560</v>
      </c>
      <c r="N7" s="11" t="s">
        <v>561</v>
      </c>
      <c r="O7" s="11" t="s">
        <v>562</v>
      </c>
      <c r="P7" s="11" t="s">
        <v>563</v>
      </c>
      <c r="Q7" s="44" t="s">
        <v>16</v>
      </c>
      <c r="R7" s="11" t="s">
        <v>17</v>
      </c>
      <c r="S7" s="67" t="s">
        <v>18</v>
      </c>
      <c r="T7" s="67" t="s">
        <v>19</v>
      </c>
      <c r="U7" s="78" t="s">
        <v>20</v>
      </c>
      <c r="V7" s="57" t="s">
        <v>21</v>
      </c>
      <c r="W7" s="58" t="s">
        <v>593</v>
      </c>
      <c r="X7" s="57" t="s">
        <v>20</v>
      </c>
      <c r="Y7" s="57" t="s">
        <v>22</v>
      </c>
      <c r="Z7" s="58" t="s">
        <v>593</v>
      </c>
      <c r="AA7" s="100" t="s">
        <v>654</v>
      </c>
      <c r="AB7" s="68" t="s">
        <v>23</v>
      </c>
      <c r="AC7" s="105" t="s">
        <v>657</v>
      </c>
      <c r="AD7" s="68" t="s">
        <v>658</v>
      </c>
      <c r="AE7" s="68" t="s">
        <v>24</v>
      </c>
      <c r="AF7" s="68" t="s">
        <v>25</v>
      </c>
      <c r="AG7" s="11" t="s">
        <v>26</v>
      </c>
      <c r="AH7" s="11" t="s">
        <v>27</v>
      </c>
      <c r="AI7" s="44" t="s">
        <v>28</v>
      </c>
      <c r="AJ7" s="1"/>
      <c r="AK7" s="1"/>
      <c r="AL7" s="1"/>
    </row>
    <row r="8" spans="1:38" ht="13.5" thickTop="1">
      <c r="A8" s="12"/>
      <c r="B8" s="12"/>
      <c r="C8" s="111" t="s">
        <v>29</v>
      </c>
      <c r="D8" s="111"/>
      <c r="E8" s="111"/>
      <c r="F8" s="111"/>
      <c r="G8" s="111"/>
      <c r="H8" s="111" t="s">
        <v>30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69"/>
      <c r="T8" s="69"/>
      <c r="U8" s="74"/>
      <c r="V8" s="73"/>
      <c r="W8" s="72"/>
      <c r="X8" s="73"/>
      <c r="Y8" s="73"/>
      <c r="Z8" s="72"/>
      <c r="AA8" s="101"/>
      <c r="AB8" s="69"/>
      <c r="AC8" s="106"/>
      <c r="AD8" s="69"/>
      <c r="AE8" s="69"/>
      <c r="AF8" s="69"/>
      <c r="AG8" s="13"/>
      <c r="AH8" s="13"/>
      <c r="AI8" s="13"/>
      <c r="AJ8" s="14"/>
      <c r="AK8" s="14" t="s">
        <v>594</v>
      </c>
      <c r="AL8" s="14" t="s">
        <v>31</v>
      </c>
    </row>
    <row r="9" spans="1:38">
      <c r="A9" s="6"/>
      <c r="B9" s="49"/>
      <c r="C9" s="6"/>
      <c r="D9" s="6"/>
      <c r="E9" s="94"/>
      <c r="F9" s="25"/>
      <c r="G9" s="6"/>
      <c r="H9" s="6"/>
      <c r="I9" s="6"/>
      <c r="J9" s="6"/>
      <c r="K9" s="6"/>
      <c r="L9" s="49"/>
      <c r="M9" s="49"/>
      <c r="N9" s="49"/>
      <c r="O9" s="49"/>
      <c r="P9" s="49"/>
      <c r="Q9" s="6"/>
      <c r="R9" s="6"/>
      <c r="S9" s="6"/>
      <c r="T9" s="6"/>
      <c r="U9" s="77"/>
      <c r="V9" s="51"/>
      <c r="W9" s="15"/>
      <c r="X9" s="51"/>
      <c r="Y9" s="51"/>
      <c r="Z9" s="15"/>
      <c r="AA9" s="94"/>
      <c r="AB9" s="6"/>
      <c r="AC9" s="94"/>
      <c r="AD9" s="51"/>
      <c r="AE9" s="6"/>
      <c r="AF9" s="6"/>
      <c r="AG9" s="6"/>
      <c r="AH9" s="6"/>
      <c r="AI9" s="1"/>
      <c r="AJ9" s="1"/>
      <c r="AK9" s="1"/>
      <c r="AL9" s="1"/>
    </row>
    <row r="10" spans="1:38" ht="15" customHeight="1">
      <c r="A10" s="52" t="s">
        <v>564</v>
      </c>
      <c r="B10" s="22" t="s">
        <v>32</v>
      </c>
      <c r="C10" s="17" t="s">
        <v>589</v>
      </c>
      <c r="D10" s="16">
        <v>1</v>
      </c>
      <c r="E10" s="95" t="e">
        <f>CONCATENATE(#REF!,#REF!,#REF!)</f>
        <v>#REF!</v>
      </c>
      <c r="F10" s="16" t="s">
        <v>608</v>
      </c>
      <c r="G10" s="64" t="str">
        <f>VLOOKUP(AD10,Vlookup!$M$1:$N$112,2, FALSE)</f>
        <v>599-10301S</v>
      </c>
      <c r="H10" s="17" t="str">
        <f>VLOOKUP($F10,'Actuator Reference'!A:B, 2, FALSE)</f>
        <v>GDE131.1P</v>
      </c>
      <c r="I10" s="17" t="s">
        <v>33</v>
      </c>
      <c r="J10" s="17" t="str">
        <f>VLOOKUP($G10,Vlookup!$A:$K,11,FALSE)</f>
        <v>Ball-Powermite</v>
      </c>
      <c r="K10" s="17" t="str">
        <f>VLOOKUP($G10,Vlookup!$A:$K,7,FALSE)</f>
        <v>NSR</v>
      </c>
      <c r="L10" s="17"/>
      <c r="M10" s="17"/>
      <c r="N10" s="17"/>
      <c r="O10" s="17"/>
      <c r="P10" s="17"/>
      <c r="Q10" s="18">
        <v>0.75</v>
      </c>
      <c r="R10" s="17" t="str">
        <f>VLOOKUP($G10,Vlookup!$A:$K,3,FALSE)</f>
        <v>0.5</v>
      </c>
      <c r="S10" s="19"/>
      <c r="T10" s="20">
        <v>5</v>
      </c>
      <c r="U10" s="76"/>
      <c r="V10" s="21"/>
      <c r="W10" s="59"/>
      <c r="X10" s="71">
        <v>1</v>
      </c>
      <c r="Y10" s="21">
        <f>X10/60*0.133681/(PI()*(Q10/2/12)^2)</f>
        <v>0.7262205251402295</v>
      </c>
      <c r="Z10" s="59"/>
      <c r="AA10" s="102">
        <f>CEILING(Q10-0.25, 0.25)</f>
        <v>0.5</v>
      </c>
      <c r="AB10" s="20">
        <f>X10/(SQRT(T10))</f>
        <v>0.44721359549995793</v>
      </c>
      <c r="AC10" s="107">
        <f t="array" ref="AC10">MIN(IF(Vlookup!B3:B33&gt;'AHU Valve'!AB10,Vlookup!B3:B33))</f>
        <v>0.63</v>
      </c>
      <c r="AD10" s="20" t="str">
        <f>CONCATENATE(AA10,AC10)</f>
        <v>0.50.63</v>
      </c>
      <c r="AE10" s="17">
        <f>VLOOKUP($G10,Vlookup!$A:$K,2,FALSE)</f>
        <v>0.63</v>
      </c>
      <c r="AF10" s="20">
        <f>(1/SQRT(1+(1.5*(1-((R10^2)/(Q10^2)))/890)*(AE10/(R10^2)*2)))*AE10</f>
        <v>0.62851872380828</v>
      </c>
      <c r="AG10" s="20">
        <f>(AF10/X10)^2</f>
        <v>0.39503578617758894</v>
      </c>
      <c r="AH10" s="17">
        <v>200</v>
      </c>
      <c r="AI10" s="17"/>
      <c r="AJ10" s="2"/>
      <c r="AK10" s="6"/>
      <c r="AL10" s="6"/>
    </row>
    <row r="11" spans="1:38" ht="15" customHeight="1">
      <c r="A11" s="52" t="s">
        <v>565</v>
      </c>
      <c r="B11" s="22" t="s">
        <v>577</v>
      </c>
      <c r="C11" s="17" t="s">
        <v>589</v>
      </c>
      <c r="D11" s="16">
        <v>1</v>
      </c>
      <c r="E11" s="95" t="e">
        <f>CONCATENATE(#REF!,#REF!,#REF!)</f>
        <v>#REF!</v>
      </c>
      <c r="F11" s="16" t="s">
        <v>636</v>
      </c>
      <c r="G11" s="64" t="str">
        <f>VLOOKUP(AD11,Vlookup!$M$1:$N$112,2, FALSE)</f>
        <v>599-10301S</v>
      </c>
      <c r="H11" s="17" t="str">
        <f>VLOOKUP($F11,'Actuator Reference'!A:B, 2, FALSE)</f>
        <v>GDE131.1Q</v>
      </c>
      <c r="I11" s="17" t="s">
        <v>33</v>
      </c>
      <c r="J11" s="17" t="str">
        <f>VLOOKUP($G11,Vlookup!$A:$K,11,FALSE)</f>
        <v>Ball-Powermite</v>
      </c>
      <c r="K11" s="17" t="str">
        <f>VLOOKUP($G11,Vlookup!$A:$K,7,FALSE)</f>
        <v>NSR</v>
      </c>
      <c r="L11" s="17"/>
      <c r="M11" s="17"/>
      <c r="N11" s="17"/>
      <c r="O11" s="17"/>
      <c r="P11" s="17"/>
      <c r="Q11" s="18">
        <v>0.75</v>
      </c>
      <c r="R11" s="17" t="str">
        <f>VLOOKUP($G11,Vlookup!$A:$K,3,FALSE)</f>
        <v>0.5</v>
      </c>
      <c r="S11" s="19"/>
      <c r="T11" s="20">
        <v>5</v>
      </c>
      <c r="U11" s="76"/>
      <c r="V11" s="21"/>
      <c r="W11" s="59"/>
      <c r="X11" s="71">
        <v>1.1000000000000001</v>
      </c>
      <c r="Y11" s="21">
        <f t="shared" ref="Y11:Y27" si="0">X11/60*0.133681/(PI()*(Q11/2/12)^2)</f>
        <v>0.79884257765425237</v>
      </c>
      <c r="Z11" s="59"/>
      <c r="AA11" s="102">
        <f t="shared" ref="AA11:AA27" si="1">CEILING(Q11-0.25, 0.25)</f>
        <v>0.5</v>
      </c>
      <c r="AB11" s="20">
        <f t="shared" ref="AB11:AB21" si="2">X11/(SQRT(T11))</f>
        <v>0.49193495504995377</v>
      </c>
      <c r="AC11" s="107">
        <f t="array" ref="AC11">MIN(IF(Vlookup!B3:B33&gt;'AHU Valve'!AB11,Vlookup!B3:B33))</f>
        <v>0.63</v>
      </c>
      <c r="AD11" s="20" t="str">
        <f t="shared" ref="AD11:AD27" si="3">CONCATENATE(AA11,AC11)</f>
        <v>0.50.63</v>
      </c>
      <c r="AE11" s="17">
        <f>VLOOKUP($G11,Vlookup!$A:$K,2,FALSE)</f>
        <v>0.63</v>
      </c>
      <c r="AF11" s="20">
        <f t="shared" ref="AF11:AF22" si="4">(1/SQRT(1+(1.5*(1-((R11^2)/(Q11^2)))/890)*(AE11/(R11^2)*2)))*AE11</f>
        <v>0.62851872380828</v>
      </c>
      <c r="AG11" s="20">
        <f t="shared" ref="AG11:AG27" si="5">(AF11/X11)^2</f>
        <v>0.32647585634511478</v>
      </c>
      <c r="AH11" s="17">
        <v>200</v>
      </c>
      <c r="AI11" s="17"/>
      <c r="AJ11" s="2">
        <v>2</v>
      </c>
      <c r="AK11" s="6">
        <v>0.17</v>
      </c>
      <c r="AL11" s="6">
        <f>AK11/12</f>
        <v>1.4166666666666668E-2</v>
      </c>
    </row>
    <row r="12" spans="1:38" ht="15" customHeight="1">
      <c r="A12" s="52" t="s">
        <v>566</v>
      </c>
      <c r="B12" s="22" t="s">
        <v>578</v>
      </c>
      <c r="C12" s="17" t="s">
        <v>589</v>
      </c>
      <c r="D12" s="16">
        <v>1</v>
      </c>
      <c r="E12" s="95" t="e">
        <f>CONCATENATE(#REF!,#REF!,#REF!)</f>
        <v>#REF!</v>
      </c>
      <c r="F12" s="16"/>
      <c r="G12" s="64" t="str">
        <f>VLOOKUP(AD12,Vlookup!$M$1:$N$112,2, FALSE)</f>
        <v>599-10302S</v>
      </c>
      <c r="H12" s="17" t="e">
        <f>VLOOKUP($F12,'Actuator Reference'!A:B, 2, FALSE)</f>
        <v>#N/A</v>
      </c>
      <c r="I12" s="17" t="s">
        <v>33</v>
      </c>
      <c r="J12" s="17" t="str">
        <f>VLOOKUP($G12,Vlookup!$A:$K,11,FALSE)</f>
        <v>Ball-Powermite</v>
      </c>
      <c r="K12" s="17" t="str">
        <f>VLOOKUP($G12,Vlookup!$A:$K,7,FALSE)</f>
        <v>NSR</v>
      </c>
      <c r="L12" s="17"/>
      <c r="M12" s="17"/>
      <c r="N12" s="17"/>
      <c r="O12" s="17"/>
      <c r="P12" s="17"/>
      <c r="Q12" s="18">
        <v>0.75</v>
      </c>
      <c r="R12" s="17" t="str">
        <f>VLOOKUP($G12,Vlookup!$A:$K,3,FALSE)</f>
        <v>0.5</v>
      </c>
      <c r="S12" s="19"/>
      <c r="T12" s="20">
        <v>5</v>
      </c>
      <c r="U12" s="76"/>
      <c r="V12" s="21"/>
      <c r="W12" s="59"/>
      <c r="X12" s="71">
        <v>2</v>
      </c>
      <c r="Y12" s="21">
        <f t="shared" si="0"/>
        <v>1.452441050280459</v>
      </c>
      <c r="Z12" s="59"/>
      <c r="AA12" s="102">
        <f t="shared" si="1"/>
        <v>0.5</v>
      </c>
      <c r="AB12" s="20">
        <f t="shared" si="2"/>
        <v>0.89442719099991586</v>
      </c>
      <c r="AC12" s="107">
        <f t="array" ref="AC12">MIN(IF(Vlookup!B3:B33&gt;'AHU Valve'!AB12,Vlookup!B3:B33))</f>
        <v>1</v>
      </c>
      <c r="AD12" s="20" t="str">
        <f t="shared" si="3"/>
        <v>0.51</v>
      </c>
      <c r="AE12" s="17">
        <f>VLOOKUP($G12,Vlookup!$A:$K,2,FALSE)</f>
        <v>1</v>
      </c>
      <c r="AF12" s="20">
        <f t="shared" si="4"/>
        <v>0.9962755922745884</v>
      </c>
      <c r="AG12" s="20">
        <f t="shared" si="5"/>
        <v>0.24814126394052047</v>
      </c>
      <c r="AH12" s="17">
        <v>200</v>
      </c>
      <c r="AI12" s="17"/>
      <c r="AJ12" s="2">
        <v>3</v>
      </c>
      <c r="AK12" s="6">
        <v>0.21</v>
      </c>
      <c r="AL12" s="50">
        <f t="shared" ref="AL12:AL22" si="6">AK12/12</f>
        <v>1.7499999999999998E-2</v>
      </c>
    </row>
    <row r="13" spans="1:38" ht="15" customHeight="1">
      <c r="A13" s="52" t="s">
        <v>567</v>
      </c>
      <c r="B13" s="22" t="s">
        <v>579</v>
      </c>
      <c r="C13" s="17" t="s">
        <v>589</v>
      </c>
      <c r="D13" s="16">
        <v>1</v>
      </c>
      <c r="E13" s="95" t="e">
        <f>CONCATENATE(#REF!,#REF!,#REF!)</f>
        <v>#REF!</v>
      </c>
      <c r="F13" s="16"/>
      <c r="G13" s="64" t="str">
        <f>VLOOKUP(AD13,Vlookup!$M$1:$N$112,2, FALSE)</f>
        <v>599-10302S</v>
      </c>
      <c r="H13" s="17" t="e">
        <f>VLOOKUP($F13,'Actuator Reference'!A:B, 2, FALSE)</f>
        <v>#N/A</v>
      </c>
      <c r="I13" s="17" t="s">
        <v>33</v>
      </c>
      <c r="J13" s="17" t="str">
        <f>VLOOKUP($G13,Vlookup!$A:$K,11,FALSE)</f>
        <v>Ball-Powermite</v>
      </c>
      <c r="K13" s="17" t="str">
        <f>VLOOKUP($G13,Vlookup!$A:$K,7,FALSE)</f>
        <v>NSR</v>
      </c>
      <c r="L13" s="17"/>
      <c r="M13" s="17"/>
      <c r="N13" s="17"/>
      <c r="O13" s="17"/>
      <c r="P13" s="17"/>
      <c r="Q13" s="18">
        <v>0.75</v>
      </c>
      <c r="R13" s="17" t="str">
        <f>VLOOKUP($G13,Vlookup!$A:$K,3,FALSE)</f>
        <v>0.5</v>
      </c>
      <c r="S13" s="19"/>
      <c r="T13" s="20">
        <v>5</v>
      </c>
      <c r="U13" s="76"/>
      <c r="V13" s="21"/>
      <c r="W13" s="59"/>
      <c r="X13" s="71">
        <v>2</v>
      </c>
      <c r="Y13" s="21">
        <f t="shared" si="0"/>
        <v>1.452441050280459</v>
      </c>
      <c r="Z13" s="59"/>
      <c r="AA13" s="102">
        <f t="shared" si="1"/>
        <v>0.5</v>
      </c>
      <c r="AB13" s="20">
        <f t="shared" si="2"/>
        <v>0.89442719099991586</v>
      </c>
      <c r="AC13" s="107">
        <f t="array" ref="AC13">MIN(IF(Vlookup!B3:B33&gt;'AHU Valve'!AB13,Vlookup!B3:B33))</f>
        <v>1</v>
      </c>
      <c r="AD13" s="20" t="str">
        <f t="shared" si="3"/>
        <v>0.51</v>
      </c>
      <c r="AE13" s="17">
        <f>VLOOKUP($G13,Vlookup!$A:$K,2,FALSE)</f>
        <v>1</v>
      </c>
      <c r="AF13" s="20">
        <f t="shared" si="4"/>
        <v>0.9962755922745884</v>
      </c>
      <c r="AG13" s="20">
        <f t="shared" si="5"/>
        <v>0.24814126394052047</v>
      </c>
      <c r="AH13" s="17">
        <v>200</v>
      </c>
      <c r="AI13" s="17"/>
      <c r="AJ13" s="2">
        <v>4</v>
      </c>
      <c r="AK13" s="6">
        <v>0.81</v>
      </c>
      <c r="AL13" s="50">
        <f t="shared" si="6"/>
        <v>6.7500000000000004E-2</v>
      </c>
    </row>
    <row r="14" spans="1:38" ht="15" customHeight="1">
      <c r="A14" s="52" t="s">
        <v>576</v>
      </c>
      <c r="B14" s="22" t="s">
        <v>580</v>
      </c>
      <c r="C14" s="17" t="s">
        <v>589</v>
      </c>
      <c r="D14" s="16">
        <v>1</v>
      </c>
      <c r="E14" s="95" t="e">
        <f>CONCATENATE(#REF!,#REF!,#REF!)</f>
        <v>#REF!</v>
      </c>
      <c r="F14" s="16"/>
      <c r="G14" s="64" t="str">
        <f>VLOOKUP(AD14,Vlookup!$M$1:$N$112,2, FALSE)</f>
        <v>599-10301S</v>
      </c>
      <c r="H14" s="17" t="e">
        <f>VLOOKUP($F14,'Actuator Reference'!A:B, 2, FALSE)</f>
        <v>#N/A</v>
      </c>
      <c r="I14" s="17" t="s">
        <v>33</v>
      </c>
      <c r="J14" s="17" t="str">
        <f>VLOOKUP($G14,Vlookup!$A:$K,11,FALSE)</f>
        <v>Ball-Powermite</v>
      </c>
      <c r="K14" s="17" t="str">
        <f>VLOOKUP($G14,Vlookup!$A:$K,7,FALSE)</f>
        <v>NSR</v>
      </c>
      <c r="L14" s="17"/>
      <c r="M14" s="17"/>
      <c r="N14" s="17"/>
      <c r="O14" s="17"/>
      <c r="P14" s="17"/>
      <c r="Q14" s="18">
        <v>0.75</v>
      </c>
      <c r="R14" s="17" t="str">
        <f>VLOOKUP($G14,Vlookup!$A:$K,3,FALSE)</f>
        <v>0.5</v>
      </c>
      <c r="S14" s="19"/>
      <c r="T14" s="20">
        <v>5</v>
      </c>
      <c r="U14" s="76"/>
      <c r="V14" s="21"/>
      <c r="W14" s="59"/>
      <c r="X14" s="71">
        <v>1.2</v>
      </c>
      <c r="Y14" s="21">
        <f t="shared" si="0"/>
        <v>0.87146463016827536</v>
      </c>
      <c r="Z14" s="59"/>
      <c r="AA14" s="102">
        <f t="shared" si="1"/>
        <v>0.5</v>
      </c>
      <c r="AB14" s="20">
        <f t="shared" si="2"/>
        <v>0.53665631459994945</v>
      </c>
      <c r="AC14" s="107">
        <f t="array" ref="AC14">MIN(IF(Vlookup!B3:B33&gt;'AHU Valve'!AB14,Vlookup!B3:B33))</f>
        <v>0.63</v>
      </c>
      <c r="AD14" s="20" t="str">
        <f t="shared" si="3"/>
        <v>0.50.63</v>
      </c>
      <c r="AE14" s="17">
        <f>VLOOKUP($G14,Vlookup!$A:$K,2,FALSE)</f>
        <v>0.63</v>
      </c>
      <c r="AF14" s="20">
        <f t="shared" si="4"/>
        <v>0.62851872380828</v>
      </c>
      <c r="AG14" s="20">
        <f t="shared" si="5"/>
        <v>0.27433040706777012</v>
      </c>
      <c r="AH14" s="17">
        <v>200</v>
      </c>
      <c r="AI14" s="17"/>
      <c r="AJ14" s="2">
        <v>6</v>
      </c>
      <c r="AK14" s="6">
        <v>0.81</v>
      </c>
      <c r="AL14" s="50">
        <f t="shared" si="6"/>
        <v>6.7500000000000004E-2</v>
      </c>
    </row>
    <row r="15" spans="1:38" ht="15" customHeight="1">
      <c r="A15" s="52" t="s">
        <v>568</v>
      </c>
      <c r="B15" s="22" t="s">
        <v>581</v>
      </c>
      <c r="C15" s="17" t="s">
        <v>589</v>
      </c>
      <c r="D15" s="16">
        <v>1</v>
      </c>
      <c r="E15" s="95" t="e">
        <f>CONCATENATE(#REF!,#REF!,#REF!)</f>
        <v>#REF!</v>
      </c>
      <c r="F15" s="16"/>
      <c r="G15" s="64" t="str">
        <f>VLOOKUP(AD15,Vlookup!$M$1:$N$112,2, FALSE)</f>
        <v>599-10301S</v>
      </c>
      <c r="H15" s="17" t="e">
        <f>VLOOKUP($F15,'Actuator Reference'!A:B, 2, FALSE)</f>
        <v>#N/A</v>
      </c>
      <c r="I15" s="17" t="s">
        <v>33</v>
      </c>
      <c r="J15" s="17" t="str">
        <f>VLOOKUP($G15,Vlookup!$A:$K,11,FALSE)</f>
        <v>Ball-Powermite</v>
      </c>
      <c r="K15" s="17" t="str">
        <f>VLOOKUP($G15,Vlookup!$A:$K,7,FALSE)</f>
        <v>NSR</v>
      </c>
      <c r="L15" s="17"/>
      <c r="M15" s="17"/>
      <c r="N15" s="17"/>
      <c r="O15" s="17"/>
      <c r="P15" s="17"/>
      <c r="Q15" s="18">
        <v>0.75</v>
      </c>
      <c r="R15" s="17" t="str">
        <f>VLOOKUP($G15,Vlookup!$A:$K,3,FALSE)</f>
        <v>0.5</v>
      </c>
      <c r="S15" s="19"/>
      <c r="T15" s="20">
        <v>5</v>
      </c>
      <c r="U15" s="76"/>
      <c r="V15" s="21"/>
      <c r="W15" s="59"/>
      <c r="X15" s="71">
        <v>1</v>
      </c>
      <c r="Y15" s="21">
        <f t="shared" si="0"/>
        <v>0.7262205251402295</v>
      </c>
      <c r="Z15" s="59"/>
      <c r="AA15" s="102">
        <f t="shared" si="1"/>
        <v>0.5</v>
      </c>
      <c r="AB15" s="20">
        <f t="shared" si="2"/>
        <v>0.44721359549995793</v>
      </c>
      <c r="AC15" s="107">
        <f t="array" ref="AC15">MIN(IF(Vlookup!B3:B33&gt;'AHU Valve'!AB15,Vlookup!B3:B33))</f>
        <v>0.63</v>
      </c>
      <c r="AD15" s="20" t="str">
        <f t="shared" si="3"/>
        <v>0.50.63</v>
      </c>
      <c r="AE15" s="17">
        <f>VLOOKUP($G15,Vlookup!$A:$K,2,FALSE)</f>
        <v>0.63</v>
      </c>
      <c r="AF15" s="20">
        <f t="shared" si="4"/>
        <v>0.62851872380828</v>
      </c>
      <c r="AG15" s="20">
        <f t="shared" si="5"/>
        <v>0.39503578617758894</v>
      </c>
      <c r="AH15" s="17">
        <v>200</v>
      </c>
      <c r="AI15" s="17"/>
      <c r="AJ15" s="2">
        <v>7</v>
      </c>
      <c r="AK15" s="6">
        <v>0.25</v>
      </c>
      <c r="AL15" s="50">
        <f t="shared" si="6"/>
        <v>2.0833333333333332E-2</v>
      </c>
    </row>
    <row r="16" spans="1:38" ht="15" customHeight="1">
      <c r="A16" s="52" t="s">
        <v>569</v>
      </c>
      <c r="B16" s="22" t="s">
        <v>582</v>
      </c>
      <c r="C16" s="17" t="s">
        <v>589</v>
      </c>
      <c r="D16" s="16">
        <v>1</v>
      </c>
      <c r="E16" s="95" t="e">
        <f>CONCATENATE(#REF!,#REF!,#REF!)</f>
        <v>#REF!</v>
      </c>
      <c r="F16" s="16"/>
      <c r="G16" s="64" t="str">
        <f>VLOOKUP(AD16,Vlookup!$M$1:$N$112,2, FALSE)</f>
        <v>599-10301S</v>
      </c>
      <c r="H16" s="17" t="e">
        <f>VLOOKUP($F16,'Actuator Reference'!A:B, 2, FALSE)</f>
        <v>#N/A</v>
      </c>
      <c r="I16" s="17" t="s">
        <v>33</v>
      </c>
      <c r="J16" s="17" t="str">
        <f>VLOOKUP($G16,Vlookup!$A:$K,11,FALSE)</f>
        <v>Ball-Powermite</v>
      </c>
      <c r="K16" s="17" t="str">
        <f>VLOOKUP($G16,Vlookup!$A:$K,7,FALSE)</f>
        <v>NSR</v>
      </c>
      <c r="L16" s="17"/>
      <c r="M16" s="17"/>
      <c r="N16" s="17"/>
      <c r="O16" s="17"/>
      <c r="P16" s="17"/>
      <c r="Q16" s="18">
        <v>0.75</v>
      </c>
      <c r="R16" s="17" t="str">
        <f>VLOOKUP($G16,Vlookup!$A:$K,3,FALSE)</f>
        <v>0.5</v>
      </c>
      <c r="S16" s="19"/>
      <c r="T16" s="20">
        <v>5</v>
      </c>
      <c r="U16" s="76"/>
      <c r="V16" s="21"/>
      <c r="W16" s="59"/>
      <c r="X16" s="75">
        <v>2</v>
      </c>
      <c r="Y16" s="21">
        <f t="shared" si="0"/>
        <v>1.452441050280459</v>
      </c>
      <c r="Z16" s="59"/>
      <c r="AA16" s="102">
        <f t="shared" si="1"/>
        <v>0.5</v>
      </c>
      <c r="AB16" s="20">
        <f t="shared" si="2"/>
        <v>0.89442719099991586</v>
      </c>
      <c r="AC16" s="107">
        <f t="array" ref="AC16">MIN(IF(Vlookup!B3:B33&gt;'AHU Valve'!AB10,Vlookup!B3:B33))</f>
        <v>0.63</v>
      </c>
      <c r="AD16" s="20" t="str">
        <f t="shared" si="3"/>
        <v>0.50.63</v>
      </c>
      <c r="AE16" s="17">
        <f>VLOOKUP($G16,Vlookup!$A:$K,2,FALSE)</f>
        <v>0.63</v>
      </c>
      <c r="AF16" s="20">
        <f t="shared" si="4"/>
        <v>0.62851872380828</v>
      </c>
      <c r="AG16" s="20">
        <f t="shared" si="5"/>
        <v>9.8758946544397236E-2</v>
      </c>
      <c r="AH16" s="17">
        <v>200</v>
      </c>
      <c r="AI16" s="17"/>
      <c r="AJ16" s="2">
        <v>8</v>
      </c>
      <c r="AK16" s="6">
        <v>0.17</v>
      </c>
      <c r="AL16" s="50">
        <f t="shared" si="6"/>
        <v>1.4166666666666668E-2</v>
      </c>
    </row>
    <row r="17" spans="1:38" ht="15" customHeight="1">
      <c r="A17" s="52" t="s">
        <v>570</v>
      </c>
      <c r="B17" s="22" t="s">
        <v>583</v>
      </c>
      <c r="C17" s="17" t="s">
        <v>589</v>
      </c>
      <c r="D17" s="16">
        <v>1</v>
      </c>
      <c r="E17" s="95" t="e">
        <f>CONCATENATE(#REF!,#REF!,#REF!)</f>
        <v>#REF!</v>
      </c>
      <c r="F17" s="16"/>
      <c r="G17" s="64" t="str">
        <f>VLOOKUP(AD17,Vlookup!$M$1:$N$112,2, FALSE)</f>
        <v>599-10301S</v>
      </c>
      <c r="H17" s="17" t="e">
        <f>VLOOKUP($F17,'Actuator Reference'!A:B, 2, FALSE)</f>
        <v>#N/A</v>
      </c>
      <c r="I17" s="17" t="s">
        <v>33</v>
      </c>
      <c r="J17" s="17" t="str">
        <f>VLOOKUP($G17,Vlookup!$A:$K,11,FALSE)</f>
        <v>Ball-Powermite</v>
      </c>
      <c r="K17" s="17" t="str">
        <f>VLOOKUP($G17,Vlookup!$A:$K,7,FALSE)</f>
        <v>NSR</v>
      </c>
      <c r="L17" s="17"/>
      <c r="M17" s="17"/>
      <c r="N17" s="17"/>
      <c r="O17" s="17"/>
      <c r="P17" s="17"/>
      <c r="Q17" s="18">
        <v>0.75</v>
      </c>
      <c r="R17" s="17" t="str">
        <f>VLOOKUP($G17,Vlookup!$A:$K,3,FALSE)</f>
        <v>0.5</v>
      </c>
      <c r="S17" s="19"/>
      <c r="T17" s="20">
        <v>5</v>
      </c>
      <c r="U17" s="76"/>
      <c r="V17" s="21"/>
      <c r="W17" s="59"/>
      <c r="X17" s="75">
        <v>1.2</v>
      </c>
      <c r="Y17" s="21">
        <f t="shared" si="0"/>
        <v>0.87146463016827536</v>
      </c>
      <c r="Z17" s="59"/>
      <c r="AA17" s="102">
        <f t="shared" si="1"/>
        <v>0.5</v>
      </c>
      <c r="AB17" s="20">
        <f t="shared" si="2"/>
        <v>0.53665631459994945</v>
      </c>
      <c r="AC17" s="107">
        <f t="array" ref="AC17">MIN(IF(Vlookup!B3:B33&gt;'AHU Valve'!AB17,Vlookup!B3:B33))</f>
        <v>0.63</v>
      </c>
      <c r="AD17" s="20" t="str">
        <f t="shared" si="3"/>
        <v>0.50.63</v>
      </c>
      <c r="AE17" s="17">
        <f>VLOOKUP($G17,Vlookup!$A:$K,2,FALSE)</f>
        <v>0.63</v>
      </c>
      <c r="AF17" s="20">
        <f t="shared" si="4"/>
        <v>0.62851872380828</v>
      </c>
      <c r="AG17" s="20">
        <f t="shared" si="5"/>
        <v>0.27433040706777012</v>
      </c>
      <c r="AH17" s="17">
        <v>200</v>
      </c>
      <c r="AI17" s="17"/>
      <c r="AJ17" s="2">
        <v>10</v>
      </c>
      <c r="AK17" s="6">
        <v>0.81</v>
      </c>
      <c r="AL17" s="50">
        <f t="shared" si="6"/>
        <v>6.7500000000000004E-2</v>
      </c>
    </row>
    <row r="18" spans="1:38" ht="15" customHeight="1">
      <c r="A18" s="52" t="s">
        <v>571</v>
      </c>
      <c r="B18" s="22" t="s">
        <v>584</v>
      </c>
      <c r="C18" s="17" t="s">
        <v>589</v>
      </c>
      <c r="D18" s="16">
        <v>1</v>
      </c>
      <c r="E18" s="95" t="e">
        <f>CONCATENATE(#REF!,#REF!,#REF!)</f>
        <v>#REF!</v>
      </c>
      <c r="F18" s="16"/>
      <c r="G18" s="64" t="str">
        <f>VLOOKUP(AD18,Vlookup!$M$1:$N$112,2, FALSE)</f>
        <v>599-10303S</v>
      </c>
      <c r="H18" s="17" t="e">
        <f>VLOOKUP($F18,'Actuator Reference'!A:B, 2, FALSE)</f>
        <v>#N/A</v>
      </c>
      <c r="I18" s="17" t="s">
        <v>33</v>
      </c>
      <c r="J18" s="17" t="str">
        <f>VLOOKUP($G18,Vlookup!$A:$K,11,FALSE)</f>
        <v>Ball-Powermite</v>
      </c>
      <c r="K18" s="17" t="str">
        <f>VLOOKUP($G18,Vlookup!$A:$K,7,FALSE)</f>
        <v>NSR</v>
      </c>
      <c r="L18" s="17"/>
      <c r="M18" s="17"/>
      <c r="N18" s="17"/>
      <c r="O18" s="17"/>
      <c r="P18" s="17"/>
      <c r="Q18" s="18">
        <v>0.75</v>
      </c>
      <c r="R18" s="17" t="str">
        <f>VLOOKUP($G18,Vlookup!$A:$K,3,FALSE)</f>
        <v>0.5</v>
      </c>
      <c r="S18" s="19"/>
      <c r="T18" s="20">
        <v>5</v>
      </c>
      <c r="U18" s="76"/>
      <c r="V18" s="21"/>
      <c r="W18" s="59"/>
      <c r="X18" s="75">
        <v>3.1</v>
      </c>
      <c r="Y18" s="21">
        <f t="shared" si="0"/>
        <v>2.2512836279347113</v>
      </c>
      <c r="Z18" s="59"/>
      <c r="AA18" s="102">
        <f t="shared" si="1"/>
        <v>0.5</v>
      </c>
      <c r="AB18" s="20">
        <f t="shared" si="2"/>
        <v>1.3863621460498696</v>
      </c>
      <c r="AC18" s="107">
        <f t="array" ref="AC18">MIN(IF(Vlookup!B3:B33&gt;'AHU Valve'!AB18,Vlookup!B3:B33))</f>
        <v>1.6</v>
      </c>
      <c r="AD18" s="20" t="str">
        <f t="shared" si="3"/>
        <v>0.51.6</v>
      </c>
      <c r="AE18" s="17">
        <f>VLOOKUP($G18,Vlookup!$A:$K,2,FALSE)</f>
        <v>1.6</v>
      </c>
      <c r="AF18" s="20">
        <f t="shared" si="4"/>
        <v>1.5904973175854416</v>
      </c>
      <c r="AG18" s="20">
        <f t="shared" si="5"/>
        <v>0.26323430980712642</v>
      </c>
      <c r="AH18" s="17">
        <v>200</v>
      </c>
      <c r="AI18" s="17"/>
      <c r="AJ18" s="2">
        <v>11</v>
      </c>
      <c r="AK18" s="1">
        <v>0.25</v>
      </c>
      <c r="AL18" s="50">
        <f t="shared" si="6"/>
        <v>2.0833333333333332E-2</v>
      </c>
    </row>
    <row r="19" spans="1:38" ht="15" customHeight="1">
      <c r="A19" s="52" t="s">
        <v>572</v>
      </c>
      <c r="B19" s="22" t="s">
        <v>585</v>
      </c>
      <c r="C19" s="17" t="s">
        <v>589</v>
      </c>
      <c r="D19" s="16">
        <v>1</v>
      </c>
      <c r="E19" s="95" t="e">
        <f>CONCATENATE(#REF!,#REF!,#REF!)</f>
        <v>#REF!</v>
      </c>
      <c r="F19" s="16"/>
      <c r="G19" s="64" t="str">
        <f>VLOOKUP(AD19,Vlookup!$M$1:$N$112,2, FALSE)</f>
        <v>599-10302S</v>
      </c>
      <c r="H19" s="17" t="e">
        <f>VLOOKUP($F19,'Actuator Reference'!A:B, 2, FALSE)</f>
        <v>#N/A</v>
      </c>
      <c r="I19" s="17" t="s">
        <v>33</v>
      </c>
      <c r="J19" s="17" t="str">
        <f>VLOOKUP($G19,Vlookup!$A:$K,11,FALSE)</f>
        <v>Ball-Powermite</v>
      </c>
      <c r="K19" s="17" t="str">
        <f>VLOOKUP($G19,Vlookup!$A:$K,7,FALSE)</f>
        <v>NSR</v>
      </c>
      <c r="L19" s="17"/>
      <c r="M19" s="17"/>
      <c r="N19" s="17"/>
      <c r="O19" s="17"/>
      <c r="P19" s="17"/>
      <c r="Q19" s="18">
        <v>0.75</v>
      </c>
      <c r="R19" s="17" t="str">
        <f>VLOOKUP($G19,Vlookup!$A:$K,3,FALSE)</f>
        <v>0.5</v>
      </c>
      <c r="S19" s="19"/>
      <c r="T19" s="20">
        <v>5</v>
      </c>
      <c r="U19" s="76"/>
      <c r="V19" s="21"/>
      <c r="W19" s="59"/>
      <c r="X19" s="75">
        <v>2</v>
      </c>
      <c r="Y19" s="21">
        <f t="shared" si="0"/>
        <v>1.452441050280459</v>
      </c>
      <c r="Z19" s="59"/>
      <c r="AA19" s="102">
        <f t="shared" si="1"/>
        <v>0.5</v>
      </c>
      <c r="AB19" s="20">
        <f t="shared" si="2"/>
        <v>0.89442719099991586</v>
      </c>
      <c r="AC19" s="107">
        <f t="array" ref="AC19">MIN(IF(Vlookup!B3:B33&gt;'AHU Valve'!AB19,Vlookup!B3:B33))</f>
        <v>1</v>
      </c>
      <c r="AD19" s="20" t="str">
        <f t="shared" si="3"/>
        <v>0.51</v>
      </c>
      <c r="AE19" s="17">
        <f>VLOOKUP($G19,Vlookup!$A:$K,2,FALSE)</f>
        <v>1</v>
      </c>
      <c r="AF19" s="20">
        <f t="shared" si="4"/>
        <v>0.9962755922745884</v>
      </c>
      <c r="AG19" s="20">
        <f t="shared" si="5"/>
        <v>0.24814126394052047</v>
      </c>
      <c r="AH19" s="17">
        <v>200</v>
      </c>
      <c r="AI19" s="17"/>
      <c r="AJ19" s="2">
        <v>12</v>
      </c>
      <c r="AK19" s="37">
        <v>0.85</v>
      </c>
      <c r="AL19" s="50">
        <f t="shared" si="6"/>
        <v>7.0833333333333331E-2</v>
      </c>
    </row>
    <row r="20" spans="1:38" ht="15" customHeight="1">
      <c r="A20" s="52" t="s">
        <v>573</v>
      </c>
      <c r="B20" s="22" t="s">
        <v>586</v>
      </c>
      <c r="C20" s="17" t="s">
        <v>589</v>
      </c>
      <c r="D20" s="16">
        <v>1</v>
      </c>
      <c r="E20" s="95" t="e">
        <f>CONCATENATE(#REF!,#REF!,#REF!)</f>
        <v>#REF!</v>
      </c>
      <c r="F20" s="16"/>
      <c r="G20" s="64" t="str">
        <f>VLOOKUP(AD20,Vlookup!$M$1:$N$112,2, FALSE)</f>
        <v>599-10301S</v>
      </c>
      <c r="H20" s="17" t="e">
        <f>VLOOKUP($F20,'Actuator Reference'!A:B, 2, FALSE)</f>
        <v>#N/A</v>
      </c>
      <c r="I20" s="17" t="s">
        <v>33</v>
      </c>
      <c r="J20" s="17" t="str">
        <f>VLOOKUP($G20,Vlookup!$A:$K,11,FALSE)</f>
        <v>Ball-Powermite</v>
      </c>
      <c r="K20" s="17" t="str">
        <f>VLOOKUP($G20,Vlookup!$A:$K,7,FALSE)</f>
        <v>NSR</v>
      </c>
      <c r="L20" s="37"/>
      <c r="M20" s="37"/>
      <c r="N20" s="37"/>
      <c r="O20" s="37"/>
      <c r="P20" s="37"/>
      <c r="Q20" s="18">
        <v>0.75</v>
      </c>
      <c r="R20" s="17" t="str">
        <f>VLOOKUP($G20,Vlookup!$A:$K,3,FALSE)</f>
        <v>0.5</v>
      </c>
      <c r="S20" s="1"/>
      <c r="T20" s="20">
        <v>5</v>
      </c>
      <c r="U20" s="76"/>
      <c r="V20" s="21"/>
      <c r="W20" s="59"/>
      <c r="X20" s="21">
        <v>1</v>
      </c>
      <c r="Y20" s="21">
        <f t="shared" si="0"/>
        <v>0.7262205251402295</v>
      </c>
      <c r="Z20" s="59"/>
      <c r="AA20" s="102">
        <f t="shared" si="1"/>
        <v>0.5</v>
      </c>
      <c r="AB20" s="20">
        <f t="shared" si="2"/>
        <v>0.44721359549995793</v>
      </c>
      <c r="AC20" s="107">
        <f t="array" ref="AC20">MIN(IF(Vlookup!B3:B33&gt;'AHU Valve'!AB20,Vlookup!B3:B33))</f>
        <v>0.63</v>
      </c>
      <c r="AD20" s="20" t="str">
        <f t="shared" si="3"/>
        <v>0.50.63</v>
      </c>
      <c r="AE20" s="17">
        <f>VLOOKUP($G20,Vlookup!$A:$K,2,FALSE)</f>
        <v>0.63</v>
      </c>
      <c r="AF20" s="20">
        <f t="shared" si="4"/>
        <v>0.62851872380828</v>
      </c>
      <c r="AG20" s="20">
        <f t="shared" si="5"/>
        <v>0.39503578617758894</v>
      </c>
      <c r="AH20" s="17">
        <v>200</v>
      </c>
      <c r="AI20" s="22"/>
      <c r="AJ20" s="2">
        <v>13</v>
      </c>
      <c r="AK20" s="37">
        <v>0.81</v>
      </c>
      <c r="AL20" s="50">
        <f t="shared" si="6"/>
        <v>6.7500000000000004E-2</v>
      </c>
    </row>
    <row r="21" spans="1:38" ht="15" customHeight="1">
      <c r="A21" s="52" t="s">
        <v>574</v>
      </c>
      <c r="B21" s="22" t="s">
        <v>587</v>
      </c>
      <c r="C21" s="17" t="s">
        <v>589</v>
      </c>
      <c r="D21" s="16">
        <v>1</v>
      </c>
      <c r="E21" s="95" t="e">
        <f>CONCATENATE(#REF!,#REF!,#REF!)</f>
        <v>#REF!</v>
      </c>
      <c r="F21" s="16"/>
      <c r="G21" s="64" t="str">
        <f>VLOOKUP(AD21,Vlookup!$M$1:$N$112,2, FALSE)</f>
        <v>599-10302S</v>
      </c>
      <c r="H21" s="17" t="e">
        <f>VLOOKUP($F21,'Actuator Reference'!A:B, 2, FALSE)</f>
        <v>#N/A</v>
      </c>
      <c r="I21" s="17" t="s">
        <v>33</v>
      </c>
      <c r="J21" s="17" t="str">
        <f>VLOOKUP($G21,Vlookup!$A:$K,11,FALSE)</f>
        <v>Ball-Powermite</v>
      </c>
      <c r="K21" s="17" t="str">
        <f>VLOOKUP($G21,Vlookup!$A:$K,7,FALSE)</f>
        <v>NSR</v>
      </c>
      <c r="L21" s="37"/>
      <c r="M21" s="37"/>
      <c r="N21" s="37"/>
      <c r="O21" s="37"/>
      <c r="P21" s="37"/>
      <c r="Q21" s="18">
        <v>0.75</v>
      </c>
      <c r="R21" s="17" t="str">
        <f>VLOOKUP($G21,Vlookup!$A:$K,3,FALSE)</f>
        <v>0.5</v>
      </c>
      <c r="S21" s="37"/>
      <c r="T21" s="20">
        <v>5</v>
      </c>
      <c r="U21" s="76"/>
      <c r="V21" s="21"/>
      <c r="W21" s="59"/>
      <c r="X21" s="21">
        <v>2</v>
      </c>
      <c r="Y21" s="21">
        <f t="shared" si="0"/>
        <v>1.452441050280459</v>
      </c>
      <c r="Z21" s="59"/>
      <c r="AA21" s="102">
        <f t="shared" si="1"/>
        <v>0.5</v>
      </c>
      <c r="AB21" s="20">
        <f t="shared" si="2"/>
        <v>0.89442719099991586</v>
      </c>
      <c r="AC21" s="107">
        <f t="array" ref="AC21">MIN(IF(Vlookup!B3:B33&gt;'AHU Valve'!AB21,Vlookup!B3:B33))</f>
        <v>1</v>
      </c>
      <c r="AD21" s="20" t="str">
        <f t="shared" si="3"/>
        <v>0.51</v>
      </c>
      <c r="AE21" s="17">
        <f>VLOOKUP($G21,Vlookup!$A:$K,2,FALSE)</f>
        <v>1</v>
      </c>
      <c r="AF21" s="20">
        <f t="shared" si="4"/>
        <v>0.9962755922745884</v>
      </c>
      <c r="AG21" s="20">
        <f t="shared" si="5"/>
        <v>0.24814126394052047</v>
      </c>
      <c r="AH21" s="17">
        <v>200</v>
      </c>
      <c r="AI21" s="22"/>
      <c r="AJ21" s="2">
        <v>14</v>
      </c>
      <c r="AK21" s="37">
        <v>0.17</v>
      </c>
      <c r="AL21" s="50">
        <f t="shared" si="6"/>
        <v>1.4166666666666668E-2</v>
      </c>
    </row>
    <row r="22" spans="1:38" ht="15" customHeight="1">
      <c r="A22" s="52" t="s">
        <v>575</v>
      </c>
      <c r="B22" s="22" t="s">
        <v>588</v>
      </c>
      <c r="C22" s="17" t="s">
        <v>589</v>
      </c>
      <c r="D22" s="16">
        <v>1</v>
      </c>
      <c r="E22" s="95" t="e">
        <f>CONCATENATE(#REF!,#REF!,#REF!)</f>
        <v>#REF!</v>
      </c>
      <c r="F22" s="16"/>
      <c r="G22" s="64" t="str">
        <f>VLOOKUP(AD22,Vlookup!$M$1:$N$112,2, FALSE)</f>
        <v>599-10301S</v>
      </c>
      <c r="H22" s="17" t="e">
        <f>VLOOKUP($F22,'Actuator Reference'!A:B, 2, FALSE)</f>
        <v>#N/A</v>
      </c>
      <c r="I22" s="17" t="s">
        <v>33</v>
      </c>
      <c r="J22" s="17" t="str">
        <f>VLOOKUP($G22,Vlookup!$A:$K,11,FALSE)</f>
        <v>Ball-Powermite</v>
      </c>
      <c r="K22" s="17" t="str">
        <f>VLOOKUP($G22,Vlookup!$A:$K,7,FALSE)</f>
        <v>NSR</v>
      </c>
      <c r="L22" s="37"/>
      <c r="M22" s="37"/>
      <c r="N22" s="37"/>
      <c r="O22" s="37"/>
      <c r="P22" s="37"/>
      <c r="Q22" s="18">
        <v>0.75</v>
      </c>
      <c r="R22" s="17" t="str">
        <f>VLOOKUP($G22,Vlookup!$A:$K,3,FALSE)</f>
        <v>0.5</v>
      </c>
      <c r="S22" s="37"/>
      <c r="T22" s="20">
        <v>5</v>
      </c>
      <c r="U22" s="76"/>
      <c r="V22" s="21"/>
      <c r="W22" s="59"/>
      <c r="X22" s="21">
        <v>1.2</v>
      </c>
      <c r="Y22" s="21">
        <f t="shared" si="0"/>
        <v>0.87146463016827536</v>
      </c>
      <c r="Z22" s="59"/>
      <c r="AA22" s="102">
        <f t="shared" si="1"/>
        <v>0.5</v>
      </c>
      <c r="AB22" s="20">
        <f t="shared" ref="AB22:AB27" si="7">X22/(SQRT(T22))</f>
        <v>0.53665631459994945</v>
      </c>
      <c r="AC22" s="107">
        <f t="array" ref="AC22">MIN(IF(Vlookup!B3:B33&gt;'AHU Valve'!AB22,Vlookup!B3:B33))</f>
        <v>0.63</v>
      </c>
      <c r="AD22" s="20" t="str">
        <f t="shared" si="3"/>
        <v>0.50.63</v>
      </c>
      <c r="AE22" s="17">
        <f>VLOOKUP($G22,Vlookup!$A:$K,2,FALSE)</f>
        <v>0.63</v>
      </c>
      <c r="AF22" s="20">
        <f t="shared" si="4"/>
        <v>0.62851872380828</v>
      </c>
      <c r="AG22" s="20">
        <f t="shared" si="5"/>
        <v>0.27433040706777012</v>
      </c>
      <c r="AH22" s="17">
        <v>200</v>
      </c>
      <c r="AI22" s="22"/>
      <c r="AJ22" s="2">
        <v>15</v>
      </c>
      <c r="AK22" s="37">
        <v>0.81</v>
      </c>
      <c r="AL22" s="50">
        <f t="shared" si="6"/>
        <v>6.7500000000000004E-2</v>
      </c>
    </row>
    <row r="23" spans="1:38" ht="15" customHeight="1">
      <c r="A23" s="52" t="s">
        <v>598</v>
      </c>
      <c r="B23" s="22" t="s">
        <v>603</v>
      </c>
      <c r="C23" s="17" t="s">
        <v>589</v>
      </c>
      <c r="D23" s="16">
        <v>1</v>
      </c>
      <c r="E23" s="95" t="e">
        <f>CONCATENATE(#REF!,#REF!,#REF!)</f>
        <v>#REF!</v>
      </c>
      <c r="F23" s="16"/>
      <c r="G23" s="64" t="e">
        <f>VLOOKUP(AD23,Vlookup!$M$1:$N$112,2, FALSE)</f>
        <v>#N/A</v>
      </c>
      <c r="H23" s="17" t="e">
        <f>VLOOKUP($F23,'Actuator Reference'!A:B, 2, FALSE)</f>
        <v>#N/A</v>
      </c>
      <c r="I23" s="17" t="s">
        <v>33</v>
      </c>
      <c r="J23" s="17" t="e">
        <f>VLOOKUP($G23,Vlookup!$A:$K,11,FALSE)</f>
        <v>#N/A</v>
      </c>
      <c r="K23" s="17" t="e">
        <f>VLOOKUP($G23,Vlookup!$A:$K,7,FALSE)</f>
        <v>#N/A</v>
      </c>
      <c r="L23" s="79"/>
      <c r="M23" s="79"/>
      <c r="N23" s="79"/>
      <c r="O23" s="79"/>
      <c r="P23" s="79"/>
      <c r="Q23" s="18">
        <v>1.75</v>
      </c>
      <c r="R23" s="17" t="e">
        <f>VLOOKUP($G23,Vlookup!$A:$K,3,FALSE)</f>
        <v>#N/A</v>
      </c>
      <c r="S23" s="37"/>
      <c r="T23" s="20">
        <v>5</v>
      </c>
      <c r="U23" s="76"/>
      <c r="V23" s="21"/>
      <c r="W23" s="59"/>
      <c r="X23" s="21">
        <v>0.5</v>
      </c>
      <c r="Y23" s="21">
        <f t="shared" si="0"/>
        <v>6.6693721696551675E-2</v>
      </c>
      <c r="Z23" s="59"/>
      <c r="AA23" s="102">
        <f t="shared" si="1"/>
        <v>1.5</v>
      </c>
      <c r="AB23" s="20">
        <f t="shared" si="7"/>
        <v>0.22360679774997896</v>
      </c>
      <c r="AC23" s="107">
        <f t="array" ref="AC23">MIN(IF(Vlookup!B3:B33&gt;'AHU Valve'!AB23,Vlookup!B3:B33))</f>
        <v>0.4</v>
      </c>
      <c r="AD23" s="20" t="str">
        <f t="shared" si="3"/>
        <v>1.50.4</v>
      </c>
      <c r="AE23" s="17" t="e">
        <f>VLOOKUP($G23,Vlookup!$A:$K,2,FALSE)</f>
        <v>#N/A</v>
      </c>
      <c r="AF23" s="20" t="e">
        <f t="shared" ref="AF23:AF27" si="8">(1/SQRT(1+(1.5*(1-((R23^2)/(Q23^2)))/890)*(AE23/(R23^2)*2)))*AE23</f>
        <v>#N/A</v>
      </c>
      <c r="AG23" s="20" t="e">
        <f t="shared" si="5"/>
        <v>#N/A</v>
      </c>
      <c r="AH23" s="17">
        <v>201</v>
      </c>
      <c r="AI23" s="22"/>
      <c r="AJ23" s="2"/>
      <c r="AK23" s="37"/>
      <c r="AL23" s="51"/>
    </row>
    <row r="24" spans="1:38" ht="15" customHeight="1">
      <c r="A24" s="52" t="s">
        <v>599</v>
      </c>
      <c r="B24" s="22" t="s">
        <v>604</v>
      </c>
      <c r="C24" s="17" t="s">
        <v>589</v>
      </c>
      <c r="D24" s="16">
        <v>1</v>
      </c>
      <c r="E24" s="95" t="e">
        <f>CONCATENATE(#REF!,#REF!,#REF!)</f>
        <v>#REF!</v>
      </c>
      <c r="F24" s="16"/>
      <c r="G24" s="64" t="e">
        <f>VLOOKUP(AD24,Vlookup!$M$1:$N$112,2, FALSE)</f>
        <v>#N/A</v>
      </c>
      <c r="H24" s="17" t="e">
        <f>VLOOKUP($F24,'Actuator Reference'!A:B, 2, FALSE)</f>
        <v>#N/A</v>
      </c>
      <c r="I24" s="17" t="s">
        <v>33</v>
      </c>
      <c r="J24" s="17" t="e">
        <f>VLOOKUP($G24,Vlookup!$A:$K,11,FALSE)</f>
        <v>#N/A</v>
      </c>
      <c r="K24" s="17" t="e">
        <f>VLOOKUP($G24,Vlookup!$A:$K,7,FALSE)</f>
        <v>#N/A</v>
      </c>
      <c r="L24" s="79"/>
      <c r="M24" s="79"/>
      <c r="N24" s="79"/>
      <c r="O24" s="79"/>
      <c r="P24" s="79"/>
      <c r="Q24" s="18">
        <v>2.75</v>
      </c>
      <c r="R24" s="17" t="e">
        <f>VLOOKUP($G24,Vlookup!$A:$K,3,FALSE)</f>
        <v>#N/A</v>
      </c>
      <c r="S24" s="37"/>
      <c r="T24" s="20">
        <v>5</v>
      </c>
      <c r="U24" s="76"/>
      <c r="V24" s="21"/>
      <c r="W24" s="59"/>
      <c r="X24" s="21">
        <v>0.8</v>
      </c>
      <c r="Y24" s="21">
        <f t="shared" si="0"/>
        <v>4.3213122157104572E-2</v>
      </c>
      <c r="Z24" s="59"/>
      <c r="AA24" s="102">
        <f t="shared" si="1"/>
        <v>2.5</v>
      </c>
      <c r="AB24" s="20">
        <f t="shared" si="7"/>
        <v>0.35777087639996635</v>
      </c>
      <c r="AC24" s="107">
        <f t="array" ref="AC24">MIN(IF(Vlookup!B3:B33&gt;'AHU Valve'!AB24,Vlookup!B3:B33))</f>
        <v>0.4</v>
      </c>
      <c r="AD24" s="20" t="str">
        <f t="shared" si="3"/>
        <v>2.50.4</v>
      </c>
      <c r="AE24" s="17" t="e">
        <f>VLOOKUP($G24,Vlookup!$A:$K,2,FALSE)</f>
        <v>#N/A</v>
      </c>
      <c r="AF24" s="20" t="e">
        <f t="shared" si="8"/>
        <v>#N/A</v>
      </c>
      <c r="AG24" s="20" t="e">
        <f t="shared" si="5"/>
        <v>#N/A</v>
      </c>
      <c r="AH24" s="17">
        <v>202</v>
      </c>
      <c r="AI24" s="22"/>
      <c r="AJ24" s="2"/>
      <c r="AK24" s="37"/>
      <c r="AL24" s="51"/>
    </row>
    <row r="25" spans="1:38" ht="15" customHeight="1">
      <c r="A25" s="52" t="s">
        <v>600</v>
      </c>
      <c r="B25" s="22" t="s">
        <v>605</v>
      </c>
      <c r="C25" s="17" t="s">
        <v>589</v>
      </c>
      <c r="D25" s="16">
        <v>1</v>
      </c>
      <c r="E25" s="95" t="e">
        <f>CONCATENATE(#REF!,#REF!,#REF!)</f>
        <v>#REF!</v>
      </c>
      <c r="F25" s="16"/>
      <c r="G25" s="64" t="e">
        <f>VLOOKUP(AD25,Vlookup!$M$1:$N$112,2, FALSE)</f>
        <v>#N/A</v>
      </c>
      <c r="H25" s="17" t="e">
        <f>VLOOKUP($F25,'Actuator Reference'!A:B, 2, FALSE)</f>
        <v>#N/A</v>
      </c>
      <c r="I25" s="17" t="s">
        <v>33</v>
      </c>
      <c r="J25" s="17" t="e">
        <f>VLOOKUP($G25,Vlookup!$A:$K,11,FALSE)</f>
        <v>#N/A</v>
      </c>
      <c r="K25" s="17" t="e">
        <f>VLOOKUP($G25,Vlookup!$A:$K,7,FALSE)</f>
        <v>#N/A</v>
      </c>
      <c r="L25" s="79"/>
      <c r="M25" s="79"/>
      <c r="N25" s="79"/>
      <c r="O25" s="79"/>
      <c r="P25" s="79"/>
      <c r="Q25" s="18">
        <v>3.75</v>
      </c>
      <c r="R25" s="17" t="e">
        <f>VLOOKUP($G25,Vlookup!$A:$K,3,FALSE)</f>
        <v>#N/A</v>
      </c>
      <c r="S25" s="37"/>
      <c r="T25" s="20">
        <v>5</v>
      </c>
      <c r="U25" s="76"/>
      <c r="V25" s="21"/>
      <c r="W25" s="59"/>
      <c r="X25" s="21">
        <v>3</v>
      </c>
      <c r="Y25" s="21">
        <f t="shared" si="0"/>
        <v>8.7146463016827547E-2</v>
      </c>
      <c r="Z25" s="59"/>
      <c r="AA25" s="102">
        <f t="shared" si="1"/>
        <v>3.5</v>
      </c>
      <c r="AB25" s="20">
        <f t="shared" si="7"/>
        <v>1.3416407864998738</v>
      </c>
      <c r="AC25" s="107">
        <f t="array" ref="AC25">MIN(IF(Vlookup!B3:B33&gt;'AHU Valve'!AB25,Vlookup!B3:B33))</f>
        <v>1.6</v>
      </c>
      <c r="AD25" s="20" t="str">
        <f t="shared" si="3"/>
        <v>3.51.6</v>
      </c>
      <c r="AE25" s="17" t="e">
        <f>VLOOKUP($G25,Vlookup!$A:$K,2,FALSE)</f>
        <v>#N/A</v>
      </c>
      <c r="AF25" s="20" t="e">
        <f t="shared" si="8"/>
        <v>#N/A</v>
      </c>
      <c r="AG25" s="20" t="e">
        <f t="shared" si="5"/>
        <v>#N/A</v>
      </c>
      <c r="AH25" s="17">
        <v>203</v>
      </c>
      <c r="AI25" s="22"/>
      <c r="AJ25" s="2"/>
      <c r="AK25" s="37"/>
      <c r="AL25" s="51"/>
    </row>
    <row r="26" spans="1:38" ht="15" customHeight="1">
      <c r="A26" s="52" t="s">
        <v>601</v>
      </c>
      <c r="B26" s="22" t="s">
        <v>606</v>
      </c>
      <c r="C26" s="17" t="s">
        <v>589</v>
      </c>
      <c r="D26" s="16">
        <v>1</v>
      </c>
      <c r="E26" s="95" t="e">
        <f>CONCATENATE(#REF!,#REF!,#REF!)</f>
        <v>#REF!</v>
      </c>
      <c r="F26" s="16"/>
      <c r="G26" s="64" t="e">
        <f>VLOOKUP(AD26,Vlookup!$M$1:$N$112,2, FALSE)</f>
        <v>#N/A</v>
      </c>
      <c r="H26" s="17" t="e">
        <f>VLOOKUP($F26,'Actuator Reference'!A:B, 2, FALSE)</f>
        <v>#N/A</v>
      </c>
      <c r="I26" s="17" t="s">
        <v>33</v>
      </c>
      <c r="J26" s="17" t="e">
        <f>VLOOKUP($G26,Vlookup!$A:$K,11,FALSE)</f>
        <v>#N/A</v>
      </c>
      <c r="K26" s="17" t="e">
        <f>VLOOKUP($G26,Vlookup!$A:$K,7,FALSE)</f>
        <v>#N/A</v>
      </c>
      <c r="L26" s="79"/>
      <c r="M26" s="79"/>
      <c r="N26" s="79"/>
      <c r="O26" s="79"/>
      <c r="P26" s="79"/>
      <c r="Q26" s="18">
        <v>4.75</v>
      </c>
      <c r="R26" s="17" t="e">
        <f>VLOOKUP($G26,Vlookup!$A:$K,3,FALSE)</f>
        <v>#N/A</v>
      </c>
      <c r="S26" s="37"/>
      <c r="T26" s="20">
        <v>5</v>
      </c>
      <c r="U26" s="76"/>
      <c r="V26" s="21"/>
      <c r="W26" s="59"/>
      <c r="X26" s="21">
        <v>3.5</v>
      </c>
      <c r="Y26" s="21">
        <f t="shared" si="0"/>
        <v>6.336827296929981E-2</v>
      </c>
      <c r="Z26" s="59"/>
      <c r="AA26" s="102">
        <f t="shared" si="1"/>
        <v>4.5</v>
      </c>
      <c r="AB26" s="20">
        <f t="shared" si="7"/>
        <v>1.5652475842498528</v>
      </c>
      <c r="AC26" s="107">
        <f t="array" ref="AC26">MIN(IF(Vlookup!B3:B33&gt;'AHU Valve'!AB26,Vlookup!B3:B33))</f>
        <v>1.6</v>
      </c>
      <c r="AD26" s="20" t="str">
        <f t="shared" si="3"/>
        <v>4.51.6</v>
      </c>
      <c r="AE26" s="17" t="e">
        <f>VLOOKUP($G26,Vlookup!$A:$K,2,FALSE)</f>
        <v>#N/A</v>
      </c>
      <c r="AF26" s="20" t="e">
        <f t="shared" si="8"/>
        <v>#N/A</v>
      </c>
      <c r="AG26" s="20" t="e">
        <f t="shared" si="5"/>
        <v>#N/A</v>
      </c>
      <c r="AH26" s="17">
        <v>204</v>
      </c>
      <c r="AI26" s="22"/>
      <c r="AJ26" s="2"/>
      <c r="AK26" s="37"/>
      <c r="AL26" s="51"/>
    </row>
    <row r="27" spans="1:38" ht="15" customHeight="1" thickBot="1">
      <c r="A27" s="52" t="s">
        <v>602</v>
      </c>
      <c r="B27" s="22" t="s">
        <v>607</v>
      </c>
      <c r="C27" s="17" t="s">
        <v>589</v>
      </c>
      <c r="D27" s="16">
        <v>1</v>
      </c>
      <c r="E27" s="95" t="e">
        <f>CONCATENATE(#REF!,#REF!,#REF!)</f>
        <v>#REF!</v>
      </c>
      <c r="F27" s="16"/>
      <c r="G27" s="64" t="e">
        <f>VLOOKUP(AD27,Vlookup!$M$1:$N$112,2, FALSE)</f>
        <v>#N/A</v>
      </c>
      <c r="H27" s="17" t="e">
        <f>VLOOKUP($F27,'Actuator Reference'!A:B, 2, FALSE)</f>
        <v>#N/A</v>
      </c>
      <c r="I27" s="17" t="s">
        <v>33</v>
      </c>
      <c r="J27" s="17" t="e">
        <f>VLOOKUP($G27,Vlookup!$A:$K,11,FALSE)</f>
        <v>#N/A</v>
      </c>
      <c r="K27" s="17" t="e">
        <f>VLOOKUP($G27,Vlookup!$A:$K,7,FALSE)</f>
        <v>#N/A</v>
      </c>
      <c r="L27" s="79"/>
      <c r="M27" s="79"/>
      <c r="N27" s="79"/>
      <c r="O27" s="79"/>
      <c r="P27" s="79"/>
      <c r="Q27" s="18">
        <v>5.75</v>
      </c>
      <c r="R27" s="17">
        <v>0.75</v>
      </c>
      <c r="S27" s="37"/>
      <c r="T27" s="20">
        <v>5</v>
      </c>
      <c r="U27" s="55"/>
      <c r="V27" s="23"/>
      <c r="W27" s="60"/>
      <c r="X27" s="23">
        <v>0.7</v>
      </c>
      <c r="Y27" s="23">
        <f t="shared" si="0"/>
        <v>8.6487510555452642E-3</v>
      </c>
      <c r="Z27" s="60"/>
      <c r="AA27" s="102">
        <f t="shared" si="1"/>
        <v>5.5</v>
      </c>
      <c r="AB27" s="20">
        <f t="shared" si="7"/>
        <v>0.31304951684997051</v>
      </c>
      <c r="AC27" s="107">
        <f t="array" ref="AC27">MIN(IF(Vlookup!B3:B33&gt;'AHU Valve'!AB27,Vlookup!B3:B33))</f>
        <v>0.4</v>
      </c>
      <c r="AD27" s="20" t="str">
        <f t="shared" si="3"/>
        <v>5.50.4</v>
      </c>
      <c r="AE27" s="17" t="e">
        <f>VLOOKUP($G27,Vlookup!$A:$K,2,FALSE)</f>
        <v>#N/A</v>
      </c>
      <c r="AF27" s="20" t="e">
        <f t="shared" si="8"/>
        <v>#N/A</v>
      </c>
      <c r="AG27" s="20" t="e">
        <f t="shared" si="5"/>
        <v>#N/A</v>
      </c>
      <c r="AH27" s="17">
        <v>205</v>
      </c>
      <c r="AI27" s="22"/>
      <c r="AJ27" s="2"/>
      <c r="AK27" s="37"/>
      <c r="AL27" s="51"/>
    </row>
    <row r="28" spans="1:38">
      <c r="A28" s="1"/>
      <c r="B28" s="37"/>
      <c r="C28" s="1"/>
      <c r="D28" s="1"/>
      <c r="E28" s="91"/>
      <c r="F28" s="37"/>
      <c r="G28" s="1"/>
      <c r="H28" s="1"/>
      <c r="I28" s="1"/>
      <c r="J28" s="1"/>
      <c r="K28" s="1"/>
      <c r="L28" s="37"/>
      <c r="M28" s="37"/>
      <c r="N28" s="37"/>
      <c r="O28" s="37"/>
      <c r="P28" s="37"/>
      <c r="Q28" s="1"/>
      <c r="R28" s="1"/>
      <c r="S28" s="1"/>
      <c r="T28" s="1"/>
      <c r="U28" s="53"/>
      <c r="V28" s="1"/>
      <c r="W28" s="1"/>
      <c r="X28" s="1"/>
      <c r="Y28" s="1"/>
      <c r="Z28" s="1"/>
      <c r="AA28" s="103"/>
      <c r="AB28" s="1"/>
      <c r="AC28" s="91"/>
      <c r="AD28" s="20"/>
      <c r="AE28" s="1"/>
      <c r="AF28" s="1"/>
      <c r="AG28" s="1"/>
      <c r="AH28" s="1"/>
      <c r="AI28" s="1"/>
      <c r="AJ28" s="1"/>
      <c r="AK28" s="1"/>
      <c r="AL28" s="1"/>
    </row>
    <row r="29" spans="1:38">
      <c r="A29" s="10" t="s">
        <v>35</v>
      </c>
      <c r="B29" s="37"/>
      <c r="C29" s="1"/>
      <c r="D29" s="66" t="s">
        <v>36</v>
      </c>
      <c r="E29" s="96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53"/>
      <c r="V29" s="37"/>
      <c r="W29" s="37"/>
      <c r="X29" s="37"/>
      <c r="Y29" s="37"/>
      <c r="Z29" s="37"/>
      <c r="AA29" s="103"/>
      <c r="AB29" s="37"/>
      <c r="AC29" s="91"/>
      <c r="AD29" s="20"/>
      <c r="AE29" s="37"/>
      <c r="AF29" s="37"/>
      <c r="AG29" s="37"/>
      <c r="AH29" s="37"/>
      <c r="AI29" s="37"/>
      <c r="AJ29" s="1"/>
      <c r="AK29" s="1"/>
      <c r="AL29" s="1"/>
    </row>
    <row r="30" spans="1:38" ht="12.75" customHeight="1">
      <c r="A30" s="1"/>
      <c r="B30" s="10"/>
      <c r="C30" s="10"/>
      <c r="D30" s="66" t="s">
        <v>37</v>
      </c>
      <c r="E30" s="96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103"/>
      <c r="AB30" s="65"/>
      <c r="AC30" s="108"/>
      <c r="AD30" s="20"/>
      <c r="AE30" s="65"/>
      <c r="AF30" s="65"/>
      <c r="AG30" s="65"/>
      <c r="AH30" s="65"/>
      <c r="AI30" s="65"/>
      <c r="AJ30" s="1"/>
      <c r="AK30" s="1"/>
      <c r="AL30" s="1"/>
    </row>
    <row r="31" spans="1:38" ht="12.75" customHeight="1">
      <c r="A31" s="1"/>
      <c r="B31" s="37"/>
      <c r="C31" s="1"/>
      <c r="D31" s="66" t="s">
        <v>38</v>
      </c>
      <c r="E31" s="96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103"/>
      <c r="AB31" s="65"/>
      <c r="AC31" s="108"/>
      <c r="AD31" s="20"/>
      <c r="AE31" s="65"/>
      <c r="AF31" s="65"/>
      <c r="AG31" s="65"/>
      <c r="AH31" s="65"/>
      <c r="AI31" s="65"/>
      <c r="AJ31" s="1"/>
      <c r="AK31" s="1"/>
      <c r="AL31" s="1"/>
    </row>
    <row r="32" spans="1:38" ht="12.75" customHeight="1">
      <c r="A32" s="1"/>
      <c r="B32" s="37"/>
      <c r="C32" s="1"/>
      <c r="D32" s="66" t="s">
        <v>39</v>
      </c>
      <c r="E32" s="96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103"/>
      <c r="AB32" s="65"/>
      <c r="AC32" s="108"/>
      <c r="AD32" s="20"/>
      <c r="AE32" s="65"/>
      <c r="AF32" s="65"/>
      <c r="AG32" s="65"/>
      <c r="AH32" s="65"/>
      <c r="AI32" s="65"/>
      <c r="AJ32" s="1"/>
      <c r="AK32" s="1"/>
      <c r="AL32" s="1"/>
    </row>
    <row r="33" spans="1:38" ht="12.75" customHeight="1">
      <c r="A33" s="1"/>
      <c r="B33" s="37"/>
      <c r="C33" s="1"/>
      <c r="D33" s="1"/>
      <c r="E33" s="91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103"/>
      <c r="AB33" s="65"/>
      <c r="AC33" s="108"/>
      <c r="AD33" s="20"/>
      <c r="AE33" s="65"/>
      <c r="AF33" s="65"/>
      <c r="AG33" s="65"/>
      <c r="AH33" s="65"/>
      <c r="AI33" s="65"/>
      <c r="AJ33" s="1"/>
      <c r="AK33" s="1"/>
      <c r="AL33" s="1"/>
    </row>
    <row r="34" spans="1:38">
      <c r="A34" s="1"/>
      <c r="B34" s="37"/>
      <c r="C34" s="1"/>
      <c r="D34" s="24"/>
      <c r="E34" s="97"/>
      <c r="F34" s="37"/>
      <c r="G34" s="1"/>
      <c r="H34" s="1"/>
      <c r="I34" s="1"/>
      <c r="J34" s="1"/>
      <c r="K34" s="1"/>
      <c r="L34" s="37"/>
      <c r="M34" s="37"/>
      <c r="N34" s="37"/>
      <c r="O34" s="37"/>
      <c r="P34" s="37"/>
      <c r="Q34" s="1"/>
      <c r="R34" s="1"/>
      <c r="S34" s="1"/>
      <c r="T34" s="1"/>
      <c r="U34" s="53"/>
      <c r="V34" s="1"/>
      <c r="W34" s="1"/>
      <c r="X34" s="1"/>
      <c r="Y34" s="1"/>
      <c r="Z34" s="1"/>
      <c r="AA34" s="103"/>
      <c r="AB34" s="1"/>
      <c r="AC34" s="91"/>
      <c r="AD34" s="20"/>
      <c r="AE34" s="1"/>
      <c r="AF34" s="1"/>
      <c r="AG34" s="1"/>
      <c r="AH34" s="1"/>
      <c r="AI34" s="1"/>
    </row>
    <row r="35" spans="1:38">
      <c r="B35" s="37"/>
      <c r="C35" s="1"/>
      <c r="F35" s="24"/>
      <c r="G35" s="1"/>
      <c r="H35" s="1"/>
      <c r="I35" s="1"/>
      <c r="J35" s="1"/>
      <c r="K35" s="1"/>
      <c r="L35" s="37"/>
      <c r="M35" s="37"/>
      <c r="N35" s="37"/>
      <c r="O35" s="37"/>
      <c r="P35" s="37"/>
      <c r="Q35" s="1"/>
      <c r="R35" s="1"/>
      <c r="S35" s="1"/>
      <c r="T35" s="1"/>
      <c r="U35" s="53"/>
      <c r="V35" s="1"/>
      <c r="W35" s="1"/>
      <c r="X35" s="1"/>
      <c r="Y35" s="1"/>
      <c r="Z35" s="1"/>
      <c r="AA35" s="103"/>
      <c r="AB35" s="1"/>
      <c r="AC35" s="91"/>
      <c r="AD35" s="20"/>
      <c r="AE35" s="1"/>
      <c r="AF35" s="1"/>
      <c r="AG35" s="1"/>
      <c r="AH35" s="1"/>
      <c r="AI35" s="1"/>
    </row>
    <row r="36" spans="1:38">
      <c r="AA36" s="103"/>
      <c r="AD36" s="20"/>
    </row>
    <row r="37" spans="1:38">
      <c r="AA37" s="103"/>
      <c r="AD37" s="20"/>
    </row>
    <row r="38" spans="1:38">
      <c r="AA38" s="103"/>
      <c r="AD38" s="20"/>
    </row>
    <row r="39" spans="1:38">
      <c r="AA39" s="103"/>
      <c r="AD39" s="20"/>
    </row>
    <row r="40" spans="1:38">
      <c r="AA40" s="103"/>
      <c r="AD40" s="20"/>
    </row>
    <row r="41" spans="1:38">
      <c r="AA41" s="103"/>
      <c r="AD41" s="20"/>
    </row>
    <row r="42" spans="1:38">
      <c r="AA42" s="103"/>
      <c r="AD42" s="20"/>
    </row>
    <row r="43" spans="1:38">
      <c r="AA43" s="103"/>
      <c r="AD43" s="20"/>
    </row>
    <row r="44" spans="1:38">
      <c r="AA44" s="103"/>
      <c r="AD44" s="20"/>
    </row>
    <row r="45" spans="1:38">
      <c r="AA45" s="103"/>
      <c r="AD45" s="20"/>
    </row>
    <row r="46" spans="1:38">
      <c r="AA46" s="103"/>
      <c r="AD46" s="20"/>
    </row>
    <row r="47" spans="1:38">
      <c r="AA47" s="103"/>
      <c r="AD47" s="20"/>
    </row>
    <row r="48" spans="1:38">
      <c r="AA48" s="103"/>
      <c r="AD48" s="20"/>
    </row>
    <row r="49" spans="27:30">
      <c r="AA49" s="103"/>
      <c r="AD49" s="20"/>
    </row>
    <row r="50" spans="27:30">
      <c r="AA50" s="103"/>
      <c r="AD50" s="20"/>
    </row>
    <row r="51" spans="27:30">
      <c r="AA51" s="103"/>
      <c r="AD51" s="20"/>
    </row>
    <row r="52" spans="27:30">
      <c r="AA52" s="103"/>
      <c r="AD52" s="20"/>
    </row>
    <row r="53" spans="27:30">
      <c r="AA53" s="103"/>
      <c r="AD53" s="20"/>
    </row>
    <row r="54" spans="27:30">
      <c r="AA54" s="103"/>
      <c r="AD54" s="20"/>
    </row>
    <row r="55" spans="27:30">
      <c r="AA55" s="103"/>
      <c r="AD55" s="20"/>
    </row>
    <row r="56" spans="27:30">
      <c r="AA56" s="103"/>
      <c r="AD56" s="20"/>
    </row>
    <row r="57" spans="27:30">
      <c r="AA57" s="103"/>
      <c r="AD57" s="20"/>
    </row>
    <row r="58" spans="27:30">
      <c r="AA58" s="103"/>
      <c r="AD58" s="20"/>
    </row>
    <row r="59" spans="27:30">
      <c r="AA59" s="103"/>
      <c r="AD59" s="20"/>
    </row>
    <row r="60" spans="27:30">
      <c r="AA60" s="103"/>
      <c r="AD60" s="20"/>
    </row>
    <row r="61" spans="27:30">
      <c r="AA61" s="103"/>
      <c r="AD61" s="20"/>
    </row>
    <row r="62" spans="27:30">
      <c r="AA62" s="103"/>
      <c r="AD62" s="20"/>
    </row>
    <row r="63" spans="27:30">
      <c r="AA63" s="103"/>
      <c r="AD63" s="20"/>
    </row>
    <row r="64" spans="27:30">
      <c r="AA64" s="103"/>
      <c r="AD64" s="20"/>
    </row>
    <row r="65" spans="27:30">
      <c r="AA65" s="103"/>
      <c r="AD65" s="20"/>
    </row>
    <row r="66" spans="27:30">
      <c r="AA66" s="103"/>
      <c r="AD66" s="20"/>
    </row>
    <row r="67" spans="27:30">
      <c r="AA67" s="103"/>
      <c r="AD67" s="20"/>
    </row>
    <row r="68" spans="27:30">
      <c r="AA68" s="103"/>
      <c r="AD68" s="20"/>
    </row>
    <row r="69" spans="27:30">
      <c r="AA69" s="103"/>
      <c r="AD69" s="20"/>
    </row>
    <row r="70" spans="27:30">
      <c r="AA70" s="103"/>
      <c r="AD70" s="20"/>
    </row>
    <row r="71" spans="27:30">
      <c r="AA71" s="103"/>
      <c r="AD71" s="20"/>
    </row>
    <row r="72" spans="27:30">
      <c r="AA72" s="103"/>
      <c r="AD72" s="20"/>
    </row>
    <row r="73" spans="27:30">
      <c r="AA73" s="103"/>
      <c r="AD73" s="20"/>
    </row>
    <row r="74" spans="27:30">
      <c r="AA74" s="103"/>
      <c r="AD74" s="20"/>
    </row>
    <row r="75" spans="27:30">
      <c r="AA75" s="103"/>
      <c r="AD75" s="20"/>
    </row>
    <row r="76" spans="27:30">
      <c r="AA76" s="103"/>
      <c r="AD76" s="20"/>
    </row>
    <row r="77" spans="27:30">
      <c r="AA77" s="103"/>
      <c r="AD77" s="20"/>
    </row>
    <row r="78" spans="27:30">
      <c r="AA78" s="103"/>
      <c r="AD78" s="20"/>
    </row>
    <row r="79" spans="27:30">
      <c r="AA79" s="103"/>
      <c r="AD79" s="20"/>
    </row>
    <row r="80" spans="27:30">
      <c r="AA80" s="103"/>
      <c r="AD80" s="20"/>
    </row>
    <row r="81" spans="27:30">
      <c r="AA81" s="103"/>
      <c r="AD81" s="20"/>
    </row>
    <row r="82" spans="27:30">
      <c r="AA82" s="103"/>
      <c r="AD82" s="20"/>
    </row>
    <row r="83" spans="27:30">
      <c r="AA83" s="103"/>
      <c r="AD83" s="20"/>
    </row>
    <row r="84" spans="27:30">
      <c r="AA84" s="103"/>
      <c r="AD84" s="20"/>
    </row>
    <row r="85" spans="27:30">
      <c r="AA85" s="103"/>
      <c r="AD85" s="20"/>
    </row>
    <row r="86" spans="27:30">
      <c r="AA86" s="103"/>
      <c r="AD86" s="20"/>
    </row>
    <row r="87" spans="27:30">
      <c r="AA87" s="103"/>
      <c r="AD87" s="20"/>
    </row>
    <row r="88" spans="27:30">
      <c r="AA88" s="103"/>
      <c r="AD88" s="20"/>
    </row>
    <row r="89" spans="27:30">
      <c r="AA89" s="103"/>
      <c r="AD89" s="20"/>
    </row>
    <row r="90" spans="27:30">
      <c r="AA90" s="103"/>
      <c r="AD90" s="20"/>
    </row>
    <row r="91" spans="27:30">
      <c r="AA91" s="103"/>
      <c r="AD91" s="20"/>
    </row>
    <row r="92" spans="27:30">
      <c r="AA92" s="103"/>
      <c r="AD92" s="20"/>
    </row>
    <row r="93" spans="27:30">
      <c r="AA93" s="103"/>
      <c r="AD93" s="20"/>
    </row>
    <row r="94" spans="27:30">
      <c r="AA94" s="103"/>
      <c r="AD94" s="20"/>
    </row>
    <row r="95" spans="27:30">
      <c r="AA95" s="103"/>
      <c r="AD95" s="20"/>
    </row>
    <row r="96" spans="27:30">
      <c r="AA96" s="103"/>
      <c r="AD96" s="20"/>
    </row>
    <row r="97" spans="27:30">
      <c r="AA97" s="103"/>
      <c r="AD97" s="20"/>
    </row>
    <row r="98" spans="27:30">
      <c r="AA98" s="103"/>
      <c r="AD98" s="20"/>
    </row>
    <row r="99" spans="27:30">
      <c r="AA99" s="103"/>
      <c r="AD99" s="20"/>
    </row>
    <row r="100" spans="27:30">
      <c r="AA100" s="103"/>
      <c r="AD100" s="20"/>
    </row>
    <row r="101" spans="27:30">
      <c r="AA101" s="103"/>
      <c r="AD101" s="20"/>
    </row>
    <row r="102" spans="27:30">
      <c r="AA102" s="103"/>
      <c r="AD102" s="20"/>
    </row>
    <row r="103" spans="27:30">
      <c r="AA103" s="103"/>
      <c r="AD103" s="20"/>
    </row>
    <row r="104" spans="27:30">
      <c r="AA104" s="103"/>
      <c r="AD104" s="20"/>
    </row>
    <row r="105" spans="27:30">
      <c r="AA105" s="103"/>
      <c r="AD105" s="20"/>
    </row>
    <row r="106" spans="27:30">
      <c r="AA106" s="103"/>
      <c r="AD106" s="20"/>
    </row>
    <row r="107" spans="27:30">
      <c r="AA107" s="103"/>
      <c r="AD107" s="20"/>
    </row>
    <row r="108" spans="27:30">
      <c r="AA108" s="103"/>
      <c r="AD108" s="20"/>
    </row>
    <row r="109" spans="27:30">
      <c r="AA109" s="103"/>
      <c r="AD109" s="20"/>
    </row>
    <row r="110" spans="27:30">
      <c r="AA110" s="103"/>
      <c r="AD110" s="20"/>
    </row>
    <row r="111" spans="27:30">
      <c r="AA111" s="103"/>
      <c r="AD111" s="20"/>
    </row>
    <row r="112" spans="27:30">
      <c r="AA112" s="103"/>
      <c r="AD112" s="20"/>
    </row>
    <row r="113" spans="27:30">
      <c r="AA113" s="103"/>
      <c r="AD113" s="20"/>
    </row>
    <row r="114" spans="27:30">
      <c r="AA114" s="103"/>
      <c r="AD114" s="20"/>
    </row>
    <row r="115" spans="27:30">
      <c r="AA115" s="103"/>
      <c r="AD115" s="20"/>
    </row>
    <row r="116" spans="27:30">
      <c r="AA116" s="103"/>
      <c r="AD116" s="20"/>
    </row>
    <row r="117" spans="27:30">
      <c r="AA117" s="103"/>
      <c r="AD117" s="20"/>
    </row>
    <row r="118" spans="27:30">
      <c r="AA118" s="103"/>
      <c r="AD118" s="20"/>
    </row>
    <row r="119" spans="27:30">
      <c r="AA119" s="103"/>
      <c r="AD119" s="20"/>
    </row>
    <row r="120" spans="27:30">
      <c r="AA120" s="103"/>
      <c r="AD120" s="20"/>
    </row>
    <row r="121" spans="27:30">
      <c r="AA121" s="103"/>
      <c r="AD121" s="20"/>
    </row>
    <row r="122" spans="27:30">
      <c r="AA122" s="103"/>
      <c r="AD122" s="20"/>
    </row>
    <row r="123" spans="27:30">
      <c r="AA123" s="103"/>
      <c r="AD123" s="20"/>
    </row>
    <row r="124" spans="27:30">
      <c r="AA124" s="103"/>
      <c r="AD124" s="20"/>
    </row>
    <row r="125" spans="27:30">
      <c r="AA125" s="103"/>
      <c r="AD125" s="20"/>
    </row>
    <row r="126" spans="27:30">
      <c r="AA126" s="103"/>
      <c r="AD126" s="20"/>
    </row>
    <row r="127" spans="27:30">
      <c r="AA127" s="103"/>
      <c r="AD127" s="20"/>
    </row>
    <row r="128" spans="27:30">
      <c r="AA128" s="103"/>
      <c r="AD128" s="20"/>
    </row>
    <row r="129" spans="27:30">
      <c r="AA129" s="103"/>
      <c r="AD129" s="20"/>
    </row>
    <row r="130" spans="27:30">
      <c r="AA130" s="103"/>
      <c r="AD130" s="20"/>
    </row>
    <row r="131" spans="27:30">
      <c r="AA131" s="103"/>
      <c r="AD131" s="20"/>
    </row>
    <row r="132" spans="27:30">
      <c r="AA132" s="103"/>
      <c r="AD132" s="20"/>
    </row>
    <row r="133" spans="27:30">
      <c r="AA133" s="103"/>
      <c r="AD133" s="20"/>
    </row>
    <row r="134" spans="27:30">
      <c r="AA134" s="103"/>
      <c r="AD134" s="20"/>
    </row>
    <row r="135" spans="27:30">
      <c r="AA135" s="103"/>
      <c r="AD135" s="20"/>
    </row>
    <row r="136" spans="27:30">
      <c r="AA136" s="103"/>
      <c r="AD136" s="20"/>
    </row>
    <row r="137" spans="27:30">
      <c r="AA137" s="103"/>
      <c r="AD137" s="20"/>
    </row>
    <row r="138" spans="27:30">
      <c r="AA138" s="103"/>
      <c r="AD138" s="20"/>
    </row>
    <row r="139" spans="27:30">
      <c r="AA139" s="103"/>
      <c r="AD139" s="20"/>
    </row>
    <row r="140" spans="27:30">
      <c r="AA140" s="103"/>
      <c r="AD140" s="20"/>
    </row>
    <row r="141" spans="27:30">
      <c r="AA141" s="103"/>
      <c r="AD141" s="20"/>
    </row>
    <row r="142" spans="27:30">
      <c r="AA142" s="103"/>
      <c r="AD142" s="20"/>
    </row>
    <row r="143" spans="27:30">
      <c r="AA143" s="103"/>
      <c r="AD143" s="20"/>
    </row>
    <row r="144" spans="27:30">
      <c r="AA144" s="103"/>
      <c r="AD144" s="20"/>
    </row>
    <row r="145" spans="27:30">
      <c r="AA145" s="103"/>
      <c r="AD145" s="20"/>
    </row>
    <row r="146" spans="27:30">
      <c r="AA146" s="103"/>
      <c r="AD146" s="20"/>
    </row>
    <row r="147" spans="27:30">
      <c r="AA147" s="103"/>
      <c r="AD147" s="20"/>
    </row>
    <row r="148" spans="27:30">
      <c r="AA148" s="103"/>
      <c r="AD148" s="20"/>
    </row>
    <row r="149" spans="27:30">
      <c r="AA149" s="103"/>
      <c r="AD149" s="20"/>
    </row>
    <row r="150" spans="27:30">
      <c r="AA150" s="103"/>
      <c r="AD150" s="20"/>
    </row>
    <row r="151" spans="27:30">
      <c r="AA151" s="103"/>
      <c r="AD151" s="20"/>
    </row>
    <row r="152" spans="27:30">
      <c r="AA152" s="103"/>
      <c r="AD152" s="20"/>
    </row>
    <row r="153" spans="27:30">
      <c r="AA153" s="103"/>
      <c r="AD153" s="20"/>
    </row>
    <row r="154" spans="27:30">
      <c r="AA154" s="103"/>
      <c r="AD154" s="20"/>
    </row>
    <row r="155" spans="27:30">
      <c r="AA155" s="103"/>
      <c r="AD155" s="20"/>
    </row>
    <row r="156" spans="27:30">
      <c r="AA156" s="103"/>
      <c r="AD156" s="20"/>
    </row>
    <row r="157" spans="27:30">
      <c r="AA157" s="103"/>
      <c r="AD157" s="20"/>
    </row>
    <row r="158" spans="27:30">
      <c r="AA158" s="103"/>
      <c r="AD158" s="20"/>
    </row>
    <row r="159" spans="27:30">
      <c r="AA159" s="103"/>
      <c r="AD159" s="20"/>
    </row>
    <row r="160" spans="27:30">
      <c r="AA160" s="103"/>
      <c r="AD160" s="20"/>
    </row>
    <row r="161" spans="27:30">
      <c r="AA161" s="103"/>
      <c r="AD161" s="20"/>
    </row>
    <row r="162" spans="27:30">
      <c r="AA162" s="103"/>
      <c r="AD162" s="20"/>
    </row>
    <row r="163" spans="27:30">
      <c r="AA163" s="103"/>
      <c r="AD163" s="20"/>
    </row>
    <row r="164" spans="27:30">
      <c r="AA164" s="103"/>
      <c r="AD164" s="20"/>
    </row>
    <row r="165" spans="27:30">
      <c r="AA165" s="103"/>
      <c r="AD165" s="20"/>
    </row>
    <row r="166" spans="27:30">
      <c r="AA166" s="103"/>
      <c r="AD166" s="20"/>
    </row>
    <row r="167" spans="27:30">
      <c r="AA167" s="103"/>
      <c r="AD167" s="20"/>
    </row>
    <row r="168" spans="27:30">
      <c r="AA168" s="103"/>
      <c r="AD168" s="20"/>
    </row>
    <row r="169" spans="27:30">
      <c r="AA169" s="103"/>
      <c r="AD169" s="20"/>
    </row>
    <row r="170" spans="27:30">
      <c r="AA170" s="103"/>
      <c r="AD170" s="20"/>
    </row>
    <row r="171" spans="27:30">
      <c r="AA171" s="103"/>
      <c r="AD171" s="20"/>
    </row>
    <row r="172" spans="27:30">
      <c r="AA172" s="103"/>
      <c r="AD172" s="20"/>
    </row>
    <row r="173" spans="27:30">
      <c r="AA173" s="103"/>
      <c r="AD173" s="20"/>
    </row>
    <row r="174" spans="27:30">
      <c r="AA174" s="103"/>
      <c r="AD174" s="20"/>
    </row>
    <row r="175" spans="27:30">
      <c r="AA175" s="103"/>
      <c r="AD175" s="20"/>
    </row>
    <row r="176" spans="27:30">
      <c r="AA176" s="103"/>
      <c r="AD176" s="20"/>
    </row>
    <row r="177" spans="27:27">
      <c r="AA177" s="103"/>
    </row>
    <row r="178" spans="27:27">
      <c r="AA178" s="103"/>
    </row>
    <row r="179" spans="27:27">
      <c r="AA179" s="103"/>
    </row>
    <row r="180" spans="27:27">
      <c r="AA180" s="103"/>
    </row>
    <row r="181" spans="27:27">
      <c r="AA181" s="103"/>
    </row>
    <row r="182" spans="27:27">
      <c r="AA182" s="103"/>
    </row>
  </sheetData>
  <mergeCells count="14">
    <mergeCell ref="C8:G8"/>
    <mergeCell ref="H8:R8"/>
    <mergeCell ref="A5:AI5"/>
    <mergeCell ref="A1:R1"/>
    <mergeCell ref="A2:R2"/>
    <mergeCell ref="AB2:AF2"/>
    <mergeCell ref="A3:C3"/>
    <mergeCell ref="G3:J3"/>
    <mergeCell ref="AB3:AF3"/>
    <mergeCell ref="A4:C4"/>
    <mergeCell ref="G4:J4"/>
    <mergeCell ref="AB4:AF4"/>
    <mergeCell ref="U6:W6"/>
    <mergeCell ref="X6:Z6"/>
  </mergeCells>
  <conditionalFormatting sqref="AG10:AG27">
    <cfRule type="cellIs" dxfId="1" priority="3" operator="greaterThan">
      <formula>$T$10</formula>
    </cfRule>
  </conditionalFormatting>
  <conditionalFormatting sqref="AD28:AD182">
    <cfRule type="cellIs" dxfId="0" priority="1" operator="lessThan">
      <formula>0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workbookViewId="0">
      <selection activeCell="P31" sqref="P31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style="83" customWidth="1"/>
    <col min="14" max="14" width="16.28515625" customWidth="1"/>
  </cols>
  <sheetData>
    <row r="1" spans="1:22">
      <c r="A1" s="109" t="s">
        <v>656</v>
      </c>
      <c r="B1" s="109"/>
      <c r="C1" s="109"/>
      <c r="D1" s="109"/>
      <c r="M1" s="110" t="s">
        <v>659</v>
      </c>
      <c r="N1" s="109"/>
    </row>
    <row r="2" spans="1:22">
      <c r="A2" s="28" t="s">
        <v>40</v>
      </c>
      <c r="B2" s="28" t="s">
        <v>41</v>
      </c>
      <c r="C2" s="28" t="s">
        <v>42</v>
      </c>
      <c r="D2" s="28" t="s">
        <v>43</v>
      </c>
      <c r="E2" s="28" t="s">
        <v>44</v>
      </c>
      <c r="F2" s="28" t="s">
        <v>45</v>
      </c>
      <c r="G2" s="28" t="s">
        <v>46</v>
      </c>
      <c r="H2" s="28" t="s">
        <v>47</v>
      </c>
      <c r="I2" s="28" t="s">
        <v>48</v>
      </c>
      <c r="J2" s="28" t="s">
        <v>49</v>
      </c>
      <c r="K2" s="28" t="s">
        <v>50</v>
      </c>
      <c r="L2" s="28"/>
      <c r="M2" s="84" t="s">
        <v>660</v>
      </c>
      <c r="N2" s="82" t="s">
        <v>655</v>
      </c>
      <c r="O2" s="81"/>
      <c r="P2" s="38"/>
      <c r="Q2" s="38"/>
      <c r="R2" s="38"/>
      <c r="S2" s="38"/>
      <c r="T2" s="38"/>
      <c r="U2" s="38"/>
      <c r="V2" s="38"/>
    </row>
    <row r="3" spans="1:22">
      <c r="A3" s="45" t="s">
        <v>527</v>
      </c>
      <c r="B3" s="80">
        <v>0.4</v>
      </c>
      <c r="C3" s="46" t="s">
        <v>53</v>
      </c>
      <c r="D3" s="47" t="s">
        <v>54</v>
      </c>
      <c r="E3" s="47" t="s">
        <v>166</v>
      </c>
      <c r="F3" s="48" t="s">
        <v>56</v>
      </c>
      <c r="G3" s="47" t="s">
        <v>592</v>
      </c>
      <c r="H3" s="48" t="s">
        <v>338</v>
      </c>
      <c r="I3" s="47">
        <v>200</v>
      </c>
      <c r="J3" s="47" t="s">
        <v>494</v>
      </c>
      <c r="K3" s="48" t="s">
        <v>445</v>
      </c>
      <c r="L3" s="48"/>
      <c r="M3" s="85" t="str">
        <f>CONCATENATE(C3,B3)</f>
        <v>0.50.4</v>
      </c>
      <c r="N3" s="40" t="str">
        <f>A3</f>
        <v>599-10300S</v>
      </c>
      <c r="O3" s="40"/>
      <c r="P3" s="40"/>
      <c r="Q3" s="39"/>
      <c r="R3" s="37"/>
      <c r="S3" s="37"/>
      <c r="T3" s="37"/>
      <c r="U3" s="37"/>
      <c r="V3" s="37"/>
    </row>
    <row r="4" spans="1:22">
      <c r="A4" s="45" t="s">
        <v>528</v>
      </c>
      <c r="B4" s="80">
        <v>0.63</v>
      </c>
      <c r="C4" s="46" t="s">
        <v>53</v>
      </c>
      <c r="D4" s="47" t="s">
        <v>54</v>
      </c>
      <c r="E4" s="47" t="s">
        <v>166</v>
      </c>
      <c r="F4" s="48" t="s">
        <v>56</v>
      </c>
      <c r="G4" s="47" t="s">
        <v>592</v>
      </c>
      <c r="H4" s="48" t="s">
        <v>338</v>
      </c>
      <c r="I4" s="47">
        <v>200</v>
      </c>
      <c r="J4" s="47" t="s">
        <v>494</v>
      </c>
      <c r="K4" s="48" t="s">
        <v>445</v>
      </c>
      <c r="L4" s="48"/>
      <c r="M4" s="85" t="str">
        <f t="shared" ref="M4:M67" si="0">CONCATENATE(C4,B4)</f>
        <v>0.50.63</v>
      </c>
      <c r="N4" s="40" t="str">
        <f t="shared" ref="N4:N67" si="1">A4</f>
        <v>599-10301S</v>
      </c>
      <c r="O4" s="40"/>
      <c r="P4" s="40"/>
      <c r="Q4" s="39"/>
      <c r="R4" s="37"/>
      <c r="S4" s="37"/>
      <c r="T4" s="37"/>
      <c r="U4" s="37"/>
      <c r="V4" s="37"/>
    </row>
    <row r="5" spans="1:22">
      <c r="A5" s="45" t="s">
        <v>529</v>
      </c>
      <c r="B5" s="80">
        <v>1</v>
      </c>
      <c r="C5" s="46" t="s">
        <v>53</v>
      </c>
      <c r="D5" s="47" t="s">
        <v>54</v>
      </c>
      <c r="E5" s="47" t="s">
        <v>166</v>
      </c>
      <c r="F5" s="48" t="s">
        <v>56</v>
      </c>
      <c r="G5" s="47" t="s">
        <v>592</v>
      </c>
      <c r="H5" s="48" t="s">
        <v>338</v>
      </c>
      <c r="I5" s="47">
        <v>200</v>
      </c>
      <c r="J5" s="47" t="s">
        <v>494</v>
      </c>
      <c r="K5" s="48" t="s">
        <v>445</v>
      </c>
      <c r="L5" s="48"/>
      <c r="M5" s="85" t="str">
        <f t="shared" si="0"/>
        <v>0.51</v>
      </c>
      <c r="N5" s="40" t="str">
        <f t="shared" si="1"/>
        <v>599-10302S</v>
      </c>
      <c r="O5" s="40"/>
      <c r="P5" s="40"/>
      <c r="Q5" s="39"/>
      <c r="R5" s="37"/>
      <c r="S5" s="37"/>
      <c r="T5" s="37"/>
      <c r="U5" s="37"/>
      <c r="V5" s="37"/>
    </row>
    <row r="6" spans="1:22">
      <c r="A6" s="45" t="s">
        <v>530</v>
      </c>
      <c r="B6" s="80">
        <v>1.6</v>
      </c>
      <c r="C6" s="46" t="s">
        <v>53</v>
      </c>
      <c r="D6" s="47" t="s">
        <v>54</v>
      </c>
      <c r="E6" s="47" t="s">
        <v>166</v>
      </c>
      <c r="F6" s="48" t="s">
        <v>56</v>
      </c>
      <c r="G6" s="47" t="s">
        <v>592</v>
      </c>
      <c r="H6" s="48" t="s">
        <v>338</v>
      </c>
      <c r="I6" s="47">
        <v>200</v>
      </c>
      <c r="J6" s="47" t="s">
        <v>494</v>
      </c>
      <c r="K6" s="48" t="s">
        <v>445</v>
      </c>
      <c r="L6" s="48"/>
      <c r="M6" s="85" t="str">
        <f t="shared" si="0"/>
        <v>0.51.6</v>
      </c>
      <c r="N6" s="40" t="str">
        <f t="shared" si="1"/>
        <v>599-10303S</v>
      </c>
      <c r="O6" s="40"/>
      <c r="P6" s="41"/>
      <c r="Q6" s="40"/>
      <c r="R6" s="40"/>
      <c r="S6" s="40"/>
      <c r="T6" s="40"/>
      <c r="U6" s="40"/>
      <c r="V6" s="39"/>
    </row>
    <row r="7" spans="1:22">
      <c r="A7" s="45" t="s">
        <v>531</v>
      </c>
      <c r="B7" s="80">
        <v>2.5</v>
      </c>
      <c r="C7" s="46" t="s">
        <v>53</v>
      </c>
      <c r="D7" s="47" t="s">
        <v>54</v>
      </c>
      <c r="E7" s="47" t="s">
        <v>166</v>
      </c>
      <c r="F7" s="48" t="s">
        <v>56</v>
      </c>
      <c r="G7" s="47" t="s">
        <v>592</v>
      </c>
      <c r="H7" s="48" t="s">
        <v>338</v>
      </c>
      <c r="I7" s="47">
        <v>200</v>
      </c>
      <c r="J7" s="47" t="s">
        <v>494</v>
      </c>
      <c r="K7" s="48" t="s">
        <v>445</v>
      </c>
      <c r="L7" s="48"/>
      <c r="M7" s="85" t="str">
        <f t="shared" si="0"/>
        <v>0.52.5</v>
      </c>
      <c r="N7" s="40" t="str">
        <f t="shared" si="1"/>
        <v>599-10304S</v>
      </c>
      <c r="O7" s="37"/>
      <c r="P7" s="37"/>
      <c r="Q7" s="37"/>
      <c r="R7" s="37"/>
      <c r="S7" s="37"/>
      <c r="T7" s="37"/>
      <c r="U7" s="37"/>
      <c r="V7" s="37"/>
    </row>
    <row r="8" spans="1:22">
      <c r="A8" s="45" t="s">
        <v>532</v>
      </c>
      <c r="B8" s="80">
        <v>4</v>
      </c>
      <c r="C8" s="46" t="s">
        <v>53</v>
      </c>
      <c r="D8" s="47" t="s">
        <v>54</v>
      </c>
      <c r="E8" s="47" t="s">
        <v>166</v>
      </c>
      <c r="F8" s="48" t="s">
        <v>56</v>
      </c>
      <c r="G8" s="47" t="s">
        <v>592</v>
      </c>
      <c r="H8" s="48" t="s">
        <v>338</v>
      </c>
      <c r="I8" s="47">
        <v>200</v>
      </c>
      <c r="J8" s="47" t="s">
        <v>494</v>
      </c>
      <c r="K8" s="48" t="s">
        <v>445</v>
      </c>
      <c r="L8" s="48"/>
      <c r="M8" s="85" t="str">
        <f t="shared" si="0"/>
        <v>0.54</v>
      </c>
      <c r="N8" s="40" t="str">
        <f t="shared" si="1"/>
        <v>599-10305S</v>
      </c>
    </row>
    <row r="9" spans="1:22">
      <c r="A9" s="45" t="s">
        <v>533</v>
      </c>
      <c r="B9" s="80">
        <v>6.3</v>
      </c>
      <c r="C9" s="46" t="s">
        <v>53</v>
      </c>
      <c r="D9" s="47" t="s">
        <v>54</v>
      </c>
      <c r="E9" s="47" t="s">
        <v>166</v>
      </c>
      <c r="F9" s="48" t="s">
        <v>56</v>
      </c>
      <c r="G9" s="47" t="s">
        <v>592</v>
      </c>
      <c r="H9" s="48" t="s">
        <v>338</v>
      </c>
      <c r="I9" s="47">
        <v>200</v>
      </c>
      <c r="J9" s="47" t="s">
        <v>494</v>
      </c>
      <c r="K9" s="48" t="s">
        <v>445</v>
      </c>
      <c r="L9" s="48"/>
      <c r="M9" s="85" t="str">
        <f t="shared" si="0"/>
        <v>0.56.3</v>
      </c>
      <c r="N9" s="40" t="str">
        <f t="shared" si="1"/>
        <v>599-10306S</v>
      </c>
    </row>
    <row r="10" spans="1:22">
      <c r="A10" s="45" t="s">
        <v>541</v>
      </c>
      <c r="B10" s="80">
        <v>10</v>
      </c>
      <c r="C10" s="46" t="s">
        <v>53</v>
      </c>
      <c r="D10" s="47" t="s">
        <v>54</v>
      </c>
      <c r="E10" s="47" t="s">
        <v>166</v>
      </c>
      <c r="F10" s="48" t="s">
        <v>56</v>
      </c>
      <c r="G10" s="47" t="s">
        <v>592</v>
      </c>
      <c r="H10" s="48" t="s">
        <v>338</v>
      </c>
      <c r="I10" s="47">
        <v>200</v>
      </c>
      <c r="J10" s="47" t="s">
        <v>494</v>
      </c>
      <c r="K10" s="48" t="s">
        <v>445</v>
      </c>
      <c r="L10" s="48"/>
      <c r="M10" s="85" t="str">
        <f t="shared" si="0"/>
        <v>0.510</v>
      </c>
      <c r="N10" s="40" t="str">
        <f t="shared" si="1"/>
        <v>599-10307S*</v>
      </c>
    </row>
    <row r="11" spans="1:22">
      <c r="A11" s="45" t="s">
        <v>534</v>
      </c>
      <c r="B11" s="80">
        <v>6.3</v>
      </c>
      <c r="C11" s="46" t="s">
        <v>65</v>
      </c>
      <c r="D11" s="47" t="s">
        <v>54</v>
      </c>
      <c r="E11" s="47" t="s">
        <v>166</v>
      </c>
      <c r="F11" s="48" t="s">
        <v>56</v>
      </c>
      <c r="G11" s="47" t="s">
        <v>592</v>
      </c>
      <c r="H11" s="48" t="s">
        <v>338</v>
      </c>
      <c r="I11" s="47">
        <v>200</v>
      </c>
      <c r="J11" s="47" t="s">
        <v>494</v>
      </c>
      <c r="K11" s="48" t="s">
        <v>445</v>
      </c>
      <c r="L11" s="48"/>
      <c r="M11" s="85" t="str">
        <f t="shared" si="0"/>
        <v>0.756.3</v>
      </c>
      <c r="N11" s="40" t="str">
        <f t="shared" si="1"/>
        <v>599-10308S</v>
      </c>
    </row>
    <row r="12" spans="1:22">
      <c r="A12" s="45" t="s">
        <v>535</v>
      </c>
      <c r="B12" s="80">
        <v>10</v>
      </c>
      <c r="C12" s="46" t="s">
        <v>65</v>
      </c>
      <c r="D12" s="47" t="s">
        <v>54</v>
      </c>
      <c r="E12" s="47" t="s">
        <v>166</v>
      </c>
      <c r="F12" s="48" t="s">
        <v>56</v>
      </c>
      <c r="G12" s="47" t="s">
        <v>592</v>
      </c>
      <c r="H12" s="48" t="s">
        <v>338</v>
      </c>
      <c r="I12" s="47">
        <v>200</v>
      </c>
      <c r="J12" s="47" t="s">
        <v>494</v>
      </c>
      <c r="K12" s="48" t="s">
        <v>445</v>
      </c>
      <c r="L12" s="48"/>
      <c r="M12" s="85" t="str">
        <f t="shared" si="0"/>
        <v>0.7510</v>
      </c>
      <c r="N12" s="40" t="str">
        <f t="shared" si="1"/>
        <v>599-10309S</v>
      </c>
    </row>
    <row r="13" spans="1:22">
      <c r="A13" s="45" t="s">
        <v>536</v>
      </c>
      <c r="B13" s="80">
        <v>16</v>
      </c>
      <c r="C13" s="46" t="s">
        <v>65</v>
      </c>
      <c r="D13" s="47" t="s">
        <v>54</v>
      </c>
      <c r="E13" s="47" t="s">
        <v>166</v>
      </c>
      <c r="F13" s="48" t="s">
        <v>56</v>
      </c>
      <c r="G13" s="47" t="s">
        <v>592</v>
      </c>
      <c r="H13" s="48" t="s">
        <v>338</v>
      </c>
      <c r="I13" s="47">
        <v>200</v>
      </c>
      <c r="J13" s="47" t="s">
        <v>494</v>
      </c>
      <c r="K13" s="48" t="s">
        <v>445</v>
      </c>
      <c r="L13" s="48"/>
      <c r="M13" s="85" t="str">
        <f t="shared" si="0"/>
        <v>0.7516</v>
      </c>
      <c r="N13" s="40" t="str">
        <f t="shared" si="1"/>
        <v>599-10310S</v>
      </c>
    </row>
    <row r="14" spans="1:22">
      <c r="A14" s="45" t="s">
        <v>542</v>
      </c>
      <c r="B14" s="80">
        <v>25</v>
      </c>
      <c r="C14" s="46" t="s">
        <v>65</v>
      </c>
      <c r="D14" s="47" t="s">
        <v>54</v>
      </c>
      <c r="E14" s="47" t="s">
        <v>166</v>
      </c>
      <c r="F14" s="48" t="s">
        <v>56</v>
      </c>
      <c r="G14" s="47" t="s">
        <v>592</v>
      </c>
      <c r="H14" s="48" t="s">
        <v>338</v>
      </c>
      <c r="I14" s="47">
        <v>200</v>
      </c>
      <c r="J14" s="47" t="s">
        <v>494</v>
      </c>
      <c r="K14" s="48" t="s">
        <v>445</v>
      </c>
      <c r="L14" s="48"/>
      <c r="M14" s="85" t="str">
        <f t="shared" si="0"/>
        <v>0.7525</v>
      </c>
      <c r="N14" s="40" t="str">
        <f t="shared" si="1"/>
        <v>599-10311S*</v>
      </c>
    </row>
    <row r="15" spans="1:22">
      <c r="A15" s="45" t="s">
        <v>537</v>
      </c>
      <c r="B15" s="80">
        <v>10</v>
      </c>
      <c r="C15" s="46" t="s">
        <v>68</v>
      </c>
      <c r="D15" s="47" t="s">
        <v>54</v>
      </c>
      <c r="E15" s="47" t="s">
        <v>166</v>
      </c>
      <c r="F15" s="47" t="s">
        <v>56</v>
      </c>
      <c r="G15" s="47" t="s">
        <v>592</v>
      </c>
      <c r="H15" s="48" t="s">
        <v>338</v>
      </c>
      <c r="I15" s="47">
        <v>200</v>
      </c>
      <c r="J15" s="47" t="s">
        <v>494</v>
      </c>
      <c r="K15" s="48" t="s">
        <v>445</v>
      </c>
      <c r="L15" s="48"/>
      <c r="M15" s="85" t="str">
        <f t="shared" si="0"/>
        <v>110</v>
      </c>
      <c r="N15" s="40" t="str">
        <f t="shared" si="1"/>
        <v>599-10312S</v>
      </c>
    </row>
    <row r="16" spans="1:22">
      <c r="A16" s="45" t="s">
        <v>538</v>
      </c>
      <c r="B16" s="80">
        <v>16</v>
      </c>
      <c r="C16" s="46" t="s">
        <v>68</v>
      </c>
      <c r="D16" s="47" t="s">
        <v>54</v>
      </c>
      <c r="E16" s="47" t="s">
        <v>166</v>
      </c>
      <c r="F16" s="47" t="s">
        <v>56</v>
      </c>
      <c r="G16" s="47" t="s">
        <v>592</v>
      </c>
      <c r="H16" s="48" t="s">
        <v>338</v>
      </c>
      <c r="I16" s="47">
        <v>201</v>
      </c>
      <c r="J16" s="47" t="s">
        <v>494</v>
      </c>
      <c r="K16" s="48" t="s">
        <v>445</v>
      </c>
      <c r="L16" s="48"/>
      <c r="M16" s="85" t="str">
        <f t="shared" si="0"/>
        <v>116</v>
      </c>
      <c r="N16" s="40" t="str">
        <f t="shared" si="1"/>
        <v>599-10313S</v>
      </c>
    </row>
    <row r="17" spans="1:14">
      <c r="A17" s="45" t="s">
        <v>539</v>
      </c>
      <c r="B17" s="80">
        <v>25</v>
      </c>
      <c r="C17" s="46" t="s">
        <v>68</v>
      </c>
      <c r="D17" s="47" t="s">
        <v>54</v>
      </c>
      <c r="E17" s="47" t="s">
        <v>166</v>
      </c>
      <c r="F17" s="47" t="s">
        <v>56</v>
      </c>
      <c r="G17" s="47" t="s">
        <v>592</v>
      </c>
      <c r="H17" s="48" t="s">
        <v>338</v>
      </c>
      <c r="I17" s="47">
        <v>202</v>
      </c>
      <c r="J17" s="47" t="s">
        <v>494</v>
      </c>
      <c r="K17" s="48" t="s">
        <v>445</v>
      </c>
      <c r="L17" s="48"/>
      <c r="M17" s="85" t="str">
        <f t="shared" si="0"/>
        <v>125</v>
      </c>
      <c r="N17" s="40" t="str">
        <f t="shared" si="1"/>
        <v>599-10314S</v>
      </c>
    </row>
    <row r="18" spans="1:14">
      <c r="A18" s="45" t="s">
        <v>540</v>
      </c>
      <c r="B18" s="80">
        <v>40</v>
      </c>
      <c r="C18" s="46" t="s">
        <v>68</v>
      </c>
      <c r="D18" s="47" t="s">
        <v>54</v>
      </c>
      <c r="E18" s="47" t="s">
        <v>166</v>
      </c>
      <c r="F18" s="47" t="s">
        <v>56</v>
      </c>
      <c r="G18" s="47" t="s">
        <v>592</v>
      </c>
      <c r="H18" s="48" t="s">
        <v>338</v>
      </c>
      <c r="I18" s="47">
        <v>203</v>
      </c>
      <c r="J18" s="47" t="s">
        <v>494</v>
      </c>
      <c r="K18" s="48" t="s">
        <v>445</v>
      </c>
      <c r="L18" s="48"/>
      <c r="M18" s="85" t="str">
        <f t="shared" si="0"/>
        <v>140</v>
      </c>
      <c r="N18" s="40" t="str">
        <f t="shared" si="1"/>
        <v>599-10315S</v>
      </c>
    </row>
    <row r="19" spans="1:14">
      <c r="A19" s="45" t="s">
        <v>543</v>
      </c>
      <c r="B19" s="80">
        <v>63</v>
      </c>
      <c r="C19" s="46" t="s">
        <v>68</v>
      </c>
      <c r="D19" s="47" t="s">
        <v>54</v>
      </c>
      <c r="E19" s="47" t="s">
        <v>166</v>
      </c>
      <c r="F19" s="47" t="s">
        <v>56</v>
      </c>
      <c r="G19" s="47" t="s">
        <v>592</v>
      </c>
      <c r="H19" s="48" t="s">
        <v>338</v>
      </c>
      <c r="I19" s="47">
        <v>204</v>
      </c>
      <c r="J19" s="47" t="s">
        <v>494</v>
      </c>
      <c r="K19" s="48" t="s">
        <v>445</v>
      </c>
      <c r="L19" s="48"/>
      <c r="M19" s="85" t="str">
        <f t="shared" si="0"/>
        <v>163</v>
      </c>
      <c r="N19" s="40" t="str">
        <f t="shared" si="1"/>
        <v>599-10316S*</v>
      </c>
    </row>
    <row r="20" spans="1:14">
      <c r="A20" s="45" t="s">
        <v>548</v>
      </c>
      <c r="B20" s="80">
        <v>16</v>
      </c>
      <c r="C20" s="46" t="s">
        <v>234</v>
      </c>
      <c r="D20" s="47" t="s">
        <v>54</v>
      </c>
      <c r="E20" s="47" t="s">
        <v>166</v>
      </c>
      <c r="F20" s="47" t="s">
        <v>56</v>
      </c>
      <c r="G20" s="47" t="s">
        <v>592</v>
      </c>
      <c r="H20" s="48" t="s">
        <v>338</v>
      </c>
      <c r="I20" s="47">
        <v>205</v>
      </c>
      <c r="J20" s="47" t="s">
        <v>494</v>
      </c>
      <c r="K20" s="48" t="s">
        <v>445</v>
      </c>
      <c r="L20" s="48"/>
      <c r="M20" s="85" t="str">
        <f t="shared" si="0"/>
        <v>1.2516</v>
      </c>
      <c r="N20" s="40" t="str">
        <f t="shared" si="1"/>
        <v>599-10317S</v>
      </c>
    </row>
    <row r="21" spans="1:14">
      <c r="A21" s="45" t="s">
        <v>549</v>
      </c>
      <c r="B21" s="80">
        <v>25</v>
      </c>
      <c r="C21" s="46" t="s">
        <v>234</v>
      </c>
      <c r="D21" s="47" t="s">
        <v>54</v>
      </c>
      <c r="E21" s="47" t="s">
        <v>166</v>
      </c>
      <c r="F21" s="47" t="s">
        <v>56</v>
      </c>
      <c r="G21" s="47" t="s">
        <v>592</v>
      </c>
      <c r="H21" s="48" t="s">
        <v>338</v>
      </c>
      <c r="I21" s="47">
        <v>206</v>
      </c>
      <c r="J21" s="47" t="s">
        <v>494</v>
      </c>
      <c r="K21" s="48" t="s">
        <v>445</v>
      </c>
      <c r="L21" s="48"/>
      <c r="M21" s="85" t="str">
        <f t="shared" si="0"/>
        <v>1.2525</v>
      </c>
      <c r="N21" s="40" t="str">
        <f t="shared" si="1"/>
        <v>599-10318S</v>
      </c>
    </row>
    <row r="22" spans="1:14">
      <c r="A22" s="45" t="s">
        <v>550</v>
      </c>
      <c r="B22" s="80">
        <v>40</v>
      </c>
      <c r="C22" s="46" t="s">
        <v>234</v>
      </c>
      <c r="D22" s="47" t="s">
        <v>54</v>
      </c>
      <c r="E22" s="47" t="s">
        <v>166</v>
      </c>
      <c r="F22" s="47" t="s">
        <v>56</v>
      </c>
      <c r="G22" s="47" t="s">
        <v>592</v>
      </c>
      <c r="H22" s="48" t="s">
        <v>338</v>
      </c>
      <c r="I22" s="47">
        <v>207</v>
      </c>
      <c r="J22" s="47" t="s">
        <v>494</v>
      </c>
      <c r="K22" s="48" t="s">
        <v>445</v>
      </c>
      <c r="L22" s="48"/>
      <c r="M22" s="85" t="str">
        <f t="shared" si="0"/>
        <v>1.2540</v>
      </c>
      <c r="N22" s="40" t="str">
        <f t="shared" si="1"/>
        <v>599-10319S</v>
      </c>
    </row>
    <row r="23" spans="1:14">
      <c r="A23" s="45" t="s">
        <v>551</v>
      </c>
      <c r="B23" s="80">
        <v>63</v>
      </c>
      <c r="C23" s="46" t="s">
        <v>234</v>
      </c>
      <c r="D23" s="47" t="s">
        <v>54</v>
      </c>
      <c r="E23" s="47" t="s">
        <v>166</v>
      </c>
      <c r="F23" s="47" t="s">
        <v>56</v>
      </c>
      <c r="G23" s="47" t="s">
        <v>592</v>
      </c>
      <c r="H23" s="48" t="s">
        <v>338</v>
      </c>
      <c r="I23" s="47">
        <v>208</v>
      </c>
      <c r="J23" s="47" t="s">
        <v>494</v>
      </c>
      <c r="K23" s="48" t="s">
        <v>445</v>
      </c>
      <c r="L23" s="48"/>
      <c r="M23" s="85" t="str">
        <f t="shared" si="0"/>
        <v>1.2563</v>
      </c>
      <c r="N23" s="40" t="str">
        <f t="shared" si="1"/>
        <v>599-10320S</v>
      </c>
    </row>
    <row r="24" spans="1:14">
      <c r="A24" s="45" t="s">
        <v>544</v>
      </c>
      <c r="B24" s="80">
        <v>100</v>
      </c>
      <c r="C24" s="46" t="s">
        <v>234</v>
      </c>
      <c r="D24" s="47" t="s">
        <v>54</v>
      </c>
      <c r="E24" s="47" t="s">
        <v>166</v>
      </c>
      <c r="F24" s="47" t="s">
        <v>56</v>
      </c>
      <c r="G24" s="47" t="s">
        <v>592</v>
      </c>
      <c r="H24" s="48" t="s">
        <v>338</v>
      </c>
      <c r="I24" s="47">
        <v>209</v>
      </c>
      <c r="J24" s="47" t="s">
        <v>494</v>
      </c>
      <c r="K24" s="48" t="s">
        <v>445</v>
      </c>
      <c r="L24" s="48"/>
      <c r="M24" s="85" t="str">
        <f t="shared" si="0"/>
        <v>1.25100</v>
      </c>
      <c r="N24" s="40" t="str">
        <f t="shared" si="1"/>
        <v>599-10321S*</v>
      </c>
    </row>
    <row r="25" spans="1:14">
      <c r="A25" s="45" t="s">
        <v>552</v>
      </c>
      <c r="B25" s="80">
        <v>25</v>
      </c>
      <c r="C25" s="46" t="s">
        <v>239</v>
      </c>
      <c r="D25" s="47" t="s">
        <v>54</v>
      </c>
      <c r="E25" s="47" t="s">
        <v>166</v>
      </c>
      <c r="F25" s="47" t="s">
        <v>56</v>
      </c>
      <c r="G25" s="47" t="s">
        <v>592</v>
      </c>
      <c r="H25" s="48" t="s">
        <v>338</v>
      </c>
      <c r="I25" s="47">
        <v>210</v>
      </c>
      <c r="J25" s="47" t="s">
        <v>494</v>
      </c>
      <c r="K25" s="48" t="s">
        <v>445</v>
      </c>
      <c r="L25" s="48"/>
      <c r="M25" s="85" t="str">
        <f t="shared" si="0"/>
        <v>1.525</v>
      </c>
      <c r="N25" s="40" t="str">
        <f t="shared" si="1"/>
        <v>599-10322S</v>
      </c>
    </row>
    <row r="26" spans="1:14">
      <c r="A26" s="45" t="s">
        <v>553</v>
      </c>
      <c r="B26" s="80">
        <v>40</v>
      </c>
      <c r="C26" s="46" t="s">
        <v>239</v>
      </c>
      <c r="D26" s="47" t="s">
        <v>54</v>
      </c>
      <c r="E26" s="47" t="s">
        <v>166</v>
      </c>
      <c r="F26" s="47" t="s">
        <v>56</v>
      </c>
      <c r="G26" s="47" t="s">
        <v>592</v>
      </c>
      <c r="H26" s="48" t="s">
        <v>338</v>
      </c>
      <c r="I26" s="47">
        <v>211</v>
      </c>
      <c r="J26" s="47" t="s">
        <v>494</v>
      </c>
      <c r="K26" s="48" t="s">
        <v>445</v>
      </c>
      <c r="L26" s="48"/>
      <c r="M26" s="85" t="str">
        <f t="shared" si="0"/>
        <v>1.540</v>
      </c>
      <c r="N26" s="40" t="str">
        <f t="shared" si="1"/>
        <v>599-10323S</v>
      </c>
    </row>
    <row r="27" spans="1:14">
      <c r="A27" s="45" t="s">
        <v>545</v>
      </c>
      <c r="B27" s="80">
        <v>63</v>
      </c>
      <c r="C27" s="46" t="s">
        <v>239</v>
      </c>
      <c r="D27" s="47" t="s">
        <v>54</v>
      </c>
      <c r="E27" s="47" t="s">
        <v>166</v>
      </c>
      <c r="F27" s="47" t="s">
        <v>56</v>
      </c>
      <c r="G27" s="47" t="s">
        <v>592</v>
      </c>
      <c r="H27" s="48" t="s">
        <v>338</v>
      </c>
      <c r="I27" s="47">
        <v>212</v>
      </c>
      <c r="J27" s="47" t="s">
        <v>494</v>
      </c>
      <c r="K27" s="48" t="s">
        <v>445</v>
      </c>
      <c r="L27" s="48"/>
      <c r="M27" s="85" t="str">
        <f t="shared" si="0"/>
        <v>1.563</v>
      </c>
      <c r="N27" s="40" t="str">
        <f t="shared" si="1"/>
        <v>599-10324S*</v>
      </c>
    </row>
    <row r="28" spans="1:14">
      <c r="A28" s="45" t="s">
        <v>554</v>
      </c>
      <c r="B28" s="80">
        <v>100</v>
      </c>
      <c r="C28" s="46" t="s">
        <v>239</v>
      </c>
      <c r="D28" s="47" t="s">
        <v>54</v>
      </c>
      <c r="E28" s="47" t="s">
        <v>166</v>
      </c>
      <c r="F28" s="47" t="s">
        <v>56</v>
      </c>
      <c r="G28" s="47" t="s">
        <v>592</v>
      </c>
      <c r="H28" s="48" t="s">
        <v>338</v>
      </c>
      <c r="I28" s="47">
        <v>213</v>
      </c>
      <c r="J28" s="47" t="s">
        <v>494</v>
      </c>
      <c r="K28" s="48" t="s">
        <v>445</v>
      </c>
      <c r="L28" s="48"/>
      <c r="M28" s="85" t="str">
        <f t="shared" si="0"/>
        <v>1.5100</v>
      </c>
      <c r="N28" s="40" t="str">
        <f t="shared" si="1"/>
        <v>599-10325S</v>
      </c>
    </row>
    <row r="29" spans="1:14">
      <c r="A29" s="45" t="s">
        <v>546</v>
      </c>
      <c r="B29" s="80">
        <v>160</v>
      </c>
      <c r="C29" s="46" t="s">
        <v>239</v>
      </c>
      <c r="D29" s="47" t="s">
        <v>54</v>
      </c>
      <c r="E29" s="47" t="s">
        <v>166</v>
      </c>
      <c r="F29" s="47" t="s">
        <v>56</v>
      </c>
      <c r="G29" s="47" t="s">
        <v>592</v>
      </c>
      <c r="H29" s="48" t="s">
        <v>338</v>
      </c>
      <c r="I29" s="47">
        <v>214</v>
      </c>
      <c r="J29" s="47" t="s">
        <v>494</v>
      </c>
      <c r="K29" s="48" t="s">
        <v>445</v>
      </c>
      <c r="L29" s="48"/>
      <c r="M29" s="85" t="str">
        <f t="shared" si="0"/>
        <v>1.5160</v>
      </c>
      <c r="N29" s="40" t="str">
        <f t="shared" si="1"/>
        <v>599-10326S*</v>
      </c>
    </row>
    <row r="30" spans="1:14">
      <c r="A30" s="45" t="s">
        <v>555</v>
      </c>
      <c r="B30" s="80">
        <v>40</v>
      </c>
      <c r="C30" s="46" t="s">
        <v>252</v>
      </c>
      <c r="D30" s="47" t="s">
        <v>54</v>
      </c>
      <c r="E30" s="47" t="s">
        <v>166</v>
      </c>
      <c r="F30" s="47" t="s">
        <v>56</v>
      </c>
      <c r="G30" s="47" t="s">
        <v>592</v>
      </c>
      <c r="H30" s="48" t="s">
        <v>338</v>
      </c>
      <c r="I30" s="47">
        <v>215</v>
      </c>
      <c r="J30" s="47" t="s">
        <v>494</v>
      </c>
      <c r="K30" s="48" t="s">
        <v>445</v>
      </c>
      <c r="L30" s="48"/>
      <c r="M30" s="85" t="str">
        <f t="shared" si="0"/>
        <v>240</v>
      </c>
      <c r="N30" s="40" t="str">
        <f t="shared" si="1"/>
        <v>599-10327S</v>
      </c>
    </row>
    <row r="31" spans="1:14">
      <c r="A31" s="45" t="s">
        <v>556</v>
      </c>
      <c r="B31" s="80">
        <v>63</v>
      </c>
      <c r="C31" s="46" t="s">
        <v>252</v>
      </c>
      <c r="D31" s="47" t="s">
        <v>54</v>
      </c>
      <c r="E31" s="47" t="s">
        <v>166</v>
      </c>
      <c r="F31" s="47" t="s">
        <v>56</v>
      </c>
      <c r="G31" s="47" t="s">
        <v>592</v>
      </c>
      <c r="H31" s="48" t="s">
        <v>338</v>
      </c>
      <c r="I31" s="47">
        <v>216</v>
      </c>
      <c r="J31" s="47" t="s">
        <v>494</v>
      </c>
      <c r="K31" s="48" t="s">
        <v>445</v>
      </c>
      <c r="L31" s="48"/>
      <c r="M31" s="85" t="str">
        <f t="shared" si="0"/>
        <v>263</v>
      </c>
      <c r="N31" s="40" t="str">
        <f t="shared" si="1"/>
        <v>599-10328S</v>
      </c>
    </row>
    <row r="32" spans="1:14">
      <c r="A32" s="45" t="s">
        <v>547</v>
      </c>
      <c r="B32" s="80">
        <v>100</v>
      </c>
      <c r="C32" s="46" t="s">
        <v>252</v>
      </c>
      <c r="D32" s="47" t="s">
        <v>54</v>
      </c>
      <c r="E32" s="47" t="s">
        <v>166</v>
      </c>
      <c r="F32" s="47" t="s">
        <v>56</v>
      </c>
      <c r="G32" s="47" t="s">
        <v>592</v>
      </c>
      <c r="H32" s="48" t="s">
        <v>338</v>
      </c>
      <c r="I32" s="47">
        <v>217</v>
      </c>
      <c r="J32" s="47" t="s">
        <v>494</v>
      </c>
      <c r="K32" s="48" t="s">
        <v>445</v>
      </c>
      <c r="L32" s="48"/>
      <c r="M32" s="85" t="str">
        <f t="shared" si="0"/>
        <v>2100</v>
      </c>
      <c r="N32" s="40" t="str">
        <f t="shared" si="1"/>
        <v>599-10329S*</v>
      </c>
    </row>
    <row r="33" spans="1:14">
      <c r="A33" s="45" t="s">
        <v>557</v>
      </c>
      <c r="B33" s="80">
        <v>160</v>
      </c>
      <c r="C33" s="46" t="s">
        <v>252</v>
      </c>
      <c r="D33" s="47" t="s">
        <v>54</v>
      </c>
      <c r="E33" s="47" t="s">
        <v>166</v>
      </c>
      <c r="F33" s="47" t="s">
        <v>56</v>
      </c>
      <c r="G33" s="47" t="s">
        <v>592</v>
      </c>
      <c r="H33" s="48" t="s">
        <v>338</v>
      </c>
      <c r="I33" s="47">
        <v>218</v>
      </c>
      <c r="J33" s="47" t="s">
        <v>494</v>
      </c>
      <c r="K33" s="48" t="s">
        <v>445</v>
      </c>
      <c r="L33" s="48"/>
      <c r="M33" s="85" t="str">
        <f t="shared" si="0"/>
        <v>2160</v>
      </c>
      <c r="N33" s="40" t="str">
        <f t="shared" si="1"/>
        <v>599-10330S</v>
      </c>
    </row>
    <row r="34" spans="1:14">
      <c r="A34" s="37"/>
      <c r="B34" s="37"/>
      <c r="C34" s="37"/>
      <c r="D34" s="37"/>
      <c r="E34" s="37"/>
      <c r="F34" s="37"/>
      <c r="G34" s="37"/>
      <c r="H34" s="37"/>
      <c r="M34" s="85" t="str">
        <f t="shared" si="0"/>
        <v/>
      </c>
      <c r="N34" s="40">
        <f t="shared" si="1"/>
        <v>0</v>
      </c>
    </row>
    <row r="35" spans="1:14">
      <c r="A35" s="37"/>
      <c r="B35" s="37"/>
      <c r="C35" s="37"/>
      <c r="D35" s="37"/>
      <c r="E35" s="37"/>
      <c r="F35" s="37"/>
      <c r="G35" s="37"/>
      <c r="H35" s="37"/>
      <c r="M35" s="85" t="str">
        <f t="shared" si="0"/>
        <v/>
      </c>
      <c r="N35" s="40">
        <f t="shared" si="1"/>
        <v>0</v>
      </c>
    </row>
    <row r="36" spans="1:14">
      <c r="A36" s="37"/>
      <c r="B36" s="37"/>
      <c r="C36" s="37"/>
      <c r="D36" s="37"/>
      <c r="E36" s="37"/>
      <c r="F36" s="37"/>
      <c r="G36" s="37"/>
      <c r="H36" s="37"/>
      <c r="M36" s="85" t="str">
        <f t="shared" si="0"/>
        <v/>
      </c>
      <c r="N36" s="40">
        <f t="shared" si="1"/>
        <v>0</v>
      </c>
    </row>
    <row r="37" spans="1:14">
      <c r="A37" s="37"/>
      <c r="B37" s="37"/>
      <c r="C37" s="37"/>
      <c r="D37" s="37"/>
      <c r="E37" s="37"/>
      <c r="F37" s="37"/>
      <c r="G37" s="37"/>
      <c r="H37" s="37"/>
      <c r="M37" s="85" t="str">
        <f t="shared" si="0"/>
        <v/>
      </c>
      <c r="N37" s="40">
        <f t="shared" si="1"/>
        <v>0</v>
      </c>
    </row>
    <row r="38" spans="1:14">
      <c r="A38" s="37"/>
      <c r="B38" s="37"/>
      <c r="C38" s="37"/>
      <c r="D38" s="37"/>
      <c r="E38" s="37"/>
      <c r="F38" s="37"/>
      <c r="G38" s="37"/>
      <c r="H38" s="37"/>
      <c r="M38" s="85" t="str">
        <f t="shared" si="0"/>
        <v/>
      </c>
      <c r="N38" s="40">
        <f t="shared" si="1"/>
        <v>0</v>
      </c>
    </row>
    <row r="39" spans="1:14">
      <c r="A39" s="37"/>
      <c r="B39" s="42"/>
      <c r="C39" s="37"/>
      <c r="D39" s="37"/>
      <c r="E39" s="37"/>
      <c r="F39" s="37"/>
      <c r="G39" s="37"/>
      <c r="H39" s="37"/>
      <c r="M39" s="85" t="str">
        <f t="shared" si="0"/>
        <v/>
      </c>
      <c r="N39" s="40">
        <f t="shared" si="1"/>
        <v>0</v>
      </c>
    </row>
    <row r="40" spans="1:14">
      <c r="A40" s="43"/>
      <c r="B40" s="43"/>
      <c r="C40" s="43"/>
      <c r="D40" s="43"/>
      <c r="E40" s="43"/>
      <c r="F40" s="43"/>
      <c r="G40" s="42"/>
      <c r="H40" s="43"/>
      <c r="I40" s="42"/>
      <c r="J40" s="42"/>
      <c r="K40" s="42"/>
      <c r="L40" s="42"/>
      <c r="M40" s="85" t="str">
        <f t="shared" si="0"/>
        <v/>
      </c>
      <c r="N40" s="40">
        <f t="shared" si="1"/>
        <v>0</v>
      </c>
    </row>
    <row r="41" spans="1:14">
      <c r="A41" s="43"/>
      <c r="B41" s="43"/>
      <c r="C41" s="43"/>
      <c r="D41" s="43"/>
      <c r="E41" s="43"/>
      <c r="F41" s="43"/>
      <c r="G41" s="42"/>
      <c r="H41" s="43"/>
      <c r="I41" s="42"/>
      <c r="J41" s="42"/>
      <c r="K41" s="42"/>
      <c r="L41" s="42"/>
      <c r="M41" s="85" t="str">
        <f t="shared" si="0"/>
        <v/>
      </c>
      <c r="N41" s="40">
        <f t="shared" si="1"/>
        <v>0</v>
      </c>
    </row>
    <row r="42" spans="1:14">
      <c r="A42" s="43"/>
      <c r="B42" s="43"/>
      <c r="C42" s="43"/>
      <c r="D42" s="43"/>
      <c r="E42" s="43"/>
      <c r="F42" s="43"/>
      <c r="G42" s="42"/>
      <c r="H42" s="43"/>
      <c r="I42" s="42"/>
      <c r="J42" s="42"/>
      <c r="K42" s="42"/>
      <c r="L42" s="42"/>
      <c r="M42" s="85" t="str">
        <f t="shared" si="0"/>
        <v/>
      </c>
      <c r="N42" s="40">
        <f t="shared" si="1"/>
        <v>0</v>
      </c>
    </row>
    <row r="43" spans="1:14">
      <c r="A43" s="43"/>
      <c r="B43" s="43"/>
      <c r="C43" s="43"/>
      <c r="D43" s="43"/>
      <c r="E43" s="43"/>
      <c r="F43" s="43"/>
      <c r="G43" s="42"/>
      <c r="H43" s="43"/>
      <c r="I43" s="42"/>
      <c r="J43" s="42"/>
      <c r="K43" s="42"/>
      <c r="L43" s="42"/>
      <c r="M43" s="85" t="str">
        <f t="shared" si="0"/>
        <v/>
      </c>
      <c r="N43" s="40">
        <f t="shared" si="1"/>
        <v>0</v>
      </c>
    </row>
    <row r="44" spans="1:14">
      <c r="A44" s="43"/>
      <c r="B44" s="43"/>
      <c r="C44" s="43"/>
      <c r="D44" s="43"/>
      <c r="E44" s="43"/>
      <c r="F44" s="43"/>
      <c r="G44" s="42"/>
      <c r="H44" s="43"/>
      <c r="I44" s="42"/>
      <c r="J44" s="42"/>
      <c r="K44" s="42"/>
      <c r="L44" s="42"/>
      <c r="M44" s="85" t="str">
        <f t="shared" si="0"/>
        <v/>
      </c>
      <c r="N44" s="40">
        <f t="shared" si="1"/>
        <v>0</v>
      </c>
    </row>
    <row r="45" spans="1:14">
      <c r="A45" s="43"/>
      <c r="B45" s="43"/>
      <c r="C45" s="43"/>
      <c r="D45" s="43"/>
      <c r="E45" s="43"/>
      <c r="F45" s="43"/>
      <c r="G45" s="42"/>
      <c r="H45" s="43"/>
      <c r="I45" s="42"/>
      <c r="J45" s="42"/>
      <c r="K45" s="42"/>
      <c r="L45" s="42"/>
      <c r="M45" s="85" t="str">
        <f t="shared" si="0"/>
        <v/>
      </c>
      <c r="N45" s="40">
        <f t="shared" si="1"/>
        <v>0</v>
      </c>
    </row>
    <row r="46" spans="1:14">
      <c r="A46" s="43"/>
      <c r="B46" s="43"/>
      <c r="C46" s="43"/>
      <c r="D46" s="43"/>
      <c r="E46" s="43"/>
      <c r="F46" s="43"/>
      <c r="G46" s="42"/>
      <c r="H46" s="43"/>
      <c r="I46" s="42"/>
      <c r="J46" s="42"/>
      <c r="K46" s="42"/>
      <c r="L46" s="42"/>
      <c r="M46" s="85" t="str">
        <f t="shared" si="0"/>
        <v/>
      </c>
      <c r="N46" s="40">
        <f t="shared" si="1"/>
        <v>0</v>
      </c>
    </row>
    <row r="47" spans="1:14">
      <c r="A47" s="43"/>
      <c r="B47" s="43"/>
      <c r="C47" s="43"/>
      <c r="D47" s="43"/>
      <c r="E47" s="43"/>
      <c r="F47" s="43"/>
      <c r="G47" s="42"/>
      <c r="H47" s="43"/>
      <c r="I47" s="42"/>
      <c r="J47" s="42"/>
      <c r="K47" s="42"/>
      <c r="L47" s="42"/>
      <c r="M47" s="85" t="str">
        <f t="shared" si="0"/>
        <v/>
      </c>
      <c r="N47" s="40">
        <f t="shared" si="1"/>
        <v>0</v>
      </c>
    </row>
    <row r="48" spans="1:14">
      <c r="A48" s="43"/>
      <c r="B48" s="43"/>
      <c r="C48" s="43"/>
      <c r="D48" s="43"/>
      <c r="E48" s="43"/>
      <c r="F48" s="43"/>
      <c r="G48" s="42"/>
      <c r="H48" s="43"/>
      <c r="I48" s="42"/>
      <c r="J48" s="42"/>
      <c r="K48" s="42"/>
      <c r="L48" s="42"/>
      <c r="M48" s="85" t="str">
        <f t="shared" si="0"/>
        <v/>
      </c>
      <c r="N48" s="40">
        <f t="shared" si="1"/>
        <v>0</v>
      </c>
    </row>
    <row r="49" spans="1:14">
      <c r="A49" s="43"/>
      <c r="B49" s="43"/>
      <c r="C49" s="43"/>
      <c r="D49" s="43"/>
      <c r="E49" s="43"/>
      <c r="F49" s="43"/>
      <c r="G49" s="42"/>
      <c r="H49" s="43"/>
      <c r="I49" s="42"/>
      <c r="J49" s="42"/>
      <c r="K49" s="42"/>
      <c r="L49" s="42"/>
      <c r="M49" s="85" t="str">
        <f t="shared" si="0"/>
        <v/>
      </c>
      <c r="N49" s="40">
        <f t="shared" si="1"/>
        <v>0</v>
      </c>
    </row>
    <row r="50" spans="1:14">
      <c r="A50" s="43"/>
      <c r="B50" s="43"/>
      <c r="C50" s="43"/>
      <c r="D50" s="43"/>
      <c r="E50" s="43"/>
      <c r="F50" s="43"/>
      <c r="G50" s="42"/>
      <c r="H50" s="43"/>
      <c r="I50" s="42"/>
      <c r="J50" s="42"/>
      <c r="K50" s="42"/>
      <c r="L50" s="42"/>
      <c r="M50" s="85" t="str">
        <f t="shared" si="0"/>
        <v/>
      </c>
      <c r="N50" s="40">
        <f t="shared" si="1"/>
        <v>0</v>
      </c>
    </row>
    <row r="51" spans="1:14">
      <c r="A51" s="43"/>
      <c r="B51" s="43"/>
      <c r="C51" s="43"/>
      <c r="D51" s="43"/>
      <c r="E51" s="43"/>
      <c r="F51" s="43"/>
      <c r="G51" s="42"/>
      <c r="H51" s="43"/>
      <c r="I51" s="42"/>
      <c r="J51" s="42"/>
      <c r="K51" s="42"/>
      <c r="L51" s="42"/>
      <c r="M51" s="85" t="str">
        <f t="shared" si="0"/>
        <v/>
      </c>
      <c r="N51" s="40">
        <f t="shared" si="1"/>
        <v>0</v>
      </c>
    </row>
    <row r="52" spans="1:14">
      <c r="A52" s="43"/>
      <c r="B52" s="43"/>
      <c r="C52" s="43"/>
      <c r="D52" s="43"/>
      <c r="E52" s="43"/>
      <c r="F52" s="43"/>
      <c r="G52" s="42"/>
      <c r="H52" s="43"/>
      <c r="I52" s="42"/>
      <c r="J52" s="42"/>
      <c r="K52" s="42"/>
      <c r="L52" s="42"/>
      <c r="M52" s="85" t="str">
        <f t="shared" si="0"/>
        <v/>
      </c>
      <c r="N52" s="40">
        <f t="shared" si="1"/>
        <v>0</v>
      </c>
    </row>
    <row r="53" spans="1:14">
      <c r="A53" s="43"/>
      <c r="B53" s="43"/>
      <c r="C53" s="43"/>
      <c r="D53" s="43"/>
      <c r="E53" s="43"/>
      <c r="F53" s="43"/>
      <c r="G53" s="42"/>
      <c r="H53" s="43"/>
      <c r="I53" s="42"/>
      <c r="J53" s="42"/>
      <c r="K53" s="42"/>
      <c r="L53" s="42"/>
      <c r="M53" s="85" t="str">
        <f t="shared" si="0"/>
        <v/>
      </c>
      <c r="N53" s="40">
        <f t="shared" si="1"/>
        <v>0</v>
      </c>
    </row>
    <row r="54" spans="1:14">
      <c r="A54" s="43"/>
      <c r="B54" s="43"/>
      <c r="C54" s="43"/>
      <c r="D54" s="43"/>
      <c r="E54" s="43"/>
      <c r="F54" s="43"/>
      <c r="G54" s="42"/>
      <c r="H54" s="43"/>
      <c r="I54" s="42"/>
      <c r="J54" s="42"/>
      <c r="K54" s="42"/>
      <c r="L54" s="42"/>
      <c r="M54" s="85" t="str">
        <f t="shared" si="0"/>
        <v/>
      </c>
      <c r="N54" s="40">
        <f t="shared" si="1"/>
        <v>0</v>
      </c>
    </row>
    <row r="55" spans="1:14">
      <c r="A55" s="43"/>
      <c r="B55" s="43"/>
      <c r="C55" s="43"/>
      <c r="D55" s="43"/>
      <c r="E55" s="43"/>
      <c r="F55" s="43"/>
      <c r="G55" s="42"/>
      <c r="H55" s="43"/>
      <c r="I55" s="42"/>
      <c r="J55" s="42"/>
      <c r="K55" s="42"/>
      <c r="L55" s="42"/>
      <c r="M55" s="85" t="str">
        <f t="shared" si="0"/>
        <v/>
      </c>
      <c r="N55" s="40">
        <f t="shared" si="1"/>
        <v>0</v>
      </c>
    </row>
    <row r="56" spans="1:14">
      <c r="A56" s="43"/>
      <c r="B56" s="43"/>
      <c r="C56" s="43"/>
      <c r="D56" s="43"/>
      <c r="E56" s="43"/>
      <c r="F56" s="43"/>
      <c r="G56" s="42"/>
      <c r="H56" s="43"/>
      <c r="I56" s="42"/>
      <c r="J56" s="42"/>
      <c r="K56" s="42"/>
      <c r="L56" s="42"/>
      <c r="M56" s="85" t="str">
        <f t="shared" si="0"/>
        <v/>
      </c>
      <c r="N56" s="40">
        <f t="shared" si="1"/>
        <v>0</v>
      </c>
    </row>
    <row r="57" spans="1:14">
      <c r="A57" s="43"/>
      <c r="B57" s="43"/>
      <c r="C57" s="43"/>
      <c r="D57" s="43"/>
      <c r="E57" s="43"/>
      <c r="F57" s="43"/>
      <c r="G57" s="42"/>
      <c r="H57" s="43"/>
      <c r="I57" s="42"/>
      <c r="J57" s="42"/>
      <c r="K57" s="42"/>
      <c r="L57" s="42"/>
      <c r="M57" s="85" t="str">
        <f t="shared" si="0"/>
        <v/>
      </c>
      <c r="N57" s="40">
        <f t="shared" si="1"/>
        <v>0</v>
      </c>
    </row>
    <row r="58" spans="1:14">
      <c r="A58" s="43"/>
      <c r="B58" s="43"/>
      <c r="C58" s="43"/>
      <c r="D58" s="43"/>
      <c r="E58" s="43"/>
      <c r="F58" s="43"/>
      <c r="G58" s="42"/>
      <c r="H58" s="43"/>
      <c r="I58" s="42"/>
      <c r="J58" s="42"/>
      <c r="K58" s="42"/>
      <c r="L58" s="42"/>
      <c r="M58" s="85" t="str">
        <f t="shared" si="0"/>
        <v/>
      </c>
      <c r="N58" s="40">
        <f t="shared" si="1"/>
        <v>0</v>
      </c>
    </row>
    <row r="59" spans="1:14">
      <c r="A59" s="43"/>
      <c r="B59" s="43"/>
      <c r="C59" s="43"/>
      <c r="D59" s="43"/>
      <c r="E59" s="43"/>
      <c r="F59" s="43"/>
      <c r="G59" s="42"/>
      <c r="H59" s="43"/>
      <c r="I59" s="42"/>
      <c r="J59" s="42"/>
      <c r="K59" s="42"/>
      <c r="L59" s="42"/>
      <c r="M59" s="85" t="str">
        <f t="shared" si="0"/>
        <v/>
      </c>
      <c r="N59" s="40">
        <f t="shared" si="1"/>
        <v>0</v>
      </c>
    </row>
    <row r="60" spans="1:14">
      <c r="A60" s="43"/>
      <c r="B60" s="43"/>
      <c r="C60" s="43"/>
      <c r="D60" s="43"/>
      <c r="E60" s="43"/>
      <c r="F60" s="43"/>
      <c r="G60" s="42"/>
      <c r="H60" s="43"/>
      <c r="I60" s="42"/>
      <c r="J60" s="42"/>
      <c r="K60" s="42"/>
      <c r="L60" s="42"/>
      <c r="M60" s="85" t="str">
        <f t="shared" si="0"/>
        <v/>
      </c>
      <c r="N60" s="40">
        <f t="shared" si="1"/>
        <v>0</v>
      </c>
    </row>
    <row r="61" spans="1:14">
      <c r="A61" s="43"/>
      <c r="B61" s="43"/>
      <c r="C61" s="43"/>
      <c r="D61" s="43"/>
      <c r="E61" s="43"/>
      <c r="F61" s="43"/>
      <c r="G61" s="42"/>
      <c r="H61" s="43"/>
      <c r="I61" s="42"/>
      <c r="J61" s="42"/>
      <c r="K61" s="42"/>
      <c r="L61" s="42"/>
      <c r="M61" s="85" t="str">
        <f t="shared" si="0"/>
        <v/>
      </c>
      <c r="N61" s="40">
        <f t="shared" si="1"/>
        <v>0</v>
      </c>
    </row>
    <row r="62" spans="1:14">
      <c r="A62" s="43"/>
      <c r="B62" s="43"/>
      <c r="C62" s="43"/>
      <c r="D62" s="43"/>
      <c r="E62" s="43"/>
      <c r="F62" s="43"/>
      <c r="G62" s="42"/>
      <c r="H62" s="43"/>
      <c r="I62" s="42"/>
      <c r="J62" s="42"/>
      <c r="K62" s="42"/>
      <c r="L62" s="42"/>
      <c r="M62" s="85" t="str">
        <f t="shared" si="0"/>
        <v/>
      </c>
      <c r="N62" s="40">
        <f t="shared" si="1"/>
        <v>0</v>
      </c>
    </row>
    <row r="63" spans="1:14">
      <c r="A63" s="43"/>
      <c r="B63" s="43"/>
      <c r="C63" s="43"/>
      <c r="D63" s="43"/>
      <c r="E63" s="43"/>
      <c r="F63" s="43"/>
      <c r="G63" s="42"/>
      <c r="H63" s="43"/>
      <c r="I63" s="42"/>
      <c r="J63" s="42"/>
      <c r="K63" s="42"/>
      <c r="L63" s="42"/>
      <c r="M63" s="85" t="str">
        <f t="shared" si="0"/>
        <v/>
      </c>
      <c r="N63" s="40">
        <f t="shared" si="1"/>
        <v>0</v>
      </c>
    </row>
    <row r="64" spans="1:14">
      <c r="A64" s="43"/>
      <c r="B64" s="43"/>
      <c r="C64" s="43"/>
      <c r="D64" s="43"/>
      <c r="E64" s="43"/>
      <c r="F64" s="43"/>
      <c r="G64" s="42"/>
      <c r="H64" s="43"/>
      <c r="I64" s="42"/>
      <c r="J64" s="42"/>
      <c r="K64" s="42"/>
      <c r="L64" s="42"/>
      <c r="M64" s="85" t="str">
        <f t="shared" si="0"/>
        <v/>
      </c>
      <c r="N64" s="40">
        <f t="shared" si="1"/>
        <v>0</v>
      </c>
    </row>
    <row r="65" spans="1:14">
      <c r="A65" s="43"/>
      <c r="B65" s="43"/>
      <c r="C65" s="43"/>
      <c r="D65" s="43"/>
      <c r="E65" s="43"/>
      <c r="F65" s="43"/>
      <c r="G65" s="42"/>
      <c r="H65" s="43"/>
      <c r="I65" s="42"/>
      <c r="J65" s="42"/>
      <c r="K65" s="42"/>
      <c r="L65" s="42"/>
      <c r="M65" s="85" t="str">
        <f t="shared" si="0"/>
        <v/>
      </c>
      <c r="N65" s="40">
        <f t="shared" si="1"/>
        <v>0</v>
      </c>
    </row>
    <row r="66" spans="1:14">
      <c r="A66" s="43"/>
      <c r="B66" s="43"/>
      <c r="C66" s="43"/>
      <c r="D66" s="43"/>
      <c r="E66" s="43"/>
      <c r="F66" s="43"/>
      <c r="G66" s="42"/>
      <c r="H66" s="43"/>
      <c r="I66" s="42"/>
      <c r="J66" s="42"/>
      <c r="K66" s="42"/>
      <c r="L66" s="42"/>
      <c r="M66" s="85" t="str">
        <f t="shared" si="0"/>
        <v/>
      </c>
      <c r="N66" s="40">
        <f t="shared" si="1"/>
        <v>0</v>
      </c>
    </row>
    <row r="67" spans="1:14">
      <c r="A67" s="43"/>
      <c r="B67" s="43"/>
      <c r="C67" s="43"/>
      <c r="D67" s="43"/>
      <c r="E67" s="43"/>
      <c r="F67" s="43"/>
      <c r="G67" s="42"/>
      <c r="H67" s="43"/>
      <c r="I67" s="42"/>
      <c r="J67" s="42"/>
      <c r="K67" s="42"/>
      <c r="L67" s="42"/>
      <c r="M67" s="85" t="str">
        <f t="shared" si="0"/>
        <v/>
      </c>
      <c r="N67" s="40">
        <f t="shared" si="1"/>
        <v>0</v>
      </c>
    </row>
    <row r="68" spans="1:14">
      <c r="A68" s="43"/>
      <c r="B68" s="43"/>
      <c r="C68" s="43"/>
      <c r="D68" s="43"/>
      <c r="E68" s="43"/>
      <c r="F68" s="43"/>
      <c r="G68" s="42"/>
      <c r="H68" s="43"/>
      <c r="I68" s="42"/>
      <c r="J68" s="42"/>
      <c r="K68" s="42"/>
      <c r="L68" s="42"/>
      <c r="M68" s="85" t="str">
        <f t="shared" ref="M68:M113" si="2">CONCATENATE(C68,B68)</f>
        <v/>
      </c>
      <c r="N68" s="40">
        <f t="shared" ref="N68:N113" si="3">A68</f>
        <v>0</v>
      </c>
    </row>
    <row r="69" spans="1:14">
      <c r="A69" s="43"/>
      <c r="B69" s="43"/>
      <c r="C69" s="43"/>
      <c r="D69" s="43"/>
      <c r="E69" s="43"/>
      <c r="F69" s="43"/>
      <c r="G69" s="42"/>
      <c r="H69" s="43"/>
      <c r="I69" s="42"/>
      <c r="J69" s="42"/>
      <c r="K69" s="42"/>
      <c r="L69" s="42"/>
      <c r="M69" s="85" t="str">
        <f t="shared" si="2"/>
        <v/>
      </c>
      <c r="N69" s="40">
        <f t="shared" si="3"/>
        <v>0</v>
      </c>
    </row>
    <row r="70" spans="1:14">
      <c r="A70" s="43"/>
      <c r="B70" s="43"/>
      <c r="C70" s="43"/>
      <c r="D70" s="43"/>
      <c r="E70" s="43"/>
      <c r="F70" s="43"/>
      <c r="G70" s="42"/>
      <c r="H70" s="43"/>
      <c r="I70" s="42"/>
      <c r="J70" s="42"/>
      <c r="K70" s="42"/>
      <c r="L70" s="42"/>
      <c r="M70" s="85" t="str">
        <f t="shared" si="2"/>
        <v/>
      </c>
      <c r="N70" s="40">
        <f t="shared" si="3"/>
        <v>0</v>
      </c>
    </row>
    <row r="71" spans="1:14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85" t="str">
        <f t="shared" si="2"/>
        <v/>
      </c>
      <c r="N71" s="40">
        <f t="shared" si="3"/>
        <v>0</v>
      </c>
    </row>
    <row r="72" spans="1:14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85" t="str">
        <f t="shared" si="2"/>
        <v/>
      </c>
      <c r="N72" s="40">
        <f t="shared" si="3"/>
        <v>0</v>
      </c>
    </row>
    <row r="73" spans="1:14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85" t="str">
        <f t="shared" si="2"/>
        <v/>
      </c>
      <c r="N73" s="40">
        <f t="shared" si="3"/>
        <v>0</v>
      </c>
    </row>
    <row r="74" spans="1:1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85" t="str">
        <f t="shared" si="2"/>
        <v/>
      </c>
      <c r="N74" s="40">
        <f t="shared" si="3"/>
        <v>0</v>
      </c>
    </row>
    <row r="75" spans="1:14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85" t="str">
        <f t="shared" si="2"/>
        <v/>
      </c>
      <c r="N75" s="40">
        <f t="shared" si="3"/>
        <v>0</v>
      </c>
    </row>
    <row r="76" spans="1:14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85" t="str">
        <f t="shared" si="2"/>
        <v/>
      </c>
      <c r="N76" s="40">
        <f t="shared" si="3"/>
        <v>0</v>
      </c>
    </row>
    <row r="77" spans="1:14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85" t="str">
        <f t="shared" si="2"/>
        <v/>
      </c>
      <c r="N77" s="40">
        <f t="shared" si="3"/>
        <v>0</v>
      </c>
    </row>
    <row r="78" spans="1:14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85" t="str">
        <f t="shared" si="2"/>
        <v/>
      </c>
      <c r="N78" s="40">
        <f t="shared" si="3"/>
        <v>0</v>
      </c>
    </row>
    <row r="79" spans="1:14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85" t="str">
        <f t="shared" si="2"/>
        <v/>
      </c>
      <c r="N79" s="40">
        <f t="shared" si="3"/>
        <v>0</v>
      </c>
    </row>
    <row r="80" spans="1:14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85" t="str">
        <f t="shared" si="2"/>
        <v/>
      </c>
      <c r="N80" s="40">
        <f t="shared" si="3"/>
        <v>0</v>
      </c>
    </row>
    <row r="81" spans="1:14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85" t="str">
        <f t="shared" si="2"/>
        <v/>
      </c>
      <c r="N81" s="40">
        <f t="shared" si="3"/>
        <v>0</v>
      </c>
    </row>
    <row r="82" spans="1:14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85" t="str">
        <f t="shared" si="2"/>
        <v/>
      </c>
      <c r="N82" s="40">
        <f t="shared" si="3"/>
        <v>0</v>
      </c>
    </row>
    <row r="83" spans="1:14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85" t="str">
        <f t="shared" si="2"/>
        <v/>
      </c>
      <c r="N83" s="40">
        <f t="shared" si="3"/>
        <v>0</v>
      </c>
    </row>
    <row r="84" spans="1:1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85" t="str">
        <f t="shared" si="2"/>
        <v/>
      </c>
      <c r="N84" s="40">
        <f t="shared" si="3"/>
        <v>0</v>
      </c>
    </row>
    <row r="85" spans="1:14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85" t="str">
        <f t="shared" si="2"/>
        <v/>
      </c>
      <c r="N85" s="40">
        <f t="shared" si="3"/>
        <v>0</v>
      </c>
    </row>
    <row r="86" spans="1:14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85" t="str">
        <f t="shared" si="2"/>
        <v/>
      </c>
      <c r="N86" s="40">
        <f t="shared" si="3"/>
        <v>0</v>
      </c>
    </row>
    <row r="87" spans="1:14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85" t="str">
        <f t="shared" si="2"/>
        <v/>
      </c>
      <c r="N87" s="40">
        <f t="shared" si="3"/>
        <v>0</v>
      </c>
    </row>
    <row r="88" spans="1:14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85" t="str">
        <f t="shared" si="2"/>
        <v/>
      </c>
      <c r="N88" s="40">
        <f t="shared" si="3"/>
        <v>0</v>
      </c>
    </row>
    <row r="89" spans="1:14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85" t="str">
        <f t="shared" si="2"/>
        <v/>
      </c>
      <c r="N89" s="40">
        <f t="shared" si="3"/>
        <v>0</v>
      </c>
    </row>
    <row r="90" spans="1:14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85" t="str">
        <f t="shared" si="2"/>
        <v/>
      </c>
      <c r="N90" s="40">
        <f t="shared" si="3"/>
        <v>0</v>
      </c>
    </row>
    <row r="91" spans="1:14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85" t="str">
        <f t="shared" si="2"/>
        <v/>
      </c>
      <c r="N91" s="40">
        <f t="shared" si="3"/>
        <v>0</v>
      </c>
    </row>
    <row r="92" spans="1:14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85" t="str">
        <f t="shared" si="2"/>
        <v/>
      </c>
      <c r="N92" s="40">
        <f t="shared" si="3"/>
        <v>0</v>
      </c>
    </row>
    <row r="93" spans="1:14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85" t="str">
        <f t="shared" si="2"/>
        <v/>
      </c>
      <c r="N93" s="40">
        <f t="shared" si="3"/>
        <v>0</v>
      </c>
    </row>
    <row r="94" spans="1:1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85" t="str">
        <f t="shared" si="2"/>
        <v/>
      </c>
      <c r="N94" s="40">
        <f t="shared" si="3"/>
        <v>0</v>
      </c>
    </row>
    <row r="95" spans="1:14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85" t="str">
        <f t="shared" si="2"/>
        <v/>
      </c>
      <c r="N95" s="40">
        <f t="shared" si="3"/>
        <v>0</v>
      </c>
    </row>
    <row r="96" spans="1:14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85" t="str">
        <f t="shared" si="2"/>
        <v/>
      </c>
      <c r="N96" s="40">
        <f t="shared" si="3"/>
        <v>0</v>
      </c>
    </row>
    <row r="97" spans="1:14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85" t="str">
        <f t="shared" si="2"/>
        <v/>
      </c>
      <c r="N97" s="40">
        <f t="shared" si="3"/>
        <v>0</v>
      </c>
    </row>
    <row r="98" spans="1:14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85" t="str">
        <f t="shared" si="2"/>
        <v/>
      </c>
      <c r="N98" s="40">
        <f t="shared" si="3"/>
        <v>0</v>
      </c>
    </row>
    <row r="99" spans="1:14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85" t="str">
        <f t="shared" si="2"/>
        <v/>
      </c>
      <c r="N99" s="40">
        <f t="shared" si="3"/>
        <v>0</v>
      </c>
    </row>
    <row r="100" spans="1:14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85" t="str">
        <f t="shared" si="2"/>
        <v/>
      </c>
      <c r="N100" s="40">
        <f t="shared" si="3"/>
        <v>0</v>
      </c>
    </row>
    <row r="101" spans="1:14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85" t="str">
        <f t="shared" si="2"/>
        <v/>
      </c>
      <c r="N101" s="40">
        <f t="shared" si="3"/>
        <v>0</v>
      </c>
    </row>
    <row r="102" spans="1:14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85" t="str">
        <f t="shared" si="2"/>
        <v/>
      </c>
      <c r="N102" s="40">
        <f t="shared" si="3"/>
        <v>0</v>
      </c>
    </row>
    <row r="103" spans="1:14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85" t="str">
        <f t="shared" si="2"/>
        <v/>
      </c>
      <c r="N103" s="40">
        <f t="shared" si="3"/>
        <v>0</v>
      </c>
    </row>
    <row r="104" spans="1:1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85" t="str">
        <f t="shared" si="2"/>
        <v/>
      </c>
      <c r="N104" s="40">
        <f t="shared" si="3"/>
        <v>0</v>
      </c>
    </row>
    <row r="105" spans="1:14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85" t="str">
        <f t="shared" si="2"/>
        <v/>
      </c>
      <c r="N105" s="40">
        <f t="shared" si="3"/>
        <v>0</v>
      </c>
    </row>
    <row r="106" spans="1:14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85" t="str">
        <f t="shared" si="2"/>
        <v/>
      </c>
      <c r="N106" s="40">
        <f t="shared" si="3"/>
        <v>0</v>
      </c>
    </row>
    <row r="107" spans="1:14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85" t="str">
        <f t="shared" si="2"/>
        <v/>
      </c>
      <c r="N107" s="40">
        <f t="shared" si="3"/>
        <v>0</v>
      </c>
    </row>
    <row r="108" spans="1:14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85" t="str">
        <f t="shared" si="2"/>
        <v/>
      </c>
      <c r="N108" s="40">
        <f t="shared" si="3"/>
        <v>0</v>
      </c>
    </row>
    <row r="109" spans="1:14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85" t="str">
        <f t="shared" si="2"/>
        <v/>
      </c>
      <c r="N109" s="40">
        <f t="shared" si="3"/>
        <v>0</v>
      </c>
    </row>
    <row r="110" spans="1:14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85" t="str">
        <f t="shared" si="2"/>
        <v/>
      </c>
      <c r="N110" s="40">
        <f t="shared" si="3"/>
        <v>0</v>
      </c>
    </row>
    <row r="111" spans="1:14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85" t="str">
        <f t="shared" si="2"/>
        <v/>
      </c>
      <c r="N111" s="40">
        <f t="shared" si="3"/>
        <v>0</v>
      </c>
    </row>
    <row r="112" spans="1:14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85" t="str">
        <f t="shared" si="2"/>
        <v/>
      </c>
      <c r="N112" s="40">
        <f t="shared" si="3"/>
        <v>0</v>
      </c>
    </row>
    <row r="113" spans="1:14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85" t="str">
        <f t="shared" si="2"/>
        <v/>
      </c>
      <c r="N113" s="40">
        <f t="shared" si="3"/>
        <v>0</v>
      </c>
    </row>
    <row r="114" spans="1: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86"/>
      <c r="N114" s="42"/>
    </row>
    <row r="115" spans="1:14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86"/>
      <c r="N115" s="42"/>
    </row>
    <row r="116" spans="1:14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86"/>
      <c r="N116" s="42"/>
    </row>
    <row r="117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79"/>
      <c r="M117" s="87"/>
      <c r="N117" s="37"/>
    </row>
    <row r="118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79"/>
      <c r="M118" s="87"/>
      <c r="N118" s="37"/>
    </row>
    <row r="119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79"/>
      <c r="M119" s="87"/>
      <c r="N119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377" activePane="bottomLeft" state="frozen"/>
      <selection pane="bottomLeft" activeCell="A380" sqref="A38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63" customFormat="1" ht="38.25">
      <c r="A1" s="61" t="s">
        <v>40</v>
      </c>
      <c r="B1" s="61" t="s">
        <v>41</v>
      </c>
      <c r="C1" s="61" t="s">
        <v>42</v>
      </c>
      <c r="D1" s="61" t="s">
        <v>43</v>
      </c>
      <c r="E1" s="61" t="s">
        <v>44</v>
      </c>
      <c r="F1" s="61" t="s">
        <v>45</v>
      </c>
      <c r="G1" s="61" t="s">
        <v>46</v>
      </c>
      <c r="H1" s="61" t="s">
        <v>47</v>
      </c>
      <c r="I1" s="61" t="s">
        <v>495</v>
      </c>
      <c r="J1" s="61" t="s">
        <v>49</v>
      </c>
      <c r="K1" s="61" t="s">
        <v>50</v>
      </c>
      <c r="L1" s="62"/>
    </row>
    <row r="2" spans="1:12">
      <c r="A2" s="26" t="s">
        <v>51</v>
      </c>
      <c r="B2" s="26" t="s">
        <v>52</v>
      </c>
      <c r="C2" s="26" t="s">
        <v>53</v>
      </c>
      <c r="D2" s="26" t="s">
        <v>54</v>
      </c>
      <c r="E2" s="26" t="s">
        <v>55</v>
      </c>
      <c r="F2" s="26" t="s">
        <v>56</v>
      </c>
      <c r="G2" s="26"/>
      <c r="H2" s="26" t="s">
        <v>57</v>
      </c>
      <c r="I2" s="26" t="s">
        <v>58</v>
      </c>
      <c r="J2" s="26" t="s">
        <v>59</v>
      </c>
      <c r="K2" s="26" t="s">
        <v>60</v>
      </c>
      <c r="L2" s="29"/>
    </row>
    <row r="3" spans="1:12">
      <c r="A3" s="26" t="s">
        <v>61</v>
      </c>
      <c r="B3" s="26" t="s">
        <v>62</v>
      </c>
      <c r="C3" s="26" t="s">
        <v>53</v>
      </c>
      <c r="D3" s="26" t="s">
        <v>54</v>
      </c>
      <c r="E3" s="26" t="s">
        <v>55</v>
      </c>
      <c r="F3" s="26" t="s">
        <v>56</v>
      </c>
      <c r="G3" s="26"/>
      <c r="H3" s="26" t="s">
        <v>57</v>
      </c>
      <c r="I3" s="26" t="s">
        <v>58</v>
      </c>
      <c r="J3" s="26" t="s">
        <v>59</v>
      </c>
      <c r="K3" s="26" t="s">
        <v>60</v>
      </c>
      <c r="L3" s="29"/>
    </row>
    <row r="4" spans="1:12">
      <c r="A4" s="26" t="s">
        <v>63</v>
      </c>
      <c r="B4" s="26" t="s">
        <v>64</v>
      </c>
      <c r="C4" s="26" t="s">
        <v>65</v>
      </c>
      <c r="D4" s="26" t="s">
        <v>54</v>
      </c>
      <c r="E4" s="26" t="s">
        <v>55</v>
      </c>
      <c r="F4" s="26" t="s">
        <v>56</v>
      </c>
      <c r="G4" s="26"/>
      <c r="H4" s="26" t="s">
        <v>57</v>
      </c>
      <c r="I4" s="26" t="s">
        <v>58</v>
      </c>
      <c r="J4" s="26" t="s">
        <v>59</v>
      </c>
      <c r="K4" s="26" t="s">
        <v>60</v>
      </c>
      <c r="L4" s="29"/>
    </row>
    <row r="5" spans="1:12">
      <c r="A5" s="26" t="s">
        <v>66</v>
      </c>
      <c r="B5" s="26" t="s">
        <v>67</v>
      </c>
      <c r="C5" s="26" t="s">
        <v>68</v>
      </c>
      <c r="D5" s="26" t="s">
        <v>54</v>
      </c>
      <c r="E5" s="26" t="s">
        <v>55</v>
      </c>
      <c r="F5" s="26" t="s">
        <v>56</v>
      </c>
      <c r="G5" s="26"/>
      <c r="H5" s="26" t="s">
        <v>57</v>
      </c>
      <c r="I5" s="26" t="s">
        <v>58</v>
      </c>
      <c r="J5" s="26" t="s">
        <v>59</v>
      </c>
      <c r="K5" s="26" t="s">
        <v>60</v>
      </c>
      <c r="L5" s="29"/>
    </row>
    <row r="6" spans="1:12">
      <c r="A6" s="26" t="s">
        <v>69</v>
      </c>
      <c r="B6" s="26" t="s">
        <v>70</v>
      </c>
      <c r="C6" s="26" t="s">
        <v>53</v>
      </c>
      <c r="D6" s="26" t="s">
        <v>54</v>
      </c>
      <c r="E6" s="26" t="s">
        <v>55</v>
      </c>
      <c r="F6" s="26" t="s">
        <v>56</v>
      </c>
      <c r="G6" s="26"/>
      <c r="H6" s="26" t="s">
        <v>57</v>
      </c>
      <c r="I6" s="26" t="s">
        <v>58</v>
      </c>
      <c r="J6" s="26" t="s">
        <v>59</v>
      </c>
      <c r="K6" s="26" t="s">
        <v>60</v>
      </c>
      <c r="L6" s="29"/>
    </row>
    <row r="7" spans="1:12">
      <c r="A7" s="26" t="s">
        <v>71</v>
      </c>
      <c r="B7" s="26" t="s">
        <v>52</v>
      </c>
      <c r="C7" s="26" t="s">
        <v>53</v>
      </c>
      <c r="D7" s="26" t="s">
        <v>54</v>
      </c>
      <c r="E7" s="26" t="s">
        <v>55</v>
      </c>
      <c r="F7" s="26" t="s">
        <v>56</v>
      </c>
      <c r="G7" s="26"/>
      <c r="H7" s="26" t="s">
        <v>57</v>
      </c>
      <c r="I7" s="26" t="s">
        <v>58</v>
      </c>
      <c r="J7" s="26" t="s">
        <v>72</v>
      </c>
      <c r="K7" s="26" t="s">
        <v>60</v>
      </c>
      <c r="L7" s="29"/>
    </row>
    <row r="8" spans="1:12">
      <c r="A8" s="26" t="s">
        <v>73</v>
      </c>
      <c r="B8" s="26" t="s">
        <v>62</v>
      </c>
      <c r="C8" s="26" t="s">
        <v>53</v>
      </c>
      <c r="D8" s="26" t="s">
        <v>54</v>
      </c>
      <c r="E8" s="26" t="s">
        <v>55</v>
      </c>
      <c r="F8" s="26" t="s">
        <v>56</v>
      </c>
      <c r="G8" s="26"/>
      <c r="H8" s="26" t="s">
        <v>57</v>
      </c>
      <c r="I8" s="26" t="s">
        <v>58</v>
      </c>
      <c r="J8" s="26" t="s">
        <v>72</v>
      </c>
      <c r="K8" s="26" t="s">
        <v>60</v>
      </c>
      <c r="L8" s="29"/>
    </row>
    <row r="9" spans="1:12">
      <c r="A9" s="26" t="s">
        <v>74</v>
      </c>
      <c r="B9" s="26" t="s">
        <v>64</v>
      </c>
      <c r="C9" s="26" t="s">
        <v>65</v>
      </c>
      <c r="D9" s="26" t="s">
        <v>54</v>
      </c>
      <c r="E9" s="26" t="s">
        <v>55</v>
      </c>
      <c r="F9" s="26" t="s">
        <v>56</v>
      </c>
      <c r="G9" s="26"/>
      <c r="H9" s="26" t="s">
        <v>57</v>
      </c>
      <c r="I9" s="26" t="s">
        <v>58</v>
      </c>
      <c r="J9" s="26" t="s">
        <v>72</v>
      </c>
      <c r="K9" s="26" t="s">
        <v>60</v>
      </c>
      <c r="L9" s="29"/>
    </row>
    <row r="10" spans="1:12">
      <c r="A10" s="26" t="s">
        <v>75</v>
      </c>
      <c r="B10" s="26" t="s">
        <v>67</v>
      </c>
      <c r="C10" s="26" t="s">
        <v>68</v>
      </c>
      <c r="D10" s="26" t="s">
        <v>54</v>
      </c>
      <c r="E10" s="26" t="s">
        <v>55</v>
      </c>
      <c r="F10" s="26" t="s">
        <v>56</v>
      </c>
      <c r="G10" s="26"/>
      <c r="H10" s="26" t="s">
        <v>57</v>
      </c>
      <c r="I10" s="26" t="s">
        <v>58</v>
      </c>
      <c r="J10" s="26" t="s">
        <v>72</v>
      </c>
      <c r="K10" s="26" t="s">
        <v>60</v>
      </c>
      <c r="L10" s="29"/>
    </row>
    <row r="11" spans="1:12">
      <c r="A11" s="26" t="s">
        <v>76</v>
      </c>
      <c r="B11" s="26" t="s">
        <v>70</v>
      </c>
      <c r="C11" s="26" t="s">
        <v>53</v>
      </c>
      <c r="D11" s="26" t="s">
        <v>54</v>
      </c>
      <c r="E11" s="26" t="s">
        <v>55</v>
      </c>
      <c r="F11" s="26" t="s">
        <v>56</v>
      </c>
      <c r="G11" s="26"/>
      <c r="H11" s="26" t="s">
        <v>57</v>
      </c>
      <c r="I11" s="26" t="s">
        <v>58</v>
      </c>
      <c r="J11" s="26" t="s">
        <v>72</v>
      </c>
      <c r="K11" s="26" t="s">
        <v>60</v>
      </c>
      <c r="L11" s="29"/>
    </row>
    <row r="12" spans="1:12">
      <c r="A12" s="26" t="s">
        <v>77</v>
      </c>
      <c r="B12" s="26" t="s">
        <v>52</v>
      </c>
      <c r="C12" s="26" t="s">
        <v>53</v>
      </c>
      <c r="D12" s="26" t="s">
        <v>54</v>
      </c>
      <c r="E12" s="26" t="s">
        <v>55</v>
      </c>
      <c r="F12" s="26" t="s">
        <v>78</v>
      </c>
      <c r="G12" s="26"/>
      <c r="H12" s="26" t="s">
        <v>57</v>
      </c>
      <c r="I12" s="26" t="s">
        <v>58</v>
      </c>
      <c r="J12" s="26" t="s">
        <v>59</v>
      </c>
      <c r="K12" s="26" t="s">
        <v>60</v>
      </c>
      <c r="L12" s="29"/>
    </row>
    <row r="13" spans="1:12">
      <c r="A13" s="26" t="s">
        <v>79</v>
      </c>
      <c r="B13" s="26" t="s">
        <v>62</v>
      </c>
      <c r="C13" s="26" t="s">
        <v>53</v>
      </c>
      <c r="D13" s="26" t="s">
        <v>54</v>
      </c>
      <c r="E13" s="26" t="s">
        <v>55</v>
      </c>
      <c r="F13" s="26" t="s">
        <v>78</v>
      </c>
      <c r="G13" s="26"/>
      <c r="H13" s="26" t="s">
        <v>57</v>
      </c>
      <c r="I13" s="26" t="s">
        <v>58</v>
      </c>
      <c r="J13" s="26" t="s">
        <v>59</v>
      </c>
      <c r="K13" s="26" t="s">
        <v>60</v>
      </c>
      <c r="L13" s="29"/>
    </row>
    <row r="14" spans="1:12">
      <c r="A14" s="26" t="s">
        <v>80</v>
      </c>
      <c r="B14" s="26" t="s">
        <v>64</v>
      </c>
      <c r="C14" s="26" t="s">
        <v>65</v>
      </c>
      <c r="D14" s="26" t="s">
        <v>54</v>
      </c>
      <c r="E14" s="26" t="s">
        <v>55</v>
      </c>
      <c r="F14" s="26" t="s">
        <v>78</v>
      </c>
      <c r="G14" s="26"/>
      <c r="H14" s="26" t="s">
        <v>57</v>
      </c>
      <c r="I14" s="26" t="s">
        <v>58</v>
      </c>
      <c r="J14" s="26" t="s">
        <v>59</v>
      </c>
      <c r="K14" s="26" t="s">
        <v>60</v>
      </c>
      <c r="L14" s="29"/>
    </row>
    <row r="15" spans="1:12">
      <c r="A15" s="26" t="s">
        <v>81</v>
      </c>
      <c r="B15" s="26" t="s">
        <v>82</v>
      </c>
      <c r="C15" s="26" t="s">
        <v>68</v>
      </c>
      <c r="D15" s="26" t="s">
        <v>54</v>
      </c>
      <c r="E15" s="26" t="s">
        <v>55</v>
      </c>
      <c r="F15" s="26" t="s">
        <v>78</v>
      </c>
      <c r="G15" s="26"/>
      <c r="H15" s="26" t="s">
        <v>57</v>
      </c>
      <c r="I15" s="26" t="s">
        <v>58</v>
      </c>
      <c r="J15" s="26" t="s">
        <v>59</v>
      </c>
      <c r="K15" s="26" t="s">
        <v>60</v>
      </c>
      <c r="L15" s="29"/>
    </row>
    <row r="16" spans="1:12">
      <c r="A16" s="26" t="s">
        <v>83</v>
      </c>
      <c r="B16" s="26" t="s">
        <v>70</v>
      </c>
      <c r="C16" s="26" t="s">
        <v>53</v>
      </c>
      <c r="D16" s="26" t="s">
        <v>54</v>
      </c>
      <c r="E16" s="26" t="s">
        <v>55</v>
      </c>
      <c r="F16" s="26" t="s">
        <v>78</v>
      </c>
      <c r="G16" s="26"/>
      <c r="H16" s="26" t="s">
        <v>57</v>
      </c>
      <c r="I16" s="26" t="s">
        <v>58</v>
      </c>
      <c r="J16" s="26" t="s">
        <v>59</v>
      </c>
      <c r="K16" s="26" t="s">
        <v>60</v>
      </c>
      <c r="L16" s="29"/>
    </row>
    <row r="17" spans="1:12">
      <c r="A17" s="26" t="s">
        <v>84</v>
      </c>
      <c r="B17" s="26" t="s">
        <v>52</v>
      </c>
      <c r="C17" s="26" t="s">
        <v>53</v>
      </c>
      <c r="D17" s="26" t="s">
        <v>54</v>
      </c>
      <c r="E17" s="26" t="s">
        <v>55</v>
      </c>
      <c r="F17" s="26" t="s">
        <v>78</v>
      </c>
      <c r="G17" s="26"/>
      <c r="H17" s="26" t="s">
        <v>57</v>
      </c>
      <c r="I17" s="26" t="s">
        <v>58</v>
      </c>
      <c r="J17" s="26" t="s">
        <v>72</v>
      </c>
      <c r="K17" s="26" t="s">
        <v>60</v>
      </c>
      <c r="L17" s="29"/>
    </row>
    <row r="18" spans="1:12">
      <c r="A18" s="26" t="s">
        <v>85</v>
      </c>
      <c r="B18" s="26" t="s">
        <v>62</v>
      </c>
      <c r="C18" s="26" t="s">
        <v>53</v>
      </c>
      <c r="D18" s="26" t="s">
        <v>54</v>
      </c>
      <c r="E18" s="26" t="s">
        <v>55</v>
      </c>
      <c r="F18" s="26" t="s">
        <v>78</v>
      </c>
      <c r="G18" s="26"/>
      <c r="H18" s="26" t="s">
        <v>57</v>
      </c>
      <c r="I18" s="26" t="s">
        <v>58</v>
      </c>
      <c r="J18" s="26" t="s">
        <v>72</v>
      </c>
      <c r="K18" s="26" t="s">
        <v>60</v>
      </c>
      <c r="L18" s="29"/>
    </row>
    <row r="19" spans="1:12">
      <c r="A19" s="26" t="s">
        <v>86</v>
      </c>
      <c r="B19" s="26" t="s">
        <v>64</v>
      </c>
      <c r="C19" s="26" t="s">
        <v>65</v>
      </c>
      <c r="D19" s="26" t="s">
        <v>54</v>
      </c>
      <c r="E19" s="26" t="s">
        <v>55</v>
      </c>
      <c r="F19" s="26" t="s">
        <v>78</v>
      </c>
      <c r="G19" s="26"/>
      <c r="H19" s="26" t="s">
        <v>57</v>
      </c>
      <c r="I19" s="26" t="s">
        <v>58</v>
      </c>
      <c r="J19" s="26" t="s">
        <v>72</v>
      </c>
      <c r="K19" s="26" t="s">
        <v>60</v>
      </c>
      <c r="L19" s="29"/>
    </row>
    <row r="20" spans="1:12">
      <c r="A20" s="26" t="s">
        <v>87</v>
      </c>
      <c r="B20" s="26" t="s">
        <v>67</v>
      </c>
      <c r="C20" s="26" t="s">
        <v>68</v>
      </c>
      <c r="D20" s="26" t="s">
        <v>54</v>
      </c>
      <c r="E20" s="26" t="s">
        <v>55</v>
      </c>
      <c r="F20" s="26" t="s">
        <v>78</v>
      </c>
      <c r="G20" s="26"/>
      <c r="H20" s="26" t="s">
        <v>57</v>
      </c>
      <c r="I20" s="26" t="s">
        <v>58</v>
      </c>
      <c r="J20" s="26" t="s">
        <v>72</v>
      </c>
      <c r="K20" s="26" t="s">
        <v>60</v>
      </c>
      <c r="L20" s="29"/>
    </row>
    <row r="21" spans="1:12">
      <c r="A21" s="26" t="s">
        <v>88</v>
      </c>
      <c r="B21" s="26" t="s">
        <v>70</v>
      </c>
      <c r="C21" s="26" t="s">
        <v>53</v>
      </c>
      <c r="D21" s="26" t="s">
        <v>54</v>
      </c>
      <c r="E21" s="26" t="s">
        <v>55</v>
      </c>
      <c r="F21" s="26" t="s">
        <v>78</v>
      </c>
      <c r="G21" s="26"/>
      <c r="H21" s="26" t="s">
        <v>57</v>
      </c>
      <c r="I21" s="26" t="s">
        <v>58</v>
      </c>
      <c r="J21" s="26" t="s">
        <v>72</v>
      </c>
      <c r="K21" s="26" t="s">
        <v>60</v>
      </c>
      <c r="L21" s="29"/>
    </row>
    <row r="22" spans="1:12">
      <c r="A22" s="27" t="s">
        <v>89</v>
      </c>
      <c r="B22" s="27" t="s">
        <v>67</v>
      </c>
      <c r="C22" s="27" t="s">
        <v>53</v>
      </c>
      <c r="D22" s="27" t="s">
        <v>54</v>
      </c>
      <c r="E22" s="27" t="s">
        <v>55</v>
      </c>
      <c r="F22" s="27" t="s">
        <v>56</v>
      </c>
      <c r="G22" s="27" t="s">
        <v>90</v>
      </c>
      <c r="H22" s="27" t="s">
        <v>57</v>
      </c>
      <c r="I22" s="27" t="s">
        <v>91</v>
      </c>
      <c r="J22" s="27" t="s">
        <v>92</v>
      </c>
      <c r="K22" s="27" t="s">
        <v>93</v>
      </c>
      <c r="L22" s="30" t="s">
        <v>94</v>
      </c>
    </row>
    <row r="23" spans="1:12">
      <c r="A23" s="27" t="s">
        <v>95</v>
      </c>
      <c r="B23" s="27" t="s">
        <v>96</v>
      </c>
      <c r="C23" s="27" t="s">
        <v>53</v>
      </c>
      <c r="D23" s="27" t="s">
        <v>54</v>
      </c>
      <c r="E23" s="27" t="s">
        <v>55</v>
      </c>
      <c r="F23" s="27" t="s">
        <v>56</v>
      </c>
      <c r="G23" s="27" t="s">
        <v>90</v>
      </c>
      <c r="H23" s="27" t="s">
        <v>57</v>
      </c>
      <c r="I23" s="27" t="s">
        <v>91</v>
      </c>
      <c r="J23" s="27" t="s">
        <v>97</v>
      </c>
      <c r="K23" s="27" t="s">
        <v>93</v>
      </c>
      <c r="L23" s="31"/>
    </row>
    <row r="24" spans="1:12">
      <c r="A24" s="27" t="s">
        <v>98</v>
      </c>
      <c r="B24" s="27" t="s">
        <v>99</v>
      </c>
      <c r="C24" s="27" t="s">
        <v>53</v>
      </c>
      <c r="D24" s="27" t="s">
        <v>54</v>
      </c>
      <c r="E24" s="27" t="s">
        <v>55</v>
      </c>
      <c r="F24" s="27" t="s">
        <v>56</v>
      </c>
      <c r="G24" s="27" t="s">
        <v>90</v>
      </c>
      <c r="H24" s="27" t="s">
        <v>57</v>
      </c>
      <c r="I24" s="27" t="s">
        <v>91</v>
      </c>
      <c r="J24" s="27" t="s">
        <v>92</v>
      </c>
      <c r="K24" s="27" t="s">
        <v>93</v>
      </c>
      <c r="L24" s="30" t="s">
        <v>100</v>
      </c>
    </row>
    <row r="25" spans="1:12">
      <c r="A25" s="27" t="s">
        <v>101</v>
      </c>
      <c r="B25" s="27" t="s">
        <v>99</v>
      </c>
      <c r="C25" s="27" t="s">
        <v>53</v>
      </c>
      <c r="D25" s="27" t="s">
        <v>54</v>
      </c>
      <c r="E25" s="27" t="s">
        <v>55</v>
      </c>
      <c r="F25" s="27" t="s">
        <v>56</v>
      </c>
      <c r="G25" s="27" t="s">
        <v>90</v>
      </c>
      <c r="H25" s="27" t="s">
        <v>57</v>
      </c>
      <c r="I25" s="27" t="s">
        <v>91</v>
      </c>
      <c r="J25" s="27" t="s">
        <v>97</v>
      </c>
      <c r="K25" s="27" t="s">
        <v>93</v>
      </c>
      <c r="L25" s="30" t="s">
        <v>102</v>
      </c>
    </row>
    <row r="26" spans="1:12">
      <c r="A26" s="27" t="s">
        <v>103</v>
      </c>
      <c r="B26" s="27" t="s">
        <v>68</v>
      </c>
      <c r="C26" s="27" t="s">
        <v>53</v>
      </c>
      <c r="D26" s="27" t="s">
        <v>54</v>
      </c>
      <c r="E26" s="27" t="s">
        <v>55</v>
      </c>
      <c r="F26" s="27" t="s">
        <v>56</v>
      </c>
      <c r="G26" s="27" t="s">
        <v>90</v>
      </c>
      <c r="H26" s="27" t="s">
        <v>57</v>
      </c>
      <c r="I26" s="27" t="s">
        <v>91</v>
      </c>
      <c r="J26" s="27" t="s">
        <v>92</v>
      </c>
      <c r="K26" s="27" t="s">
        <v>93</v>
      </c>
      <c r="L26" s="30" t="s">
        <v>104</v>
      </c>
    </row>
    <row r="27" spans="1:12">
      <c r="A27" s="27" t="s">
        <v>105</v>
      </c>
      <c r="B27" s="27" t="s">
        <v>68</v>
      </c>
      <c r="C27" s="27" t="s">
        <v>53</v>
      </c>
      <c r="D27" s="27" t="s">
        <v>54</v>
      </c>
      <c r="E27" s="27" t="s">
        <v>55</v>
      </c>
      <c r="F27" s="27" t="s">
        <v>56</v>
      </c>
      <c r="G27" s="27" t="s">
        <v>90</v>
      </c>
      <c r="H27" s="27" t="s">
        <v>57</v>
      </c>
      <c r="I27" s="27" t="s">
        <v>91</v>
      </c>
      <c r="J27" s="27" t="s">
        <v>97</v>
      </c>
      <c r="K27" s="27" t="s">
        <v>93</v>
      </c>
      <c r="L27" s="30" t="s">
        <v>106</v>
      </c>
    </row>
    <row r="28" spans="1:12">
      <c r="A28" s="27" t="s">
        <v>107</v>
      </c>
      <c r="B28" s="27" t="s">
        <v>108</v>
      </c>
      <c r="C28" s="27" t="s">
        <v>53</v>
      </c>
      <c r="D28" s="27" t="s">
        <v>54</v>
      </c>
      <c r="E28" s="27" t="s">
        <v>55</v>
      </c>
      <c r="F28" s="27" t="s">
        <v>56</v>
      </c>
      <c r="G28" s="27" t="s">
        <v>90</v>
      </c>
      <c r="H28" s="27" t="s">
        <v>57</v>
      </c>
      <c r="I28" s="27" t="s">
        <v>91</v>
      </c>
      <c r="J28" s="27" t="s">
        <v>92</v>
      </c>
      <c r="K28" s="27" t="s">
        <v>93</v>
      </c>
      <c r="L28" s="30" t="s">
        <v>109</v>
      </c>
    </row>
    <row r="29" spans="1:12">
      <c r="A29" s="27" t="s">
        <v>110</v>
      </c>
      <c r="B29" s="27" t="s">
        <v>108</v>
      </c>
      <c r="C29" s="27" t="s">
        <v>53</v>
      </c>
      <c r="D29" s="27" t="s">
        <v>54</v>
      </c>
      <c r="E29" s="27" t="s">
        <v>55</v>
      </c>
      <c r="F29" s="27" t="s">
        <v>56</v>
      </c>
      <c r="G29" s="27" t="s">
        <v>90</v>
      </c>
      <c r="H29" s="27" t="s">
        <v>57</v>
      </c>
      <c r="I29" s="27" t="s">
        <v>91</v>
      </c>
      <c r="J29" s="27" t="s">
        <v>97</v>
      </c>
      <c r="K29" s="27" t="s">
        <v>93</v>
      </c>
      <c r="L29" s="30" t="s">
        <v>111</v>
      </c>
    </row>
    <row r="30" spans="1:12">
      <c r="A30" s="27" t="s">
        <v>112</v>
      </c>
      <c r="B30" s="27" t="s">
        <v>62</v>
      </c>
      <c r="C30" s="27" t="s">
        <v>53</v>
      </c>
      <c r="D30" s="27" t="s">
        <v>54</v>
      </c>
      <c r="E30" s="27" t="s">
        <v>55</v>
      </c>
      <c r="F30" s="27" t="s">
        <v>56</v>
      </c>
      <c r="G30" s="27" t="s">
        <v>90</v>
      </c>
      <c r="H30" s="27" t="s">
        <v>57</v>
      </c>
      <c r="I30" s="27" t="s">
        <v>91</v>
      </c>
      <c r="J30" s="27" t="s">
        <v>92</v>
      </c>
      <c r="K30" s="27" t="s">
        <v>93</v>
      </c>
      <c r="L30" s="32"/>
    </row>
    <row r="31" spans="1:12">
      <c r="A31" s="27" t="s">
        <v>113</v>
      </c>
      <c r="B31" s="27" t="s">
        <v>62</v>
      </c>
      <c r="C31" s="27" t="s">
        <v>53</v>
      </c>
      <c r="D31" s="27" t="s">
        <v>54</v>
      </c>
      <c r="E31" s="27" t="s">
        <v>55</v>
      </c>
      <c r="F31" s="27" t="s">
        <v>56</v>
      </c>
      <c r="G31" s="27" t="s">
        <v>90</v>
      </c>
      <c r="H31" s="27" t="s">
        <v>57</v>
      </c>
      <c r="I31" s="27" t="s">
        <v>91</v>
      </c>
      <c r="J31" s="27" t="s">
        <v>97</v>
      </c>
      <c r="K31" s="27" t="s">
        <v>93</v>
      </c>
      <c r="L31" s="30" t="s">
        <v>114</v>
      </c>
    </row>
    <row r="32" spans="1:12">
      <c r="A32" s="27" t="s">
        <v>115</v>
      </c>
      <c r="B32" s="27" t="s">
        <v>116</v>
      </c>
      <c r="C32" s="27" t="s">
        <v>53</v>
      </c>
      <c r="D32" s="27" t="s">
        <v>54</v>
      </c>
      <c r="E32" s="27" t="s">
        <v>55</v>
      </c>
      <c r="F32" s="27" t="s">
        <v>56</v>
      </c>
      <c r="G32" s="27" t="s">
        <v>90</v>
      </c>
      <c r="H32" s="27" t="s">
        <v>57</v>
      </c>
      <c r="I32" s="27" t="s">
        <v>91</v>
      </c>
      <c r="J32" s="27" t="s">
        <v>92</v>
      </c>
      <c r="K32" s="27" t="s">
        <v>93</v>
      </c>
      <c r="L32" s="30" t="s">
        <v>117</v>
      </c>
    </row>
    <row r="33" spans="1:12">
      <c r="A33" s="27" t="s">
        <v>118</v>
      </c>
      <c r="B33" s="27" t="s">
        <v>116</v>
      </c>
      <c r="C33" s="27" t="s">
        <v>53</v>
      </c>
      <c r="D33" s="27" t="s">
        <v>54</v>
      </c>
      <c r="E33" s="27" t="s">
        <v>55</v>
      </c>
      <c r="F33" s="27" t="s">
        <v>56</v>
      </c>
      <c r="G33" s="27" t="s">
        <v>90</v>
      </c>
      <c r="H33" s="27" t="s">
        <v>57</v>
      </c>
      <c r="I33" s="27" t="s">
        <v>91</v>
      </c>
      <c r="J33" s="27" t="s">
        <v>97</v>
      </c>
      <c r="K33" s="27" t="s">
        <v>93</v>
      </c>
      <c r="L33" s="32"/>
    </row>
    <row r="34" spans="1:12">
      <c r="A34" s="27" t="s">
        <v>119</v>
      </c>
      <c r="B34" s="27" t="s">
        <v>120</v>
      </c>
      <c r="C34" s="27" t="s">
        <v>65</v>
      </c>
      <c r="D34" s="27" t="s">
        <v>54</v>
      </c>
      <c r="E34" s="27" t="s">
        <v>55</v>
      </c>
      <c r="F34" s="27" t="s">
        <v>56</v>
      </c>
      <c r="G34" s="27" t="s">
        <v>90</v>
      </c>
      <c r="H34" s="27" t="s">
        <v>57</v>
      </c>
      <c r="I34" s="27" t="s">
        <v>91</v>
      </c>
      <c r="J34" s="27" t="s">
        <v>92</v>
      </c>
      <c r="K34" s="27" t="s">
        <v>93</v>
      </c>
      <c r="L34" s="30"/>
    </row>
    <row r="35" spans="1:12">
      <c r="A35" s="27" t="s">
        <v>121</v>
      </c>
      <c r="B35" s="27" t="s">
        <v>120</v>
      </c>
      <c r="C35" s="27" t="s">
        <v>65</v>
      </c>
      <c r="D35" s="27" t="s">
        <v>54</v>
      </c>
      <c r="E35" s="27" t="s">
        <v>55</v>
      </c>
      <c r="F35" s="27" t="s">
        <v>56</v>
      </c>
      <c r="G35" s="27" t="s">
        <v>90</v>
      </c>
      <c r="H35" s="27" t="s">
        <v>57</v>
      </c>
      <c r="I35" s="27" t="s">
        <v>91</v>
      </c>
      <c r="J35" s="27" t="s">
        <v>97</v>
      </c>
      <c r="K35" s="27" t="s">
        <v>93</v>
      </c>
      <c r="L35" s="30"/>
    </row>
    <row r="36" spans="1:12">
      <c r="A36" s="27" t="s">
        <v>122</v>
      </c>
      <c r="B36" s="27" t="s">
        <v>123</v>
      </c>
      <c r="C36" s="27" t="s">
        <v>68</v>
      </c>
      <c r="D36" s="27" t="s">
        <v>54</v>
      </c>
      <c r="E36" s="27" t="s">
        <v>55</v>
      </c>
      <c r="F36" s="27" t="s">
        <v>56</v>
      </c>
      <c r="G36" s="27" t="s">
        <v>90</v>
      </c>
      <c r="H36" s="27" t="s">
        <v>57</v>
      </c>
      <c r="I36" s="27" t="s">
        <v>91</v>
      </c>
      <c r="J36" s="27" t="s">
        <v>92</v>
      </c>
      <c r="K36" s="27" t="s">
        <v>93</v>
      </c>
      <c r="L36" s="31"/>
    </row>
    <row r="37" spans="1:12">
      <c r="A37" s="27" t="s">
        <v>124</v>
      </c>
      <c r="B37" s="27" t="s">
        <v>96</v>
      </c>
      <c r="C37" s="27" t="s">
        <v>53</v>
      </c>
      <c r="D37" s="27" t="s">
        <v>54</v>
      </c>
      <c r="E37" s="27" t="s">
        <v>55</v>
      </c>
      <c r="F37" s="27" t="s">
        <v>56</v>
      </c>
      <c r="G37" s="27" t="s">
        <v>125</v>
      </c>
      <c r="H37" s="27" t="s">
        <v>57</v>
      </c>
      <c r="I37" s="27" t="s">
        <v>91</v>
      </c>
      <c r="J37" s="27" t="s">
        <v>92</v>
      </c>
      <c r="K37" s="27" t="s">
        <v>93</v>
      </c>
      <c r="L37" s="33"/>
    </row>
    <row r="38" spans="1:12">
      <c r="A38" s="27" t="s">
        <v>126</v>
      </c>
      <c r="B38" s="27" t="s">
        <v>96</v>
      </c>
      <c r="C38" s="27" t="s">
        <v>53</v>
      </c>
      <c r="D38" s="27" t="s">
        <v>54</v>
      </c>
      <c r="E38" s="27" t="s">
        <v>55</v>
      </c>
      <c r="F38" s="27" t="s">
        <v>56</v>
      </c>
      <c r="G38" s="27" t="s">
        <v>125</v>
      </c>
      <c r="H38" s="27" t="s">
        <v>57</v>
      </c>
      <c r="I38" s="27" t="s">
        <v>91</v>
      </c>
      <c r="J38" s="27" t="s">
        <v>97</v>
      </c>
      <c r="K38" s="27" t="s">
        <v>93</v>
      </c>
      <c r="L38" s="33"/>
    </row>
    <row r="39" spans="1:12">
      <c r="A39" s="27" t="s">
        <v>127</v>
      </c>
      <c r="B39" s="27" t="s">
        <v>99</v>
      </c>
      <c r="C39" s="27" t="s">
        <v>53</v>
      </c>
      <c r="D39" s="27" t="s">
        <v>54</v>
      </c>
      <c r="E39" s="27" t="s">
        <v>55</v>
      </c>
      <c r="F39" s="27" t="s">
        <v>56</v>
      </c>
      <c r="G39" s="27" t="s">
        <v>125</v>
      </c>
      <c r="H39" s="27" t="s">
        <v>57</v>
      </c>
      <c r="I39" s="27" t="s">
        <v>91</v>
      </c>
      <c r="J39" s="27" t="s">
        <v>92</v>
      </c>
      <c r="K39" s="27" t="s">
        <v>93</v>
      </c>
      <c r="L39" s="33"/>
    </row>
    <row r="40" spans="1:12">
      <c r="A40" s="27" t="s">
        <v>128</v>
      </c>
      <c r="B40" s="27" t="s">
        <v>99</v>
      </c>
      <c r="C40" s="27" t="s">
        <v>53</v>
      </c>
      <c r="D40" s="27" t="s">
        <v>54</v>
      </c>
      <c r="E40" s="27" t="s">
        <v>55</v>
      </c>
      <c r="F40" s="27" t="s">
        <v>56</v>
      </c>
      <c r="G40" s="27" t="s">
        <v>125</v>
      </c>
      <c r="H40" s="27" t="s">
        <v>57</v>
      </c>
      <c r="I40" s="27" t="s">
        <v>91</v>
      </c>
      <c r="J40" s="27" t="s">
        <v>97</v>
      </c>
      <c r="K40" s="27" t="s">
        <v>93</v>
      </c>
      <c r="L40" s="33"/>
    </row>
    <row r="41" spans="1:12">
      <c r="A41" s="27" t="s">
        <v>129</v>
      </c>
      <c r="B41" s="27" t="s">
        <v>68</v>
      </c>
      <c r="C41" s="27" t="s">
        <v>53</v>
      </c>
      <c r="D41" s="27" t="s">
        <v>54</v>
      </c>
      <c r="E41" s="27" t="s">
        <v>55</v>
      </c>
      <c r="F41" s="27" t="s">
        <v>56</v>
      </c>
      <c r="G41" s="27" t="s">
        <v>125</v>
      </c>
      <c r="H41" s="27" t="s">
        <v>57</v>
      </c>
      <c r="I41" s="27" t="s">
        <v>91</v>
      </c>
      <c r="J41" s="27" t="s">
        <v>92</v>
      </c>
      <c r="K41" s="27" t="s">
        <v>93</v>
      </c>
      <c r="L41" s="33"/>
    </row>
    <row r="42" spans="1:12">
      <c r="A42" s="27" t="s">
        <v>130</v>
      </c>
      <c r="B42" s="27" t="s">
        <v>68</v>
      </c>
      <c r="C42" s="27" t="s">
        <v>53</v>
      </c>
      <c r="D42" s="27" t="s">
        <v>54</v>
      </c>
      <c r="E42" s="27" t="s">
        <v>55</v>
      </c>
      <c r="F42" s="27" t="s">
        <v>56</v>
      </c>
      <c r="G42" s="27" t="s">
        <v>125</v>
      </c>
      <c r="H42" s="27" t="s">
        <v>57</v>
      </c>
      <c r="I42" s="27" t="s">
        <v>91</v>
      </c>
      <c r="J42" s="27" t="s">
        <v>97</v>
      </c>
      <c r="K42" s="27" t="s">
        <v>93</v>
      </c>
      <c r="L42" s="33"/>
    </row>
    <row r="43" spans="1:12">
      <c r="A43" s="27" t="s">
        <v>131</v>
      </c>
      <c r="B43" s="27" t="s">
        <v>108</v>
      </c>
      <c r="C43" s="27" t="s">
        <v>53</v>
      </c>
      <c r="D43" s="27" t="s">
        <v>54</v>
      </c>
      <c r="E43" s="27" t="s">
        <v>55</v>
      </c>
      <c r="F43" s="27" t="s">
        <v>56</v>
      </c>
      <c r="G43" s="27" t="s">
        <v>125</v>
      </c>
      <c r="H43" s="27" t="s">
        <v>57</v>
      </c>
      <c r="I43" s="27" t="s">
        <v>91</v>
      </c>
      <c r="J43" s="27" t="s">
        <v>92</v>
      </c>
      <c r="K43" s="27" t="s">
        <v>93</v>
      </c>
      <c r="L43" s="33"/>
    </row>
    <row r="44" spans="1:12">
      <c r="A44" s="27" t="s">
        <v>132</v>
      </c>
      <c r="B44" s="27" t="s">
        <v>108</v>
      </c>
      <c r="C44" s="27" t="s">
        <v>53</v>
      </c>
      <c r="D44" s="27" t="s">
        <v>54</v>
      </c>
      <c r="E44" s="27" t="s">
        <v>55</v>
      </c>
      <c r="F44" s="27" t="s">
        <v>56</v>
      </c>
      <c r="G44" s="27" t="s">
        <v>125</v>
      </c>
      <c r="H44" s="27" t="s">
        <v>57</v>
      </c>
      <c r="I44" s="27" t="s">
        <v>91</v>
      </c>
      <c r="J44" s="27" t="s">
        <v>97</v>
      </c>
      <c r="K44" s="27" t="s">
        <v>93</v>
      </c>
      <c r="L44" s="33"/>
    </row>
    <row r="45" spans="1:12">
      <c r="A45" s="27" t="s">
        <v>133</v>
      </c>
      <c r="B45" s="27" t="s">
        <v>62</v>
      </c>
      <c r="C45" s="27" t="s">
        <v>53</v>
      </c>
      <c r="D45" s="27" t="s">
        <v>54</v>
      </c>
      <c r="E45" s="27" t="s">
        <v>55</v>
      </c>
      <c r="F45" s="27" t="s">
        <v>56</v>
      </c>
      <c r="G45" s="27" t="s">
        <v>125</v>
      </c>
      <c r="H45" s="27" t="s">
        <v>57</v>
      </c>
      <c r="I45" s="27" t="s">
        <v>91</v>
      </c>
      <c r="J45" s="27" t="s">
        <v>92</v>
      </c>
      <c r="K45" s="27" t="s">
        <v>93</v>
      </c>
      <c r="L45" s="33"/>
    </row>
    <row r="46" spans="1:12">
      <c r="A46" s="27" t="s">
        <v>134</v>
      </c>
      <c r="B46" s="27" t="s">
        <v>62</v>
      </c>
      <c r="C46" s="27" t="s">
        <v>53</v>
      </c>
      <c r="D46" s="27" t="s">
        <v>54</v>
      </c>
      <c r="E46" s="27" t="s">
        <v>55</v>
      </c>
      <c r="F46" s="27" t="s">
        <v>56</v>
      </c>
      <c r="G46" s="27" t="s">
        <v>125</v>
      </c>
      <c r="H46" s="27" t="s">
        <v>57</v>
      </c>
      <c r="I46" s="27" t="s">
        <v>91</v>
      </c>
      <c r="J46" s="27" t="s">
        <v>97</v>
      </c>
      <c r="K46" s="27" t="s">
        <v>93</v>
      </c>
      <c r="L46" s="33"/>
    </row>
    <row r="47" spans="1:12">
      <c r="A47" s="27" t="s">
        <v>135</v>
      </c>
      <c r="B47" s="27" t="s">
        <v>116</v>
      </c>
      <c r="C47" s="27" t="s">
        <v>53</v>
      </c>
      <c r="D47" s="27" t="s">
        <v>54</v>
      </c>
      <c r="E47" s="27" t="s">
        <v>55</v>
      </c>
      <c r="F47" s="27" t="s">
        <v>56</v>
      </c>
      <c r="G47" s="27" t="s">
        <v>125</v>
      </c>
      <c r="H47" s="27" t="s">
        <v>57</v>
      </c>
      <c r="I47" s="27" t="s">
        <v>91</v>
      </c>
      <c r="J47" s="27" t="s">
        <v>92</v>
      </c>
      <c r="K47" s="27" t="s">
        <v>93</v>
      </c>
      <c r="L47" s="33"/>
    </row>
    <row r="48" spans="1:12">
      <c r="A48" s="27" t="s">
        <v>136</v>
      </c>
      <c r="B48" s="27" t="s">
        <v>116</v>
      </c>
      <c r="C48" s="27" t="s">
        <v>53</v>
      </c>
      <c r="D48" s="27" t="s">
        <v>54</v>
      </c>
      <c r="E48" s="27" t="s">
        <v>55</v>
      </c>
      <c r="F48" s="27" t="s">
        <v>56</v>
      </c>
      <c r="G48" s="27" t="s">
        <v>125</v>
      </c>
      <c r="H48" s="27" t="s">
        <v>57</v>
      </c>
      <c r="I48" s="27" t="s">
        <v>91</v>
      </c>
      <c r="J48" s="27" t="s">
        <v>97</v>
      </c>
      <c r="K48" s="27" t="s">
        <v>93</v>
      </c>
      <c r="L48" s="33"/>
    </row>
    <row r="49" spans="1:12">
      <c r="A49" s="27" t="s">
        <v>137</v>
      </c>
      <c r="B49" s="27" t="s">
        <v>120</v>
      </c>
      <c r="C49" s="27" t="s">
        <v>65</v>
      </c>
      <c r="D49" s="27" t="s">
        <v>54</v>
      </c>
      <c r="E49" s="27" t="s">
        <v>55</v>
      </c>
      <c r="F49" s="27" t="s">
        <v>56</v>
      </c>
      <c r="G49" s="27" t="s">
        <v>125</v>
      </c>
      <c r="H49" s="27" t="s">
        <v>57</v>
      </c>
      <c r="I49" s="27" t="s">
        <v>91</v>
      </c>
      <c r="J49" s="27" t="s">
        <v>92</v>
      </c>
      <c r="K49" s="27" t="s">
        <v>93</v>
      </c>
      <c r="L49" s="33"/>
    </row>
    <row r="50" spans="1:12">
      <c r="A50" s="27" t="s">
        <v>138</v>
      </c>
      <c r="B50" s="27" t="s">
        <v>120</v>
      </c>
      <c r="C50" s="27" t="s">
        <v>65</v>
      </c>
      <c r="D50" s="27" t="s">
        <v>54</v>
      </c>
      <c r="E50" s="27" t="s">
        <v>55</v>
      </c>
      <c r="F50" s="27" t="s">
        <v>56</v>
      </c>
      <c r="G50" s="27" t="s">
        <v>125</v>
      </c>
      <c r="H50" s="27" t="s">
        <v>57</v>
      </c>
      <c r="I50" s="27" t="s">
        <v>91</v>
      </c>
      <c r="J50" s="27" t="s">
        <v>97</v>
      </c>
      <c r="K50" s="27" t="s">
        <v>93</v>
      </c>
      <c r="L50" s="33"/>
    </row>
    <row r="51" spans="1:12">
      <c r="A51" s="27" t="s">
        <v>139</v>
      </c>
      <c r="B51" s="27" t="s">
        <v>123</v>
      </c>
      <c r="C51" s="27" t="s">
        <v>68</v>
      </c>
      <c r="D51" s="27" t="s">
        <v>54</v>
      </c>
      <c r="E51" s="27" t="s">
        <v>55</v>
      </c>
      <c r="F51" s="27" t="s">
        <v>56</v>
      </c>
      <c r="G51" s="27" t="s">
        <v>125</v>
      </c>
      <c r="H51" s="27" t="s">
        <v>57</v>
      </c>
      <c r="I51" s="27" t="s">
        <v>91</v>
      </c>
      <c r="J51" s="27" t="s">
        <v>92</v>
      </c>
      <c r="K51" s="27" t="s">
        <v>93</v>
      </c>
      <c r="L51" s="33"/>
    </row>
    <row r="52" spans="1:12">
      <c r="A52" s="27" t="s">
        <v>140</v>
      </c>
      <c r="B52" s="27" t="s">
        <v>96</v>
      </c>
      <c r="C52" s="27" t="s">
        <v>53</v>
      </c>
      <c r="D52" s="27" t="s">
        <v>54</v>
      </c>
      <c r="E52" s="27" t="s">
        <v>55</v>
      </c>
      <c r="F52" s="27" t="s">
        <v>78</v>
      </c>
      <c r="G52" s="27" t="s">
        <v>141</v>
      </c>
      <c r="H52" s="27" t="s">
        <v>57</v>
      </c>
      <c r="I52" s="27" t="s">
        <v>91</v>
      </c>
      <c r="J52" s="27" t="s">
        <v>92</v>
      </c>
      <c r="K52" s="27" t="s">
        <v>93</v>
      </c>
      <c r="L52" s="33"/>
    </row>
    <row r="53" spans="1:12">
      <c r="A53" s="27" t="s">
        <v>142</v>
      </c>
      <c r="B53" s="27" t="s">
        <v>99</v>
      </c>
      <c r="C53" s="27" t="s">
        <v>53</v>
      </c>
      <c r="D53" s="27" t="s">
        <v>54</v>
      </c>
      <c r="E53" s="27" t="s">
        <v>55</v>
      </c>
      <c r="F53" s="27" t="s">
        <v>78</v>
      </c>
      <c r="G53" s="27" t="s">
        <v>141</v>
      </c>
      <c r="H53" s="27" t="s">
        <v>57</v>
      </c>
      <c r="I53" s="27" t="s">
        <v>91</v>
      </c>
      <c r="J53" s="27" t="s">
        <v>92</v>
      </c>
      <c r="K53" s="27" t="s">
        <v>93</v>
      </c>
      <c r="L53" s="33"/>
    </row>
    <row r="54" spans="1:12">
      <c r="A54" s="27" t="s">
        <v>143</v>
      </c>
      <c r="B54" s="27" t="s">
        <v>68</v>
      </c>
      <c r="C54" s="27" t="s">
        <v>53</v>
      </c>
      <c r="D54" s="27" t="s">
        <v>54</v>
      </c>
      <c r="E54" s="27" t="s">
        <v>55</v>
      </c>
      <c r="F54" s="27" t="s">
        <v>78</v>
      </c>
      <c r="G54" s="27" t="s">
        <v>141</v>
      </c>
      <c r="H54" s="27" t="s">
        <v>57</v>
      </c>
      <c r="I54" s="27" t="s">
        <v>91</v>
      </c>
      <c r="J54" s="27" t="s">
        <v>92</v>
      </c>
      <c r="K54" s="27" t="s">
        <v>93</v>
      </c>
      <c r="L54" s="33"/>
    </row>
    <row r="55" spans="1:12">
      <c r="A55" s="27" t="s">
        <v>144</v>
      </c>
      <c r="B55" s="27" t="s">
        <v>108</v>
      </c>
      <c r="C55" s="27" t="s">
        <v>53</v>
      </c>
      <c r="D55" s="27" t="s">
        <v>54</v>
      </c>
      <c r="E55" s="27" t="s">
        <v>55</v>
      </c>
      <c r="F55" s="27" t="s">
        <v>78</v>
      </c>
      <c r="G55" s="27" t="s">
        <v>141</v>
      </c>
      <c r="H55" s="27" t="s">
        <v>57</v>
      </c>
      <c r="I55" s="27" t="s">
        <v>91</v>
      </c>
      <c r="J55" s="27" t="s">
        <v>92</v>
      </c>
      <c r="K55" s="27" t="s">
        <v>93</v>
      </c>
      <c r="L55" s="33"/>
    </row>
    <row r="56" spans="1:12">
      <c r="A56" s="27" t="s">
        <v>145</v>
      </c>
      <c r="B56" s="27" t="s">
        <v>62</v>
      </c>
      <c r="C56" s="27" t="s">
        <v>53</v>
      </c>
      <c r="D56" s="27" t="s">
        <v>54</v>
      </c>
      <c r="E56" s="27" t="s">
        <v>55</v>
      </c>
      <c r="F56" s="27" t="s">
        <v>78</v>
      </c>
      <c r="G56" s="27" t="s">
        <v>141</v>
      </c>
      <c r="H56" s="27" t="s">
        <v>57</v>
      </c>
      <c r="I56" s="27" t="s">
        <v>91</v>
      </c>
      <c r="J56" s="27" t="s">
        <v>92</v>
      </c>
      <c r="K56" s="27" t="s">
        <v>93</v>
      </c>
      <c r="L56" s="33"/>
    </row>
    <row r="57" spans="1:12">
      <c r="A57" s="27" t="s">
        <v>146</v>
      </c>
      <c r="B57" s="27" t="s">
        <v>116</v>
      </c>
      <c r="C57" s="27" t="s">
        <v>53</v>
      </c>
      <c r="D57" s="27" t="s">
        <v>54</v>
      </c>
      <c r="E57" s="27" t="s">
        <v>55</v>
      </c>
      <c r="F57" s="27" t="s">
        <v>78</v>
      </c>
      <c r="G57" s="27" t="s">
        <v>141</v>
      </c>
      <c r="H57" s="27" t="s">
        <v>57</v>
      </c>
      <c r="I57" s="27" t="s">
        <v>91</v>
      </c>
      <c r="J57" s="27" t="s">
        <v>92</v>
      </c>
      <c r="K57" s="27" t="s">
        <v>93</v>
      </c>
      <c r="L57" s="33"/>
    </row>
    <row r="58" spans="1:12">
      <c r="A58" s="27" t="s">
        <v>147</v>
      </c>
      <c r="B58" s="27" t="s">
        <v>120</v>
      </c>
      <c r="C58" s="27" t="s">
        <v>65</v>
      </c>
      <c r="D58" s="27" t="s">
        <v>54</v>
      </c>
      <c r="E58" s="27" t="s">
        <v>55</v>
      </c>
      <c r="F58" s="27" t="s">
        <v>78</v>
      </c>
      <c r="G58" s="27" t="s">
        <v>141</v>
      </c>
      <c r="H58" s="27" t="s">
        <v>57</v>
      </c>
      <c r="I58" s="27" t="s">
        <v>91</v>
      </c>
      <c r="J58" s="27" t="s">
        <v>92</v>
      </c>
      <c r="K58" s="27" t="s">
        <v>93</v>
      </c>
      <c r="L58" s="33"/>
    </row>
    <row r="59" spans="1:12">
      <c r="A59" s="27" t="s">
        <v>148</v>
      </c>
      <c r="B59" s="27" t="s">
        <v>123</v>
      </c>
      <c r="C59" s="27" t="s">
        <v>68</v>
      </c>
      <c r="D59" s="27" t="s">
        <v>54</v>
      </c>
      <c r="E59" s="27" t="s">
        <v>55</v>
      </c>
      <c r="F59" s="27" t="s">
        <v>78</v>
      </c>
      <c r="G59" s="27" t="s">
        <v>141</v>
      </c>
      <c r="H59" s="27" t="s">
        <v>57</v>
      </c>
      <c r="I59" s="27" t="s">
        <v>91</v>
      </c>
      <c r="J59" s="27" t="s">
        <v>92</v>
      </c>
      <c r="K59" s="27" t="s">
        <v>93</v>
      </c>
      <c r="L59" s="33"/>
    </row>
    <row r="60" spans="1:12">
      <c r="A60" s="27" t="s">
        <v>149</v>
      </c>
      <c r="B60" s="27" t="s">
        <v>96</v>
      </c>
      <c r="C60" s="27" t="s">
        <v>53</v>
      </c>
      <c r="D60" s="27" t="s">
        <v>54</v>
      </c>
      <c r="E60" s="27" t="s">
        <v>55</v>
      </c>
      <c r="F60" s="27" t="s">
        <v>56</v>
      </c>
      <c r="G60" s="27" t="s">
        <v>90</v>
      </c>
      <c r="H60" s="27" t="s">
        <v>57</v>
      </c>
      <c r="I60" s="27" t="s">
        <v>91</v>
      </c>
      <c r="J60" s="27" t="s">
        <v>92</v>
      </c>
      <c r="K60" s="27" t="s">
        <v>150</v>
      </c>
      <c r="L60" s="33"/>
    </row>
    <row r="61" spans="1:12">
      <c r="A61" s="27" t="s">
        <v>151</v>
      </c>
      <c r="B61" s="27" t="s">
        <v>96</v>
      </c>
      <c r="C61" s="27" t="s">
        <v>53</v>
      </c>
      <c r="D61" s="27" t="s">
        <v>54</v>
      </c>
      <c r="E61" s="27" t="s">
        <v>55</v>
      </c>
      <c r="F61" s="27" t="s">
        <v>56</v>
      </c>
      <c r="G61" s="27" t="s">
        <v>90</v>
      </c>
      <c r="H61" s="27" t="s">
        <v>57</v>
      </c>
      <c r="I61" s="27" t="s">
        <v>91</v>
      </c>
      <c r="J61" s="27" t="s">
        <v>97</v>
      </c>
      <c r="K61" s="27" t="s">
        <v>150</v>
      </c>
      <c r="L61" s="33"/>
    </row>
    <row r="62" spans="1:12">
      <c r="A62" s="27" t="s">
        <v>152</v>
      </c>
      <c r="B62" s="27" t="s">
        <v>99</v>
      </c>
      <c r="C62" s="27" t="s">
        <v>53</v>
      </c>
      <c r="D62" s="27" t="s">
        <v>54</v>
      </c>
      <c r="E62" s="27" t="s">
        <v>55</v>
      </c>
      <c r="F62" s="27" t="s">
        <v>56</v>
      </c>
      <c r="G62" s="27" t="s">
        <v>90</v>
      </c>
      <c r="H62" s="27" t="s">
        <v>57</v>
      </c>
      <c r="I62" s="27" t="s">
        <v>91</v>
      </c>
      <c r="J62" s="27" t="s">
        <v>92</v>
      </c>
      <c r="K62" s="27" t="s">
        <v>150</v>
      </c>
      <c r="L62" s="33"/>
    </row>
    <row r="63" spans="1:12">
      <c r="A63" s="27" t="s">
        <v>153</v>
      </c>
      <c r="B63" s="27" t="s">
        <v>99</v>
      </c>
      <c r="C63" s="27" t="s">
        <v>53</v>
      </c>
      <c r="D63" s="27" t="s">
        <v>54</v>
      </c>
      <c r="E63" s="27" t="s">
        <v>55</v>
      </c>
      <c r="F63" s="27" t="s">
        <v>56</v>
      </c>
      <c r="G63" s="27" t="s">
        <v>90</v>
      </c>
      <c r="H63" s="27" t="s">
        <v>57</v>
      </c>
      <c r="I63" s="27" t="s">
        <v>91</v>
      </c>
      <c r="J63" s="27" t="s">
        <v>97</v>
      </c>
      <c r="K63" s="27" t="s">
        <v>150</v>
      </c>
      <c r="L63" s="33"/>
    </row>
    <row r="64" spans="1:12">
      <c r="A64" s="27" t="s">
        <v>154</v>
      </c>
      <c r="B64" s="27" t="s">
        <v>68</v>
      </c>
      <c r="C64" s="27" t="s">
        <v>53</v>
      </c>
      <c r="D64" s="27" t="s">
        <v>54</v>
      </c>
      <c r="E64" s="27" t="s">
        <v>55</v>
      </c>
      <c r="F64" s="27" t="s">
        <v>56</v>
      </c>
      <c r="G64" s="27" t="s">
        <v>90</v>
      </c>
      <c r="H64" s="27" t="s">
        <v>57</v>
      </c>
      <c r="I64" s="27" t="s">
        <v>91</v>
      </c>
      <c r="J64" s="27" t="s">
        <v>92</v>
      </c>
      <c r="K64" s="27" t="s">
        <v>150</v>
      </c>
      <c r="L64" s="33"/>
    </row>
    <row r="65" spans="1:12">
      <c r="A65" s="27" t="s">
        <v>155</v>
      </c>
      <c r="B65" s="27" t="s">
        <v>68</v>
      </c>
      <c r="C65" s="27" t="s">
        <v>53</v>
      </c>
      <c r="D65" s="27" t="s">
        <v>54</v>
      </c>
      <c r="E65" s="27" t="s">
        <v>55</v>
      </c>
      <c r="F65" s="27" t="s">
        <v>56</v>
      </c>
      <c r="G65" s="27" t="s">
        <v>90</v>
      </c>
      <c r="H65" s="27" t="s">
        <v>57</v>
      </c>
      <c r="I65" s="27" t="s">
        <v>91</v>
      </c>
      <c r="J65" s="27" t="s">
        <v>97</v>
      </c>
      <c r="K65" s="27" t="s">
        <v>150</v>
      </c>
      <c r="L65" s="33"/>
    </row>
    <row r="66" spans="1:12">
      <c r="A66" s="27" t="s">
        <v>156</v>
      </c>
      <c r="B66" s="27" t="s">
        <v>108</v>
      </c>
      <c r="C66" s="27" t="s">
        <v>53</v>
      </c>
      <c r="D66" s="27" t="s">
        <v>54</v>
      </c>
      <c r="E66" s="27" t="s">
        <v>55</v>
      </c>
      <c r="F66" s="27" t="s">
        <v>56</v>
      </c>
      <c r="G66" s="27" t="s">
        <v>90</v>
      </c>
      <c r="H66" s="27" t="s">
        <v>57</v>
      </c>
      <c r="I66" s="27" t="s">
        <v>91</v>
      </c>
      <c r="J66" s="27" t="s">
        <v>92</v>
      </c>
      <c r="K66" s="27" t="s">
        <v>150</v>
      </c>
      <c r="L66" s="33"/>
    </row>
    <row r="67" spans="1:12">
      <c r="A67" s="27" t="s">
        <v>157</v>
      </c>
      <c r="B67" s="27" t="s">
        <v>108</v>
      </c>
      <c r="C67" s="27" t="s">
        <v>53</v>
      </c>
      <c r="D67" s="27" t="s">
        <v>54</v>
      </c>
      <c r="E67" s="27" t="s">
        <v>55</v>
      </c>
      <c r="F67" s="27" t="s">
        <v>56</v>
      </c>
      <c r="G67" s="27" t="s">
        <v>90</v>
      </c>
      <c r="H67" s="27" t="s">
        <v>57</v>
      </c>
      <c r="I67" s="27" t="s">
        <v>91</v>
      </c>
      <c r="J67" s="27" t="s">
        <v>97</v>
      </c>
      <c r="K67" s="27" t="s">
        <v>150</v>
      </c>
      <c r="L67" s="33"/>
    </row>
    <row r="68" spans="1:12">
      <c r="A68" s="27" t="s">
        <v>158</v>
      </c>
      <c r="B68" s="27" t="s">
        <v>62</v>
      </c>
      <c r="C68" s="27" t="s">
        <v>53</v>
      </c>
      <c r="D68" s="27" t="s">
        <v>54</v>
      </c>
      <c r="E68" s="27" t="s">
        <v>55</v>
      </c>
      <c r="F68" s="27" t="s">
        <v>56</v>
      </c>
      <c r="G68" s="27" t="s">
        <v>90</v>
      </c>
      <c r="H68" s="27" t="s">
        <v>57</v>
      </c>
      <c r="I68" s="27" t="s">
        <v>91</v>
      </c>
      <c r="J68" s="27" t="s">
        <v>92</v>
      </c>
      <c r="K68" s="27" t="s">
        <v>150</v>
      </c>
      <c r="L68" s="33"/>
    </row>
    <row r="69" spans="1:12">
      <c r="A69" s="27" t="s">
        <v>159</v>
      </c>
      <c r="B69" s="27" t="s">
        <v>62</v>
      </c>
      <c r="C69" s="27" t="s">
        <v>53</v>
      </c>
      <c r="D69" s="27" t="s">
        <v>54</v>
      </c>
      <c r="E69" s="27" t="s">
        <v>55</v>
      </c>
      <c r="F69" s="27" t="s">
        <v>56</v>
      </c>
      <c r="G69" s="27" t="s">
        <v>90</v>
      </c>
      <c r="H69" s="27" t="s">
        <v>57</v>
      </c>
      <c r="I69" s="27" t="s">
        <v>91</v>
      </c>
      <c r="J69" s="27" t="s">
        <v>97</v>
      </c>
      <c r="K69" s="27" t="s">
        <v>150</v>
      </c>
      <c r="L69" s="33"/>
    </row>
    <row r="70" spans="1:12">
      <c r="A70" s="27" t="s">
        <v>160</v>
      </c>
      <c r="B70" s="27" t="s">
        <v>116</v>
      </c>
      <c r="C70" s="27" t="s">
        <v>53</v>
      </c>
      <c r="D70" s="27" t="s">
        <v>54</v>
      </c>
      <c r="E70" s="27" t="s">
        <v>55</v>
      </c>
      <c r="F70" s="27" t="s">
        <v>56</v>
      </c>
      <c r="G70" s="27" t="s">
        <v>90</v>
      </c>
      <c r="H70" s="27" t="s">
        <v>57</v>
      </c>
      <c r="I70" s="27" t="s">
        <v>91</v>
      </c>
      <c r="J70" s="27" t="s">
        <v>92</v>
      </c>
      <c r="K70" s="27" t="s">
        <v>150</v>
      </c>
      <c r="L70" s="33"/>
    </row>
    <row r="71" spans="1:12">
      <c r="A71" s="27" t="s">
        <v>161</v>
      </c>
      <c r="B71" s="27" t="s">
        <v>116</v>
      </c>
      <c r="C71" s="27" t="s">
        <v>53</v>
      </c>
      <c r="D71" s="27" t="s">
        <v>54</v>
      </c>
      <c r="E71" s="27" t="s">
        <v>55</v>
      </c>
      <c r="F71" s="27" t="s">
        <v>56</v>
      </c>
      <c r="G71" s="27" t="s">
        <v>90</v>
      </c>
      <c r="H71" s="27" t="s">
        <v>57</v>
      </c>
      <c r="I71" s="27" t="s">
        <v>91</v>
      </c>
      <c r="J71" s="27" t="s">
        <v>97</v>
      </c>
      <c r="K71" s="27" t="s">
        <v>150</v>
      </c>
      <c r="L71" s="33"/>
    </row>
    <row r="72" spans="1:12">
      <c r="A72" s="27" t="s">
        <v>162</v>
      </c>
      <c r="B72" s="27" t="s">
        <v>120</v>
      </c>
      <c r="C72" s="27" t="s">
        <v>65</v>
      </c>
      <c r="D72" s="27" t="s">
        <v>54</v>
      </c>
      <c r="E72" s="27" t="s">
        <v>55</v>
      </c>
      <c r="F72" s="27" t="s">
        <v>56</v>
      </c>
      <c r="G72" s="27" t="s">
        <v>90</v>
      </c>
      <c r="H72" s="27" t="s">
        <v>57</v>
      </c>
      <c r="I72" s="27" t="s">
        <v>91</v>
      </c>
      <c r="J72" s="27" t="s">
        <v>92</v>
      </c>
      <c r="K72" s="27" t="s">
        <v>150</v>
      </c>
      <c r="L72" s="33"/>
    </row>
    <row r="73" spans="1:12">
      <c r="A73" s="27" t="s">
        <v>163</v>
      </c>
      <c r="B73" s="27" t="s">
        <v>120</v>
      </c>
      <c r="C73" s="27" t="s">
        <v>65</v>
      </c>
      <c r="D73" s="27" t="s">
        <v>54</v>
      </c>
      <c r="E73" s="27" t="s">
        <v>55</v>
      </c>
      <c r="F73" s="27" t="s">
        <v>56</v>
      </c>
      <c r="G73" s="27" t="s">
        <v>90</v>
      </c>
      <c r="H73" s="27" t="s">
        <v>57</v>
      </c>
      <c r="I73" s="27" t="s">
        <v>91</v>
      </c>
      <c r="J73" s="27" t="s">
        <v>97</v>
      </c>
      <c r="K73" s="27" t="s">
        <v>150</v>
      </c>
      <c r="L73" s="33"/>
    </row>
    <row r="74" spans="1:12">
      <c r="A74" s="27" t="s">
        <v>164</v>
      </c>
      <c r="B74" s="27" t="s">
        <v>123</v>
      </c>
      <c r="C74" s="27" t="s">
        <v>68</v>
      </c>
      <c r="D74" s="27" t="s">
        <v>54</v>
      </c>
      <c r="E74" s="27" t="s">
        <v>55</v>
      </c>
      <c r="F74" s="27" t="s">
        <v>56</v>
      </c>
      <c r="G74" s="27" t="s">
        <v>90</v>
      </c>
      <c r="H74" s="27" t="s">
        <v>57</v>
      </c>
      <c r="I74" s="27" t="s">
        <v>91</v>
      </c>
      <c r="J74" s="27" t="s">
        <v>92</v>
      </c>
      <c r="K74" s="27" t="s">
        <v>150</v>
      </c>
      <c r="L74" s="33"/>
    </row>
    <row r="75" spans="1:12">
      <c r="A75" s="27" t="s">
        <v>165</v>
      </c>
      <c r="B75" s="27" t="s">
        <v>96</v>
      </c>
      <c r="C75" s="27" t="s">
        <v>53</v>
      </c>
      <c r="D75" s="27" t="s">
        <v>54</v>
      </c>
      <c r="E75" s="27" t="s">
        <v>166</v>
      </c>
      <c r="F75" s="27" t="s">
        <v>56</v>
      </c>
      <c r="G75" s="27" t="s">
        <v>90</v>
      </c>
      <c r="H75" s="27" t="s">
        <v>57</v>
      </c>
      <c r="I75" s="27" t="s">
        <v>91</v>
      </c>
      <c r="J75" s="27" t="s">
        <v>92</v>
      </c>
      <c r="K75" s="27" t="s">
        <v>150</v>
      </c>
      <c r="L75" s="33"/>
    </row>
    <row r="76" spans="1:12">
      <c r="A76" s="27" t="s">
        <v>167</v>
      </c>
      <c r="B76" s="27" t="s">
        <v>96</v>
      </c>
      <c r="C76" s="27" t="s">
        <v>53</v>
      </c>
      <c r="D76" s="27" t="s">
        <v>54</v>
      </c>
      <c r="E76" s="27" t="s">
        <v>166</v>
      </c>
      <c r="F76" s="27" t="s">
        <v>56</v>
      </c>
      <c r="G76" s="27" t="s">
        <v>90</v>
      </c>
      <c r="H76" s="27" t="s">
        <v>57</v>
      </c>
      <c r="I76" s="27" t="s">
        <v>91</v>
      </c>
      <c r="J76" s="27" t="s">
        <v>97</v>
      </c>
      <c r="K76" s="27" t="s">
        <v>150</v>
      </c>
      <c r="L76" s="33"/>
    </row>
    <row r="77" spans="1:12">
      <c r="A77" s="27" t="s">
        <v>168</v>
      </c>
      <c r="B77" s="27" t="s">
        <v>99</v>
      </c>
      <c r="C77" s="27" t="s">
        <v>53</v>
      </c>
      <c r="D77" s="27" t="s">
        <v>54</v>
      </c>
      <c r="E77" s="27" t="s">
        <v>166</v>
      </c>
      <c r="F77" s="27" t="s">
        <v>56</v>
      </c>
      <c r="G77" s="27" t="s">
        <v>90</v>
      </c>
      <c r="H77" s="27" t="s">
        <v>57</v>
      </c>
      <c r="I77" s="27" t="s">
        <v>91</v>
      </c>
      <c r="J77" s="27" t="s">
        <v>92</v>
      </c>
      <c r="K77" s="27" t="s">
        <v>150</v>
      </c>
      <c r="L77" s="33"/>
    </row>
    <row r="78" spans="1:12">
      <c r="A78" s="27" t="s">
        <v>169</v>
      </c>
      <c r="B78" s="27" t="s">
        <v>99</v>
      </c>
      <c r="C78" s="27" t="s">
        <v>53</v>
      </c>
      <c r="D78" s="27" t="s">
        <v>54</v>
      </c>
      <c r="E78" s="27" t="s">
        <v>166</v>
      </c>
      <c r="F78" s="27" t="s">
        <v>56</v>
      </c>
      <c r="G78" s="27" t="s">
        <v>90</v>
      </c>
      <c r="H78" s="27" t="s">
        <v>57</v>
      </c>
      <c r="I78" s="27" t="s">
        <v>91</v>
      </c>
      <c r="J78" s="27" t="s">
        <v>97</v>
      </c>
      <c r="K78" s="27" t="s">
        <v>150</v>
      </c>
      <c r="L78" s="33"/>
    </row>
    <row r="79" spans="1:12">
      <c r="A79" s="27" t="s">
        <v>170</v>
      </c>
      <c r="B79" s="27" t="s">
        <v>68</v>
      </c>
      <c r="C79" s="27" t="s">
        <v>53</v>
      </c>
      <c r="D79" s="27" t="s">
        <v>54</v>
      </c>
      <c r="E79" s="27" t="s">
        <v>166</v>
      </c>
      <c r="F79" s="27" t="s">
        <v>56</v>
      </c>
      <c r="G79" s="27" t="s">
        <v>90</v>
      </c>
      <c r="H79" s="27" t="s">
        <v>57</v>
      </c>
      <c r="I79" s="27" t="s">
        <v>91</v>
      </c>
      <c r="J79" s="27" t="s">
        <v>92</v>
      </c>
      <c r="K79" s="27" t="s">
        <v>150</v>
      </c>
      <c r="L79" s="33"/>
    </row>
    <row r="80" spans="1:12">
      <c r="A80" s="27" t="s">
        <v>171</v>
      </c>
      <c r="B80" s="27" t="s">
        <v>68</v>
      </c>
      <c r="C80" s="27" t="s">
        <v>53</v>
      </c>
      <c r="D80" s="27" t="s">
        <v>54</v>
      </c>
      <c r="E80" s="27" t="s">
        <v>166</v>
      </c>
      <c r="F80" s="27" t="s">
        <v>56</v>
      </c>
      <c r="G80" s="27" t="s">
        <v>90</v>
      </c>
      <c r="H80" s="27" t="s">
        <v>57</v>
      </c>
      <c r="I80" s="27" t="s">
        <v>91</v>
      </c>
      <c r="J80" s="27" t="s">
        <v>97</v>
      </c>
      <c r="K80" s="27" t="s">
        <v>150</v>
      </c>
      <c r="L80" s="33"/>
    </row>
    <row r="81" spans="1:12">
      <c r="A81" s="27" t="s">
        <v>172</v>
      </c>
      <c r="B81" s="27" t="s">
        <v>108</v>
      </c>
      <c r="C81" s="27" t="s">
        <v>53</v>
      </c>
      <c r="D81" s="27" t="s">
        <v>54</v>
      </c>
      <c r="E81" s="27" t="s">
        <v>166</v>
      </c>
      <c r="F81" s="27" t="s">
        <v>56</v>
      </c>
      <c r="G81" s="27" t="s">
        <v>90</v>
      </c>
      <c r="H81" s="27" t="s">
        <v>57</v>
      </c>
      <c r="I81" s="27" t="s">
        <v>91</v>
      </c>
      <c r="J81" s="27" t="s">
        <v>92</v>
      </c>
      <c r="K81" s="27" t="s">
        <v>150</v>
      </c>
      <c r="L81" s="33"/>
    </row>
    <row r="82" spans="1:12">
      <c r="A82" s="27" t="s">
        <v>173</v>
      </c>
      <c r="B82" s="27" t="s">
        <v>108</v>
      </c>
      <c r="C82" s="27" t="s">
        <v>53</v>
      </c>
      <c r="D82" s="27" t="s">
        <v>54</v>
      </c>
      <c r="E82" s="27" t="s">
        <v>166</v>
      </c>
      <c r="F82" s="27" t="s">
        <v>56</v>
      </c>
      <c r="G82" s="27" t="s">
        <v>90</v>
      </c>
      <c r="H82" s="27" t="s">
        <v>57</v>
      </c>
      <c r="I82" s="27" t="s">
        <v>91</v>
      </c>
      <c r="J82" s="27" t="s">
        <v>97</v>
      </c>
      <c r="K82" s="27" t="s">
        <v>150</v>
      </c>
      <c r="L82" s="33"/>
    </row>
    <row r="83" spans="1:12">
      <c r="A83" s="27" t="s">
        <v>174</v>
      </c>
      <c r="B83" s="27" t="s">
        <v>62</v>
      </c>
      <c r="C83" s="27" t="s">
        <v>53</v>
      </c>
      <c r="D83" s="27" t="s">
        <v>54</v>
      </c>
      <c r="E83" s="27" t="s">
        <v>166</v>
      </c>
      <c r="F83" s="27" t="s">
        <v>56</v>
      </c>
      <c r="G83" s="27" t="s">
        <v>90</v>
      </c>
      <c r="H83" s="27" t="s">
        <v>57</v>
      </c>
      <c r="I83" s="27" t="s">
        <v>91</v>
      </c>
      <c r="J83" s="27" t="s">
        <v>92</v>
      </c>
      <c r="K83" s="27" t="s">
        <v>150</v>
      </c>
      <c r="L83" s="33"/>
    </row>
    <row r="84" spans="1:12">
      <c r="A84" s="27" t="s">
        <v>175</v>
      </c>
      <c r="B84" s="27" t="s">
        <v>62</v>
      </c>
      <c r="C84" s="27" t="s">
        <v>53</v>
      </c>
      <c r="D84" s="27" t="s">
        <v>54</v>
      </c>
      <c r="E84" s="27" t="s">
        <v>166</v>
      </c>
      <c r="F84" s="27" t="s">
        <v>56</v>
      </c>
      <c r="G84" s="27" t="s">
        <v>90</v>
      </c>
      <c r="H84" s="27" t="s">
        <v>57</v>
      </c>
      <c r="I84" s="27" t="s">
        <v>91</v>
      </c>
      <c r="J84" s="27" t="s">
        <v>97</v>
      </c>
      <c r="K84" s="27" t="s">
        <v>150</v>
      </c>
      <c r="L84" s="33"/>
    </row>
    <row r="85" spans="1:12">
      <c r="A85" s="27" t="s">
        <v>176</v>
      </c>
      <c r="B85" s="27" t="s">
        <v>116</v>
      </c>
      <c r="C85" s="27" t="s">
        <v>53</v>
      </c>
      <c r="D85" s="27" t="s">
        <v>54</v>
      </c>
      <c r="E85" s="27" t="s">
        <v>166</v>
      </c>
      <c r="F85" s="27" t="s">
        <v>56</v>
      </c>
      <c r="G85" s="27" t="s">
        <v>90</v>
      </c>
      <c r="H85" s="27" t="s">
        <v>57</v>
      </c>
      <c r="I85" s="27" t="s">
        <v>91</v>
      </c>
      <c r="J85" s="27" t="s">
        <v>92</v>
      </c>
      <c r="K85" s="27" t="s">
        <v>150</v>
      </c>
      <c r="L85" s="33"/>
    </row>
    <row r="86" spans="1:12">
      <c r="A86" s="27" t="s">
        <v>177</v>
      </c>
      <c r="B86" s="27" t="s">
        <v>116</v>
      </c>
      <c r="C86" s="27" t="s">
        <v>53</v>
      </c>
      <c r="D86" s="27" t="s">
        <v>54</v>
      </c>
      <c r="E86" s="27" t="s">
        <v>166</v>
      </c>
      <c r="F86" s="27" t="s">
        <v>56</v>
      </c>
      <c r="G86" s="27" t="s">
        <v>90</v>
      </c>
      <c r="H86" s="27" t="s">
        <v>57</v>
      </c>
      <c r="I86" s="27" t="s">
        <v>91</v>
      </c>
      <c r="J86" s="27" t="s">
        <v>97</v>
      </c>
      <c r="K86" s="27" t="s">
        <v>150</v>
      </c>
      <c r="L86" s="33"/>
    </row>
    <row r="87" spans="1:12">
      <c r="A87" s="27" t="s">
        <v>178</v>
      </c>
      <c r="B87" s="27" t="s">
        <v>120</v>
      </c>
      <c r="C87" s="27" t="s">
        <v>65</v>
      </c>
      <c r="D87" s="27" t="s">
        <v>54</v>
      </c>
      <c r="E87" s="27" t="s">
        <v>166</v>
      </c>
      <c r="F87" s="27" t="s">
        <v>56</v>
      </c>
      <c r="G87" s="27" t="s">
        <v>90</v>
      </c>
      <c r="H87" s="27" t="s">
        <v>57</v>
      </c>
      <c r="I87" s="27" t="s">
        <v>91</v>
      </c>
      <c r="J87" s="27" t="s">
        <v>92</v>
      </c>
      <c r="K87" s="27" t="s">
        <v>150</v>
      </c>
      <c r="L87" s="33"/>
    </row>
    <row r="88" spans="1:12">
      <c r="A88" s="27" t="s">
        <v>179</v>
      </c>
      <c r="B88" s="27" t="s">
        <v>120</v>
      </c>
      <c r="C88" s="27" t="s">
        <v>65</v>
      </c>
      <c r="D88" s="27" t="s">
        <v>54</v>
      </c>
      <c r="E88" s="27" t="s">
        <v>166</v>
      </c>
      <c r="F88" s="27" t="s">
        <v>56</v>
      </c>
      <c r="G88" s="27" t="s">
        <v>90</v>
      </c>
      <c r="H88" s="27" t="s">
        <v>57</v>
      </c>
      <c r="I88" s="27" t="s">
        <v>91</v>
      </c>
      <c r="J88" s="27" t="s">
        <v>97</v>
      </c>
      <c r="K88" s="27" t="s">
        <v>150</v>
      </c>
      <c r="L88" s="33"/>
    </row>
    <row r="89" spans="1:12">
      <c r="A89" s="27" t="s">
        <v>180</v>
      </c>
      <c r="B89" s="27" t="s">
        <v>123</v>
      </c>
      <c r="C89" s="27" t="s">
        <v>68</v>
      </c>
      <c r="D89" s="27" t="s">
        <v>54</v>
      </c>
      <c r="E89" s="27" t="s">
        <v>166</v>
      </c>
      <c r="F89" s="27" t="s">
        <v>56</v>
      </c>
      <c r="G89" s="27" t="s">
        <v>90</v>
      </c>
      <c r="H89" s="27" t="s">
        <v>57</v>
      </c>
      <c r="I89" s="27" t="s">
        <v>91</v>
      </c>
      <c r="J89" s="27" t="s">
        <v>92</v>
      </c>
      <c r="K89" s="27" t="s">
        <v>150</v>
      </c>
      <c r="L89" s="33"/>
    </row>
    <row r="90" spans="1:12">
      <c r="A90" s="26" t="s">
        <v>181</v>
      </c>
      <c r="B90" s="26" t="s">
        <v>96</v>
      </c>
      <c r="C90" s="26" t="s">
        <v>53</v>
      </c>
      <c r="D90" s="26" t="s">
        <v>54</v>
      </c>
      <c r="E90" s="26" t="s">
        <v>55</v>
      </c>
      <c r="F90" s="26" t="s">
        <v>56</v>
      </c>
      <c r="G90" s="26" t="s">
        <v>125</v>
      </c>
      <c r="H90" s="26" t="s">
        <v>57</v>
      </c>
      <c r="I90" s="26" t="s">
        <v>91</v>
      </c>
      <c r="J90" s="26" t="s">
        <v>92</v>
      </c>
      <c r="K90" s="26" t="s">
        <v>150</v>
      </c>
      <c r="L90" s="34"/>
    </row>
    <row r="91" spans="1:12">
      <c r="A91" s="27" t="s">
        <v>182</v>
      </c>
      <c r="B91" s="27" t="s">
        <v>96</v>
      </c>
      <c r="C91" s="27" t="s">
        <v>53</v>
      </c>
      <c r="D91" s="27" t="s">
        <v>54</v>
      </c>
      <c r="E91" s="27" t="s">
        <v>55</v>
      </c>
      <c r="F91" s="27" t="s">
        <v>56</v>
      </c>
      <c r="G91" s="27" t="s">
        <v>125</v>
      </c>
      <c r="H91" s="27" t="s">
        <v>57</v>
      </c>
      <c r="I91" s="27" t="s">
        <v>91</v>
      </c>
      <c r="J91" s="27" t="s">
        <v>97</v>
      </c>
      <c r="K91" s="27" t="s">
        <v>150</v>
      </c>
      <c r="L91" s="33"/>
    </row>
    <row r="92" spans="1:12">
      <c r="A92" s="26" t="s">
        <v>183</v>
      </c>
      <c r="B92" s="26" t="s">
        <v>99</v>
      </c>
      <c r="C92" s="26" t="s">
        <v>53</v>
      </c>
      <c r="D92" s="26" t="s">
        <v>54</v>
      </c>
      <c r="E92" s="26" t="s">
        <v>55</v>
      </c>
      <c r="F92" s="26" t="s">
        <v>56</v>
      </c>
      <c r="G92" s="26" t="s">
        <v>125</v>
      </c>
      <c r="H92" s="26" t="s">
        <v>57</v>
      </c>
      <c r="I92" s="26" t="s">
        <v>91</v>
      </c>
      <c r="J92" s="26" t="s">
        <v>92</v>
      </c>
      <c r="K92" s="26" t="s">
        <v>150</v>
      </c>
      <c r="L92" s="34"/>
    </row>
    <row r="93" spans="1:12">
      <c r="A93" s="27" t="s">
        <v>184</v>
      </c>
      <c r="B93" s="27" t="s">
        <v>99</v>
      </c>
      <c r="C93" s="27" t="s">
        <v>53</v>
      </c>
      <c r="D93" s="27" t="s">
        <v>54</v>
      </c>
      <c r="E93" s="27" t="s">
        <v>55</v>
      </c>
      <c r="F93" s="27" t="s">
        <v>56</v>
      </c>
      <c r="G93" s="27" t="s">
        <v>125</v>
      </c>
      <c r="H93" s="27" t="s">
        <v>57</v>
      </c>
      <c r="I93" s="27" t="s">
        <v>91</v>
      </c>
      <c r="J93" s="27" t="s">
        <v>97</v>
      </c>
      <c r="K93" s="27" t="s">
        <v>150</v>
      </c>
      <c r="L93" s="33"/>
    </row>
    <row r="94" spans="1:12">
      <c r="A94" s="26" t="s">
        <v>185</v>
      </c>
      <c r="B94" s="26" t="s">
        <v>68</v>
      </c>
      <c r="C94" s="26" t="s">
        <v>53</v>
      </c>
      <c r="D94" s="26" t="s">
        <v>54</v>
      </c>
      <c r="E94" s="26" t="s">
        <v>55</v>
      </c>
      <c r="F94" s="26" t="s">
        <v>56</v>
      </c>
      <c r="G94" s="26" t="s">
        <v>125</v>
      </c>
      <c r="H94" s="26" t="s">
        <v>57</v>
      </c>
      <c r="I94" s="26" t="s">
        <v>91</v>
      </c>
      <c r="J94" s="26" t="s">
        <v>92</v>
      </c>
      <c r="K94" s="26" t="s">
        <v>150</v>
      </c>
      <c r="L94" s="34"/>
    </row>
    <row r="95" spans="1:12">
      <c r="A95" s="27" t="s">
        <v>186</v>
      </c>
      <c r="B95" s="27" t="s">
        <v>68</v>
      </c>
      <c r="C95" s="27" t="s">
        <v>53</v>
      </c>
      <c r="D95" s="27" t="s">
        <v>54</v>
      </c>
      <c r="E95" s="27" t="s">
        <v>55</v>
      </c>
      <c r="F95" s="27" t="s">
        <v>56</v>
      </c>
      <c r="G95" s="27" t="s">
        <v>125</v>
      </c>
      <c r="H95" s="27" t="s">
        <v>57</v>
      </c>
      <c r="I95" s="27" t="s">
        <v>91</v>
      </c>
      <c r="J95" s="27" t="s">
        <v>97</v>
      </c>
      <c r="K95" s="27" t="s">
        <v>150</v>
      </c>
      <c r="L95" s="33"/>
    </row>
    <row r="96" spans="1:12">
      <c r="A96" s="26" t="s">
        <v>187</v>
      </c>
      <c r="B96" s="26" t="s">
        <v>108</v>
      </c>
      <c r="C96" s="26" t="s">
        <v>53</v>
      </c>
      <c r="D96" s="26" t="s">
        <v>54</v>
      </c>
      <c r="E96" s="26" t="s">
        <v>55</v>
      </c>
      <c r="F96" s="26" t="s">
        <v>56</v>
      </c>
      <c r="G96" s="26" t="s">
        <v>125</v>
      </c>
      <c r="H96" s="26" t="s">
        <v>57</v>
      </c>
      <c r="I96" s="26" t="s">
        <v>91</v>
      </c>
      <c r="J96" s="26" t="s">
        <v>92</v>
      </c>
      <c r="K96" s="26" t="s">
        <v>150</v>
      </c>
      <c r="L96" s="34"/>
    </row>
    <row r="97" spans="1:12">
      <c r="A97" s="27" t="s">
        <v>188</v>
      </c>
      <c r="B97" s="27" t="s">
        <v>108</v>
      </c>
      <c r="C97" s="27" t="s">
        <v>53</v>
      </c>
      <c r="D97" s="27" t="s">
        <v>54</v>
      </c>
      <c r="E97" s="27" t="s">
        <v>55</v>
      </c>
      <c r="F97" s="27" t="s">
        <v>56</v>
      </c>
      <c r="G97" s="27" t="s">
        <v>125</v>
      </c>
      <c r="H97" s="27" t="s">
        <v>57</v>
      </c>
      <c r="I97" s="27" t="s">
        <v>91</v>
      </c>
      <c r="J97" s="27" t="s">
        <v>97</v>
      </c>
      <c r="K97" s="27" t="s">
        <v>150</v>
      </c>
      <c r="L97" s="33"/>
    </row>
    <row r="98" spans="1:12">
      <c r="A98" s="26" t="s">
        <v>189</v>
      </c>
      <c r="B98" s="26" t="s">
        <v>62</v>
      </c>
      <c r="C98" s="26" t="s">
        <v>53</v>
      </c>
      <c r="D98" s="26" t="s">
        <v>54</v>
      </c>
      <c r="E98" s="26" t="s">
        <v>55</v>
      </c>
      <c r="F98" s="26" t="s">
        <v>56</v>
      </c>
      <c r="G98" s="26" t="s">
        <v>125</v>
      </c>
      <c r="H98" s="26" t="s">
        <v>57</v>
      </c>
      <c r="I98" s="26" t="s">
        <v>91</v>
      </c>
      <c r="J98" s="26" t="s">
        <v>92</v>
      </c>
      <c r="K98" s="26" t="s">
        <v>150</v>
      </c>
      <c r="L98" s="34"/>
    </row>
    <row r="99" spans="1:12">
      <c r="A99" s="27" t="s">
        <v>190</v>
      </c>
      <c r="B99" s="27" t="s">
        <v>62</v>
      </c>
      <c r="C99" s="27" t="s">
        <v>53</v>
      </c>
      <c r="D99" s="27" t="s">
        <v>54</v>
      </c>
      <c r="E99" s="27" t="s">
        <v>55</v>
      </c>
      <c r="F99" s="27" t="s">
        <v>56</v>
      </c>
      <c r="G99" s="27" t="s">
        <v>125</v>
      </c>
      <c r="H99" s="27" t="s">
        <v>57</v>
      </c>
      <c r="I99" s="27" t="s">
        <v>91</v>
      </c>
      <c r="J99" s="27" t="s">
        <v>97</v>
      </c>
      <c r="K99" s="27" t="s">
        <v>150</v>
      </c>
      <c r="L99" s="33"/>
    </row>
    <row r="100" spans="1:12">
      <c r="A100" s="26" t="s">
        <v>191</v>
      </c>
      <c r="B100" s="26" t="s">
        <v>62</v>
      </c>
      <c r="C100" s="26" t="s">
        <v>53</v>
      </c>
      <c r="D100" s="26" t="s">
        <v>54</v>
      </c>
      <c r="E100" s="26" t="s">
        <v>55</v>
      </c>
      <c r="F100" s="26" t="s">
        <v>56</v>
      </c>
      <c r="G100" s="26" t="s">
        <v>125</v>
      </c>
      <c r="H100" s="26" t="s">
        <v>57</v>
      </c>
      <c r="I100" s="26" t="s">
        <v>91</v>
      </c>
      <c r="J100" s="26" t="s">
        <v>192</v>
      </c>
      <c r="K100" s="26" t="s">
        <v>150</v>
      </c>
      <c r="L100" s="34"/>
    </row>
    <row r="101" spans="1:12">
      <c r="A101" s="26" t="s">
        <v>193</v>
      </c>
      <c r="B101" s="26" t="s">
        <v>116</v>
      </c>
      <c r="C101" s="26" t="s">
        <v>53</v>
      </c>
      <c r="D101" s="26" t="s">
        <v>54</v>
      </c>
      <c r="E101" s="26" t="s">
        <v>55</v>
      </c>
      <c r="F101" s="26" t="s">
        <v>56</v>
      </c>
      <c r="G101" s="26" t="s">
        <v>125</v>
      </c>
      <c r="H101" s="26" t="s">
        <v>57</v>
      </c>
      <c r="I101" s="26" t="s">
        <v>91</v>
      </c>
      <c r="J101" s="26" t="s">
        <v>92</v>
      </c>
      <c r="K101" s="26" t="s">
        <v>150</v>
      </c>
      <c r="L101" s="34"/>
    </row>
    <row r="102" spans="1:12">
      <c r="A102" s="27" t="s">
        <v>194</v>
      </c>
      <c r="B102" s="27" t="s">
        <v>116</v>
      </c>
      <c r="C102" s="27" t="s">
        <v>53</v>
      </c>
      <c r="D102" s="27" t="s">
        <v>54</v>
      </c>
      <c r="E102" s="27" t="s">
        <v>55</v>
      </c>
      <c r="F102" s="27" t="s">
        <v>56</v>
      </c>
      <c r="G102" s="27" t="s">
        <v>125</v>
      </c>
      <c r="H102" s="27" t="s">
        <v>57</v>
      </c>
      <c r="I102" s="27" t="s">
        <v>91</v>
      </c>
      <c r="J102" s="27" t="s">
        <v>97</v>
      </c>
      <c r="K102" s="27" t="s">
        <v>150</v>
      </c>
      <c r="L102" s="33"/>
    </row>
    <row r="103" spans="1:12">
      <c r="A103" s="26" t="s">
        <v>195</v>
      </c>
      <c r="B103" s="26" t="s">
        <v>116</v>
      </c>
      <c r="C103" s="26" t="s">
        <v>53</v>
      </c>
      <c r="D103" s="26" t="s">
        <v>54</v>
      </c>
      <c r="E103" s="26" t="s">
        <v>55</v>
      </c>
      <c r="F103" s="26" t="s">
        <v>56</v>
      </c>
      <c r="G103" s="26" t="s">
        <v>125</v>
      </c>
      <c r="H103" s="26" t="s">
        <v>57</v>
      </c>
      <c r="I103" s="26" t="s">
        <v>91</v>
      </c>
      <c r="J103" s="26" t="s">
        <v>192</v>
      </c>
      <c r="K103" s="26" t="s">
        <v>150</v>
      </c>
      <c r="L103" s="34"/>
    </row>
    <row r="104" spans="1:12">
      <c r="A104" s="26" t="s">
        <v>196</v>
      </c>
      <c r="B104" s="26" t="s">
        <v>120</v>
      </c>
      <c r="C104" s="26" t="s">
        <v>65</v>
      </c>
      <c r="D104" s="26" t="s">
        <v>54</v>
      </c>
      <c r="E104" s="26" t="s">
        <v>55</v>
      </c>
      <c r="F104" s="26" t="s">
        <v>56</v>
      </c>
      <c r="G104" s="26" t="s">
        <v>125</v>
      </c>
      <c r="H104" s="26" t="s">
        <v>57</v>
      </c>
      <c r="I104" s="26" t="s">
        <v>91</v>
      </c>
      <c r="J104" s="26" t="s">
        <v>92</v>
      </c>
      <c r="K104" s="26" t="s">
        <v>150</v>
      </c>
      <c r="L104" s="34"/>
    </row>
    <row r="105" spans="1:12">
      <c r="A105" s="27" t="s">
        <v>197</v>
      </c>
      <c r="B105" s="27" t="s">
        <v>120</v>
      </c>
      <c r="C105" s="27" t="s">
        <v>65</v>
      </c>
      <c r="D105" s="27" t="s">
        <v>54</v>
      </c>
      <c r="E105" s="27" t="s">
        <v>55</v>
      </c>
      <c r="F105" s="27" t="s">
        <v>56</v>
      </c>
      <c r="G105" s="27" t="s">
        <v>125</v>
      </c>
      <c r="H105" s="27" t="s">
        <v>57</v>
      </c>
      <c r="I105" s="27" t="s">
        <v>91</v>
      </c>
      <c r="J105" s="27" t="s">
        <v>97</v>
      </c>
      <c r="K105" s="27" t="s">
        <v>150</v>
      </c>
      <c r="L105" s="33"/>
    </row>
    <row r="106" spans="1:12">
      <c r="A106" s="26" t="s">
        <v>198</v>
      </c>
      <c r="B106" s="26" t="s">
        <v>123</v>
      </c>
      <c r="C106" s="26" t="s">
        <v>68</v>
      </c>
      <c r="D106" s="26" t="s">
        <v>54</v>
      </c>
      <c r="E106" s="26" t="s">
        <v>55</v>
      </c>
      <c r="F106" s="26" t="s">
        <v>56</v>
      </c>
      <c r="G106" s="26" t="s">
        <v>125</v>
      </c>
      <c r="H106" s="26" t="s">
        <v>57</v>
      </c>
      <c r="I106" s="26" t="s">
        <v>91</v>
      </c>
      <c r="J106" s="26" t="s">
        <v>92</v>
      </c>
      <c r="K106" s="26" t="s">
        <v>150</v>
      </c>
      <c r="L106" s="34"/>
    </row>
    <row r="107" spans="1:12">
      <c r="A107" s="27" t="s">
        <v>199</v>
      </c>
      <c r="B107" s="27" t="s">
        <v>96</v>
      </c>
      <c r="C107" s="27" t="s">
        <v>53</v>
      </c>
      <c r="D107" s="27" t="s">
        <v>54</v>
      </c>
      <c r="E107" s="27" t="s">
        <v>166</v>
      </c>
      <c r="F107" s="27" t="s">
        <v>56</v>
      </c>
      <c r="G107" s="27" t="s">
        <v>125</v>
      </c>
      <c r="H107" s="27" t="s">
        <v>57</v>
      </c>
      <c r="I107" s="27" t="s">
        <v>91</v>
      </c>
      <c r="J107" s="27" t="s">
        <v>92</v>
      </c>
      <c r="K107" s="27" t="s">
        <v>150</v>
      </c>
      <c r="L107" s="33"/>
    </row>
    <row r="108" spans="1:12">
      <c r="A108" s="27" t="s">
        <v>200</v>
      </c>
      <c r="B108" s="27" t="s">
        <v>96</v>
      </c>
      <c r="C108" s="27" t="s">
        <v>53</v>
      </c>
      <c r="D108" s="27" t="s">
        <v>54</v>
      </c>
      <c r="E108" s="27" t="s">
        <v>166</v>
      </c>
      <c r="F108" s="27" t="s">
        <v>56</v>
      </c>
      <c r="G108" s="27" t="s">
        <v>125</v>
      </c>
      <c r="H108" s="27" t="s">
        <v>57</v>
      </c>
      <c r="I108" s="27" t="s">
        <v>91</v>
      </c>
      <c r="J108" s="27" t="s">
        <v>97</v>
      </c>
      <c r="K108" s="27" t="s">
        <v>150</v>
      </c>
      <c r="L108" s="33"/>
    </row>
    <row r="109" spans="1:12">
      <c r="A109" s="27" t="s">
        <v>201</v>
      </c>
      <c r="B109" s="27" t="s">
        <v>99</v>
      </c>
      <c r="C109" s="27" t="s">
        <v>53</v>
      </c>
      <c r="D109" s="27" t="s">
        <v>54</v>
      </c>
      <c r="E109" s="27" t="s">
        <v>166</v>
      </c>
      <c r="F109" s="27" t="s">
        <v>56</v>
      </c>
      <c r="G109" s="27" t="s">
        <v>125</v>
      </c>
      <c r="H109" s="27" t="s">
        <v>57</v>
      </c>
      <c r="I109" s="27" t="s">
        <v>91</v>
      </c>
      <c r="J109" s="27" t="s">
        <v>92</v>
      </c>
      <c r="K109" s="27" t="s">
        <v>150</v>
      </c>
      <c r="L109" s="33"/>
    </row>
    <row r="110" spans="1:12">
      <c r="A110" s="27" t="s">
        <v>202</v>
      </c>
      <c r="B110" s="27" t="s">
        <v>99</v>
      </c>
      <c r="C110" s="27" t="s">
        <v>53</v>
      </c>
      <c r="D110" s="27" t="s">
        <v>54</v>
      </c>
      <c r="E110" s="27" t="s">
        <v>166</v>
      </c>
      <c r="F110" s="27" t="s">
        <v>56</v>
      </c>
      <c r="G110" s="27" t="s">
        <v>125</v>
      </c>
      <c r="H110" s="27" t="s">
        <v>57</v>
      </c>
      <c r="I110" s="27" t="s">
        <v>91</v>
      </c>
      <c r="J110" s="27" t="s">
        <v>97</v>
      </c>
      <c r="K110" s="27" t="s">
        <v>150</v>
      </c>
      <c r="L110" s="33"/>
    </row>
    <row r="111" spans="1:12">
      <c r="A111" s="27" t="s">
        <v>203</v>
      </c>
      <c r="B111" s="27" t="s">
        <v>68</v>
      </c>
      <c r="C111" s="27" t="s">
        <v>53</v>
      </c>
      <c r="D111" s="27" t="s">
        <v>54</v>
      </c>
      <c r="E111" s="27" t="s">
        <v>166</v>
      </c>
      <c r="F111" s="27" t="s">
        <v>56</v>
      </c>
      <c r="G111" s="27" t="s">
        <v>125</v>
      </c>
      <c r="H111" s="27" t="s">
        <v>57</v>
      </c>
      <c r="I111" s="27" t="s">
        <v>91</v>
      </c>
      <c r="J111" s="27" t="s">
        <v>92</v>
      </c>
      <c r="K111" s="27" t="s">
        <v>150</v>
      </c>
      <c r="L111" s="33"/>
    </row>
    <row r="112" spans="1:12">
      <c r="A112" s="27" t="s">
        <v>204</v>
      </c>
      <c r="B112" s="27" t="s">
        <v>68</v>
      </c>
      <c r="C112" s="27" t="s">
        <v>53</v>
      </c>
      <c r="D112" s="27" t="s">
        <v>54</v>
      </c>
      <c r="E112" s="27" t="s">
        <v>166</v>
      </c>
      <c r="F112" s="27" t="s">
        <v>56</v>
      </c>
      <c r="G112" s="27" t="s">
        <v>125</v>
      </c>
      <c r="H112" s="27" t="s">
        <v>57</v>
      </c>
      <c r="I112" s="27" t="s">
        <v>91</v>
      </c>
      <c r="J112" s="27" t="s">
        <v>97</v>
      </c>
      <c r="K112" s="27" t="s">
        <v>150</v>
      </c>
      <c r="L112" s="33"/>
    </row>
    <row r="113" spans="1:12">
      <c r="A113" s="27" t="s">
        <v>205</v>
      </c>
      <c r="B113" s="27" t="s">
        <v>108</v>
      </c>
      <c r="C113" s="27" t="s">
        <v>53</v>
      </c>
      <c r="D113" s="27" t="s">
        <v>54</v>
      </c>
      <c r="E113" s="27" t="s">
        <v>166</v>
      </c>
      <c r="F113" s="27" t="s">
        <v>56</v>
      </c>
      <c r="G113" s="27" t="s">
        <v>125</v>
      </c>
      <c r="H113" s="27" t="s">
        <v>57</v>
      </c>
      <c r="I113" s="27" t="s">
        <v>91</v>
      </c>
      <c r="J113" s="27" t="s">
        <v>92</v>
      </c>
      <c r="K113" s="27" t="s">
        <v>150</v>
      </c>
      <c r="L113" s="33"/>
    </row>
    <row r="114" spans="1:12">
      <c r="A114" s="27" t="s">
        <v>206</v>
      </c>
      <c r="B114" s="27" t="s">
        <v>108</v>
      </c>
      <c r="C114" s="27" t="s">
        <v>53</v>
      </c>
      <c r="D114" s="27" t="s">
        <v>54</v>
      </c>
      <c r="E114" s="27" t="s">
        <v>166</v>
      </c>
      <c r="F114" s="27" t="s">
        <v>56</v>
      </c>
      <c r="G114" s="27" t="s">
        <v>125</v>
      </c>
      <c r="H114" s="27" t="s">
        <v>57</v>
      </c>
      <c r="I114" s="27" t="s">
        <v>91</v>
      </c>
      <c r="J114" s="27" t="s">
        <v>97</v>
      </c>
      <c r="K114" s="27" t="s">
        <v>150</v>
      </c>
      <c r="L114" s="33"/>
    </row>
    <row r="115" spans="1:12">
      <c r="A115" s="27" t="s">
        <v>207</v>
      </c>
      <c r="B115" s="27" t="s">
        <v>62</v>
      </c>
      <c r="C115" s="27" t="s">
        <v>53</v>
      </c>
      <c r="D115" s="27" t="s">
        <v>54</v>
      </c>
      <c r="E115" s="27" t="s">
        <v>166</v>
      </c>
      <c r="F115" s="27" t="s">
        <v>56</v>
      </c>
      <c r="G115" s="27" t="s">
        <v>125</v>
      </c>
      <c r="H115" s="27" t="s">
        <v>57</v>
      </c>
      <c r="I115" s="27" t="s">
        <v>91</v>
      </c>
      <c r="J115" s="27" t="s">
        <v>92</v>
      </c>
      <c r="K115" s="27" t="s">
        <v>150</v>
      </c>
      <c r="L115" s="33"/>
    </row>
    <row r="116" spans="1:12">
      <c r="A116" s="27" t="s">
        <v>208</v>
      </c>
      <c r="B116" s="27" t="s">
        <v>62</v>
      </c>
      <c r="C116" s="27" t="s">
        <v>53</v>
      </c>
      <c r="D116" s="27" t="s">
        <v>54</v>
      </c>
      <c r="E116" s="27" t="s">
        <v>166</v>
      </c>
      <c r="F116" s="27" t="s">
        <v>56</v>
      </c>
      <c r="G116" s="27" t="s">
        <v>125</v>
      </c>
      <c r="H116" s="27" t="s">
        <v>57</v>
      </c>
      <c r="I116" s="27" t="s">
        <v>91</v>
      </c>
      <c r="J116" s="27" t="s">
        <v>97</v>
      </c>
      <c r="K116" s="27" t="s">
        <v>150</v>
      </c>
      <c r="L116" s="33"/>
    </row>
    <row r="117" spans="1:12">
      <c r="A117" s="27" t="s">
        <v>209</v>
      </c>
      <c r="B117" s="27" t="s">
        <v>62</v>
      </c>
      <c r="C117" s="27" t="s">
        <v>53</v>
      </c>
      <c r="D117" s="27" t="s">
        <v>54</v>
      </c>
      <c r="E117" s="27" t="s">
        <v>166</v>
      </c>
      <c r="F117" s="27" t="s">
        <v>56</v>
      </c>
      <c r="G117" s="27" t="s">
        <v>125</v>
      </c>
      <c r="H117" s="27" t="s">
        <v>57</v>
      </c>
      <c r="I117" s="27" t="s">
        <v>91</v>
      </c>
      <c r="J117" s="27" t="s">
        <v>192</v>
      </c>
      <c r="K117" s="27" t="s">
        <v>150</v>
      </c>
      <c r="L117" s="33"/>
    </row>
    <row r="118" spans="1:12">
      <c r="A118" s="27" t="s">
        <v>210</v>
      </c>
      <c r="B118" s="27" t="s">
        <v>116</v>
      </c>
      <c r="C118" s="27" t="s">
        <v>53</v>
      </c>
      <c r="D118" s="27" t="s">
        <v>54</v>
      </c>
      <c r="E118" s="27" t="s">
        <v>166</v>
      </c>
      <c r="F118" s="27" t="s">
        <v>56</v>
      </c>
      <c r="G118" s="27" t="s">
        <v>125</v>
      </c>
      <c r="H118" s="27" t="s">
        <v>57</v>
      </c>
      <c r="I118" s="27" t="s">
        <v>91</v>
      </c>
      <c r="J118" s="27" t="s">
        <v>92</v>
      </c>
      <c r="K118" s="27" t="s">
        <v>150</v>
      </c>
      <c r="L118" s="33"/>
    </row>
    <row r="119" spans="1:12">
      <c r="A119" s="27" t="s">
        <v>211</v>
      </c>
      <c r="B119" s="27" t="s">
        <v>116</v>
      </c>
      <c r="C119" s="27" t="s">
        <v>53</v>
      </c>
      <c r="D119" s="27" t="s">
        <v>54</v>
      </c>
      <c r="E119" s="27" t="s">
        <v>166</v>
      </c>
      <c r="F119" s="27" t="s">
        <v>56</v>
      </c>
      <c r="G119" s="27" t="s">
        <v>125</v>
      </c>
      <c r="H119" s="27" t="s">
        <v>57</v>
      </c>
      <c r="I119" s="27" t="s">
        <v>91</v>
      </c>
      <c r="J119" s="27" t="s">
        <v>97</v>
      </c>
      <c r="K119" s="27" t="s">
        <v>150</v>
      </c>
      <c r="L119" s="33"/>
    </row>
    <row r="120" spans="1:12">
      <c r="A120" s="27" t="s">
        <v>212</v>
      </c>
      <c r="B120" s="27" t="s">
        <v>116</v>
      </c>
      <c r="C120" s="27" t="s">
        <v>53</v>
      </c>
      <c r="D120" s="27" t="s">
        <v>54</v>
      </c>
      <c r="E120" s="27" t="s">
        <v>166</v>
      </c>
      <c r="F120" s="27" t="s">
        <v>56</v>
      </c>
      <c r="G120" s="27" t="s">
        <v>125</v>
      </c>
      <c r="H120" s="27" t="s">
        <v>57</v>
      </c>
      <c r="I120" s="27" t="s">
        <v>91</v>
      </c>
      <c r="J120" s="27" t="s">
        <v>192</v>
      </c>
      <c r="K120" s="27" t="s">
        <v>150</v>
      </c>
      <c r="L120" s="33"/>
    </row>
    <row r="121" spans="1:12">
      <c r="A121" s="27" t="s">
        <v>213</v>
      </c>
      <c r="B121" s="27" t="s">
        <v>120</v>
      </c>
      <c r="C121" s="27" t="s">
        <v>65</v>
      </c>
      <c r="D121" s="27" t="s">
        <v>54</v>
      </c>
      <c r="E121" s="27" t="s">
        <v>166</v>
      </c>
      <c r="F121" s="27" t="s">
        <v>56</v>
      </c>
      <c r="G121" s="27" t="s">
        <v>125</v>
      </c>
      <c r="H121" s="27" t="s">
        <v>57</v>
      </c>
      <c r="I121" s="27" t="s">
        <v>91</v>
      </c>
      <c r="J121" s="27" t="s">
        <v>92</v>
      </c>
      <c r="K121" s="27" t="s">
        <v>150</v>
      </c>
      <c r="L121" s="33"/>
    </row>
    <row r="122" spans="1:12">
      <c r="A122" s="27" t="s">
        <v>214</v>
      </c>
      <c r="B122" s="27" t="s">
        <v>120</v>
      </c>
      <c r="C122" s="27" t="s">
        <v>65</v>
      </c>
      <c r="D122" s="27" t="s">
        <v>54</v>
      </c>
      <c r="E122" s="27" t="s">
        <v>166</v>
      </c>
      <c r="F122" s="27" t="s">
        <v>56</v>
      </c>
      <c r="G122" s="27" t="s">
        <v>125</v>
      </c>
      <c r="H122" s="27" t="s">
        <v>57</v>
      </c>
      <c r="I122" s="27" t="s">
        <v>91</v>
      </c>
      <c r="J122" s="27" t="s">
        <v>97</v>
      </c>
      <c r="K122" s="27" t="s">
        <v>150</v>
      </c>
      <c r="L122" s="33"/>
    </row>
    <row r="123" spans="1:12">
      <c r="A123" s="27" t="s">
        <v>215</v>
      </c>
      <c r="B123" s="27" t="s">
        <v>123</v>
      </c>
      <c r="C123" s="27" t="s">
        <v>68</v>
      </c>
      <c r="D123" s="27" t="s">
        <v>54</v>
      </c>
      <c r="E123" s="27" t="s">
        <v>166</v>
      </c>
      <c r="F123" s="27" t="s">
        <v>56</v>
      </c>
      <c r="G123" s="27" t="s">
        <v>125</v>
      </c>
      <c r="H123" s="27" t="s">
        <v>57</v>
      </c>
      <c r="I123" s="27" t="s">
        <v>91</v>
      </c>
      <c r="J123" s="27" t="s">
        <v>92</v>
      </c>
      <c r="K123" s="27" t="s">
        <v>150</v>
      </c>
      <c r="L123" s="33"/>
    </row>
    <row r="124" spans="1:12">
      <c r="A124" s="27" t="s">
        <v>216</v>
      </c>
      <c r="B124" s="27" t="s">
        <v>96</v>
      </c>
      <c r="C124" s="27" t="s">
        <v>53</v>
      </c>
      <c r="D124" s="27" t="s">
        <v>54</v>
      </c>
      <c r="E124" s="27" t="s">
        <v>55</v>
      </c>
      <c r="F124" s="27" t="s">
        <v>78</v>
      </c>
      <c r="G124" s="27" t="s">
        <v>141</v>
      </c>
      <c r="H124" s="27" t="s">
        <v>57</v>
      </c>
      <c r="I124" s="27" t="s">
        <v>91</v>
      </c>
      <c r="J124" s="27" t="s">
        <v>92</v>
      </c>
      <c r="K124" s="27" t="s">
        <v>150</v>
      </c>
      <c r="L124" s="33"/>
    </row>
    <row r="125" spans="1:12">
      <c r="A125" s="27" t="s">
        <v>217</v>
      </c>
      <c r="B125" s="27" t="s">
        <v>99</v>
      </c>
      <c r="C125" s="27" t="s">
        <v>53</v>
      </c>
      <c r="D125" s="27" t="s">
        <v>54</v>
      </c>
      <c r="E125" s="27" t="s">
        <v>55</v>
      </c>
      <c r="F125" s="27" t="s">
        <v>78</v>
      </c>
      <c r="G125" s="27" t="s">
        <v>141</v>
      </c>
      <c r="H125" s="27" t="s">
        <v>57</v>
      </c>
      <c r="I125" s="27" t="s">
        <v>91</v>
      </c>
      <c r="J125" s="27" t="s">
        <v>92</v>
      </c>
      <c r="K125" s="27" t="s">
        <v>150</v>
      </c>
      <c r="L125" s="33"/>
    </row>
    <row r="126" spans="1:12">
      <c r="A126" s="27" t="s">
        <v>218</v>
      </c>
      <c r="B126" s="27" t="s">
        <v>68</v>
      </c>
      <c r="C126" s="27" t="s">
        <v>53</v>
      </c>
      <c r="D126" s="27" t="s">
        <v>54</v>
      </c>
      <c r="E126" s="27" t="s">
        <v>55</v>
      </c>
      <c r="F126" s="27" t="s">
        <v>78</v>
      </c>
      <c r="G126" s="27" t="s">
        <v>141</v>
      </c>
      <c r="H126" s="27" t="s">
        <v>57</v>
      </c>
      <c r="I126" s="27" t="s">
        <v>91</v>
      </c>
      <c r="J126" s="27" t="s">
        <v>92</v>
      </c>
      <c r="K126" s="27" t="s">
        <v>150</v>
      </c>
      <c r="L126" s="33"/>
    </row>
    <row r="127" spans="1:12">
      <c r="A127" s="27" t="s">
        <v>219</v>
      </c>
      <c r="B127" s="27" t="s">
        <v>108</v>
      </c>
      <c r="C127" s="27" t="s">
        <v>53</v>
      </c>
      <c r="D127" s="27" t="s">
        <v>54</v>
      </c>
      <c r="E127" s="27" t="s">
        <v>55</v>
      </c>
      <c r="F127" s="27" t="s">
        <v>78</v>
      </c>
      <c r="G127" s="27" t="s">
        <v>141</v>
      </c>
      <c r="H127" s="27" t="s">
        <v>57</v>
      </c>
      <c r="I127" s="27" t="s">
        <v>91</v>
      </c>
      <c r="J127" s="27" t="s">
        <v>92</v>
      </c>
      <c r="K127" s="27" t="s">
        <v>150</v>
      </c>
      <c r="L127" s="33"/>
    </row>
    <row r="128" spans="1:12">
      <c r="A128" s="27" t="s">
        <v>220</v>
      </c>
      <c r="B128" s="27" t="s">
        <v>62</v>
      </c>
      <c r="C128" s="27" t="s">
        <v>53</v>
      </c>
      <c r="D128" s="27" t="s">
        <v>54</v>
      </c>
      <c r="E128" s="27" t="s">
        <v>55</v>
      </c>
      <c r="F128" s="27" t="s">
        <v>78</v>
      </c>
      <c r="G128" s="27" t="s">
        <v>141</v>
      </c>
      <c r="H128" s="27" t="s">
        <v>57</v>
      </c>
      <c r="I128" s="27" t="s">
        <v>91</v>
      </c>
      <c r="J128" s="27" t="s">
        <v>92</v>
      </c>
      <c r="K128" s="27" t="s">
        <v>150</v>
      </c>
      <c r="L128" s="33"/>
    </row>
    <row r="129" spans="1:12">
      <c r="A129" s="27" t="s">
        <v>221</v>
      </c>
      <c r="B129" s="27" t="s">
        <v>116</v>
      </c>
      <c r="C129" s="27" t="s">
        <v>53</v>
      </c>
      <c r="D129" s="27" t="s">
        <v>54</v>
      </c>
      <c r="E129" s="27" t="s">
        <v>55</v>
      </c>
      <c r="F129" s="27" t="s">
        <v>78</v>
      </c>
      <c r="G129" s="27" t="s">
        <v>141</v>
      </c>
      <c r="H129" s="27" t="s">
        <v>57</v>
      </c>
      <c r="I129" s="27" t="s">
        <v>91</v>
      </c>
      <c r="J129" s="27" t="s">
        <v>92</v>
      </c>
      <c r="K129" s="27" t="s">
        <v>150</v>
      </c>
      <c r="L129" s="33"/>
    </row>
    <row r="130" spans="1:12">
      <c r="A130" s="27" t="s">
        <v>222</v>
      </c>
      <c r="B130" s="27" t="s">
        <v>120</v>
      </c>
      <c r="C130" s="27" t="s">
        <v>65</v>
      </c>
      <c r="D130" s="27" t="s">
        <v>54</v>
      </c>
      <c r="E130" s="27" t="s">
        <v>55</v>
      </c>
      <c r="F130" s="27" t="s">
        <v>78</v>
      </c>
      <c r="G130" s="27" t="s">
        <v>141</v>
      </c>
      <c r="H130" s="27" t="s">
        <v>57</v>
      </c>
      <c r="I130" s="27" t="s">
        <v>91</v>
      </c>
      <c r="J130" s="27" t="s">
        <v>92</v>
      </c>
      <c r="K130" s="27" t="s">
        <v>150</v>
      </c>
      <c r="L130" s="33"/>
    </row>
    <row r="131" spans="1:12">
      <c r="A131" s="27" t="s">
        <v>223</v>
      </c>
      <c r="B131" s="27" t="s">
        <v>123</v>
      </c>
      <c r="C131" s="27" t="s">
        <v>68</v>
      </c>
      <c r="D131" s="27" t="s">
        <v>54</v>
      </c>
      <c r="E131" s="27" t="s">
        <v>55</v>
      </c>
      <c r="F131" s="27" t="s">
        <v>78</v>
      </c>
      <c r="G131" s="27" t="s">
        <v>141</v>
      </c>
      <c r="H131" s="27" t="s">
        <v>57</v>
      </c>
      <c r="I131" s="27" t="s">
        <v>91</v>
      </c>
      <c r="J131" s="27" t="s">
        <v>92</v>
      </c>
      <c r="K131" s="27" t="s">
        <v>150</v>
      </c>
      <c r="L131" s="33"/>
    </row>
    <row r="132" spans="1:12">
      <c r="A132" s="27" t="s">
        <v>224</v>
      </c>
      <c r="B132" s="27" t="s">
        <v>96</v>
      </c>
      <c r="C132" s="27" t="s">
        <v>53</v>
      </c>
      <c r="D132" s="27" t="s">
        <v>54</v>
      </c>
      <c r="E132" s="27" t="s">
        <v>166</v>
      </c>
      <c r="F132" s="27" t="s">
        <v>78</v>
      </c>
      <c r="G132" s="27" t="s">
        <v>141</v>
      </c>
      <c r="H132" s="27" t="s">
        <v>57</v>
      </c>
      <c r="I132" s="27" t="s">
        <v>91</v>
      </c>
      <c r="J132" s="27" t="s">
        <v>92</v>
      </c>
      <c r="K132" s="27" t="s">
        <v>150</v>
      </c>
      <c r="L132" s="33"/>
    </row>
    <row r="133" spans="1:12">
      <c r="A133" s="27" t="s">
        <v>225</v>
      </c>
      <c r="B133" s="27" t="s">
        <v>99</v>
      </c>
      <c r="C133" s="27" t="s">
        <v>53</v>
      </c>
      <c r="D133" s="27" t="s">
        <v>54</v>
      </c>
      <c r="E133" s="27" t="s">
        <v>166</v>
      </c>
      <c r="F133" s="27" t="s">
        <v>78</v>
      </c>
      <c r="G133" s="27" t="s">
        <v>141</v>
      </c>
      <c r="H133" s="27" t="s">
        <v>57</v>
      </c>
      <c r="I133" s="27" t="s">
        <v>91</v>
      </c>
      <c r="J133" s="27" t="s">
        <v>92</v>
      </c>
      <c r="K133" s="27" t="s">
        <v>150</v>
      </c>
      <c r="L133" s="33"/>
    </row>
    <row r="134" spans="1:12">
      <c r="A134" s="27" t="s">
        <v>226</v>
      </c>
      <c r="B134" s="27" t="s">
        <v>68</v>
      </c>
      <c r="C134" s="27" t="s">
        <v>53</v>
      </c>
      <c r="D134" s="27" t="s">
        <v>54</v>
      </c>
      <c r="E134" s="27" t="s">
        <v>166</v>
      </c>
      <c r="F134" s="27" t="s">
        <v>78</v>
      </c>
      <c r="G134" s="27" t="s">
        <v>141</v>
      </c>
      <c r="H134" s="27" t="s">
        <v>57</v>
      </c>
      <c r="I134" s="27" t="s">
        <v>91</v>
      </c>
      <c r="J134" s="27" t="s">
        <v>92</v>
      </c>
      <c r="K134" s="27" t="s">
        <v>150</v>
      </c>
      <c r="L134" s="33"/>
    </row>
    <row r="135" spans="1:12">
      <c r="A135" s="27" t="s">
        <v>227</v>
      </c>
      <c r="B135" s="27" t="s">
        <v>108</v>
      </c>
      <c r="C135" s="27" t="s">
        <v>53</v>
      </c>
      <c r="D135" s="27" t="s">
        <v>54</v>
      </c>
      <c r="E135" s="27" t="s">
        <v>166</v>
      </c>
      <c r="F135" s="27" t="s">
        <v>78</v>
      </c>
      <c r="G135" s="27" t="s">
        <v>141</v>
      </c>
      <c r="H135" s="27" t="s">
        <v>57</v>
      </c>
      <c r="I135" s="27" t="s">
        <v>91</v>
      </c>
      <c r="J135" s="27" t="s">
        <v>92</v>
      </c>
      <c r="K135" s="27" t="s">
        <v>150</v>
      </c>
      <c r="L135" s="33"/>
    </row>
    <row r="136" spans="1:12">
      <c r="A136" s="27" t="s">
        <v>228</v>
      </c>
      <c r="B136" s="27" t="s">
        <v>62</v>
      </c>
      <c r="C136" s="27" t="s">
        <v>53</v>
      </c>
      <c r="D136" s="27" t="s">
        <v>54</v>
      </c>
      <c r="E136" s="27" t="s">
        <v>166</v>
      </c>
      <c r="F136" s="27" t="s">
        <v>78</v>
      </c>
      <c r="G136" s="27" t="s">
        <v>141</v>
      </c>
      <c r="H136" s="27" t="s">
        <v>57</v>
      </c>
      <c r="I136" s="27" t="s">
        <v>91</v>
      </c>
      <c r="J136" s="27" t="s">
        <v>92</v>
      </c>
      <c r="K136" s="27" t="s">
        <v>150</v>
      </c>
      <c r="L136" s="33"/>
    </row>
    <row r="137" spans="1:12">
      <c r="A137" s="27" t="s">
        <v>229</v>
      </c>
      <c r="B137" s="27" t="s">
        <v>116</v>
      </c>
      <c r="C137" s="27" t="s">
        <v>53</v>
      </c>
      <c r="D137" s="27" t="s">
        <v>54</v>
      </c>
      <c r="E137" s="27" t="s">
        <v>166</v>
      </c>
      <c r="F137" s="27" t="s">
        <v>78</v>
      </c>
      <c r="G137" s="27" t="s">
        <v>141</v>
      </c>
      <c r="H137" s="27" t="s">
        <v>57</v>
      </c>
      <c r="I137" s="27" t="s">
        <v>91</v>
      </c>
      <c r="J137" s="27" t="s">
        <v>92</v>
      </c>
      <c r="K137" s="27" t="s">
        <v>150</v>
      </c>
      <c r="L137" s="33"/>
    </row>
    <row r="138" spans="1:12">
      <c r="A138" s="27" t="s">
        <v>230</v>
      </c>
      <c r="B138" s="27" t="s">
        <v>120</v>
      </c>
      <c r="C138" s="27" t="s">
        <v>65</v>
      </c>
      <c r="D138" s="27" t="s">
        <v>54</v>
      </c>
      <c r="E138" s="27" t="s">
        <v>166</v>
      </c>
      <c r="F138" s="27" t="s">
        <v>78</v>
      </c>
      <c r="G138" s="27" t="s">
        <v>141</v>
      </c>
      <c r="H138" s="27" t="s">
        <v>57</v>
      </c>
      <c r="I138" s="27" t="s">
        <v>91</v>
      </c>
      <c r="J138" s="27" t="s">
        <v>92</v>
      </c>
      <c r="K138" s="27" t="s">
        <v>150</v>
      </c>
      <c r="L138" s="33"/>
    </row>
    <row r="139" spans="1:12">
      <c r="A139" s="27" t="s">
        <v>231</v>
      </c>
      <c r="B139" s="27" t="s">
        <v>123</v>
      </c>
      <c r="C139" s="27" t="s">
        <v>68</v>
      </c>
      <c r="D139" s="27" t="s">
        <v>54</v>
      </c>
      <c r="E139" s="27" t="s">
        <v>166</v>
      </c>
      <c r="F139" s="27" t="s">
        <v>78</v>
      </c>
      <c r="G139" s="27" t="s">
        <v>141</v>
      </c>
      <c r="H139" s="27" t="s">
        <v>57</v>
      </c>
      <c r="I139" s="27" t="s">
        <v>91</v>
      </c>
      <c r="J139" s="27" t="s">
        <v>92</v>
      </c>
      <c r="K139" s="27" t="s">
        <v>150</v>
      </c>
      <c r="L139" s="33"/>
    </row>
    <row r="140" spans="1:12">
      <c r="A140" s="27" t="s">
        <v>232</v>
      </c>
      <c r="B140" s="27" t="s">
        <v>233</v>
      </c>
      <c r="C140" s="27" t="s">
        <v>234</v>
      </c>
      <c r="D140" s="27" t="s">
        <v>54</v>
      </c>
      <c r="E140" s="27" t="s">
        <v>55</v>
      </c>
      <c r="F140" s="27" t="s">
        <v>56</v>
      </c>
      <c r="G140" s="27" t="s">
        <v>125</v>
      </c>
      <c r="H140" s="27" t="s">
        <v>57</v>
      </c>
      <c r="I140" s="27" t="s">
        <v>91</v>
      </c>
      <c r="J140" s="27" t="s">
        <v>92</v>
      </c>
      <c r="K140" s="27" t="s">
        <v>150</v>
      </c>
      <c r="L140" s="33"/>
    </row>
    <row r="141" spans="1:12">
      <c r="A141" s="27" t="s">
        <v>235</v>
      </c>
      <c r="B141" s="27" t="s">
        <v>233</v>
      </c>
      <c r="C141" s="27" t="s">
        <v>234</v>
      </c>
      <c r="D141" s="27" t="s">
        <v>54</v>
      </c>
      <c r="E141" s="27" t="s">
        <v>55</v>
      </c>
      <c r="F141" s="27" t="s">
        <v>56</v>
      </c>
      <c r="G141" s="27" t="s">
        <v>90</v>
      </c>
      <c r="H141" s="27" t="s">
        <v>57</v>
      </c>
      <c r="I141" s="27" t="s">
        <v>91</v>
      </c>
      <c r="J141" s="27" t="s">
        <v>92</v>
      </c>
      <c r="K141" s="27" t="s">
        <v>150</v>
      </c>
      <c r="L141" s="33"/>
    </row>
    <row r="142" spans="1:12">
      <c r="A142" s="27" t="s">
        <v>236</v>
      </c>
      <c r="B142" s="27" t="s">
        <v>233</v>
      </c>
      <c r="C142" s="27" t="s">
        <v>234</v>
      </c>
      <c r="D142" s="27" t="s">
        <v>54</v>
      </c>
      <c r="E142" s="27" t="s">
        <v>55</v>
      </c>
      <c r="F142" s="27" t="s">
        <v>56</v>
      </c>
      <c r="G142" s="27" t="s">
        <v>141</v>
      </c>
      <c r="H142" s="27" t="s">
        <v>57</v>
      </c>
      <c r="I142" s="27" t="s">
        <v>91</v>
      </c>
      <c r="J142" s="27" t="s">
        <v>92</v>
      </c>
      <c r="K142" s="27" t="s">
        <v>150</v>
      </c>
      <c r="L142" s="33"/>
    </row>
    <row r="143" spans="1:12">
      <c r="A143" s="27" t="s">
        <v>237</v>
      </c>
      <c r="B143" s="27" t="s">
        <v>238</v>
      </c>
      <c r="C143" s="27" t="s">
        <v>239</v>
      </c>
      <c r="D143" s="27" t="s">
        <v>54</v>
      </c>
      <c r="E143" s="27" t="s">
        <v>55</v>
      </c>
      <c r="F143" s="27" t="s">
        <v>56</v>
      </c>
      <c r="G143" s="27" t="s">
        <v>125</v>
      </c>
      <c r="H143" s="27" t="s">
        <v>57</v>
      </c>
      <c r="I143" s="27" t="s">
        <v>91</v>
      </c>
      <c r="J143" s="27" t="s">
        <v>92</v>
      </c>
      <c r="K143" s="27" t="s">
        <v>150</v>
      </c>
      <c r="L143" s="33"/>
    </row>
    <row r="144" spans="1:12">
      <c r="A144" s="27" t="s">
        <v>240</v>
      </c>
      <c r="B144" s="27" t="s">
        <v>238</v>
      </c>
      <c r="C144" s="27" t="s">
        <v>239</v>
      </c>
      <c r="D144" s="27" t="s">
        <v>54</v>
      </c>
      <c r="E144" s="27" t="s">
        <v>55</v>
      </c>
      <c r="F144" s="27" t="s">
        <v>56</v>
      </c>
      <c r="G144" s="27" t="s">
        <v>90</v>
      </c>
      <c r="H144" s="27" t="s">
        <v>57</v>
      </c>
      <c r="I144" s="27" t="s">
        <v>91</v>
      </c>
      <c r="J144" s="27" t="s">
        <v>92</v>
      </c>
      <c r="K144" s="27" t="s">
        <v>150</v>
      </c>
      <c r="L144" s="33"/>
    </row>
    <row r="145" spans="1:12">
      <c r="A145" s="26" t="s">
        <v>241</v>
      </c>
      <c r="B145" s="26" t="s">
        <v>238</v>
      </c>
      <c r="C145" s="26" t="s">
        <v>239</v>
      </c>
      <c r="D145" s="26" t="s">
        <v>54</v>
      </c>
      <c r="E145" s="26" t="s">
        <v>55</v>
      </c>
      <c r="F145" s="26" t="s">
        <v>56</v>
      </c>
      <c r="G145" s="26" t="s">
        <v>141</v>
      </c>
      <c r="H145" s="26" t="s">
        <v>57</v>
      </c>
      <c r="I145" s="26">
        <v>250</v>
      </c>
      <c r="J145" s="27" t="s">
        <v>92</v>
      </c>
      <c r="K145" s="27" t="s">
        <v>150</v>
      </c>
      <c r="L145" s="33"/>
    </row>
    <row r="146" spans="1:12">
      <c r="A146" s="26" t="s">
        <v>242</v>
      </c>
      <c r="B146" s="26">
        <v>1</v>
      </c>
      <c r="C146" s="26">
        <v>0.5</v>
      </c>
      <c r="D146" s="26" t="s">
        <v>54</v>
      </c>
      <c r="E146" s="26" t="s">
        <v>166</v>
      </c>
      <c r="F146" s="26" t="s">
        <v>56</v>
      </c>
      <c r="G146" s="26" t="s">
        <v>125</v>
      </c>
      <c r="H146" s="26" t="s">
        <v>57</v>
      </c>
      <c r="I146" s="26">
        <v>250</v>
      </c>
      <c r="J146" s="27" t="s">
        <v>92</v>
      </c>
      <c r="K146" s="27" t="s">
        <v>243</v>
      </c>
      <c r="L146" s="33"/>
    </row>
    <row r="147" spans="1:12">
      <c r="A147" s="26" t="s">
        <v>244</v>
      </c>
      <c r="B147" s="26">
        <v>1.6</v>
      </c>
      <c r="C147" s="26">
        <v>0.5</v>
      </c>
      <c r="D147" s="26" t="s">
        <v>54</v>
      </c>
      <c r="E147" s="26" t="s">
        <v>166</v>
      </c>
      <c r="F147" s="26" t="s">
        <v>56</v>
      </c>
      <c r="G147" s="26" t="s">
        <v>125</v>
      </c>
      <c r="H147" s="26" t="s">
        <v>57</v>
      </c>
      <c r="I147" s="26">
        <v>250</v>
      </c>
      <c r="J147" s="27" t="s">
        <v>92</v>
      </c>
      <c r="K147" s="27" t="s">
        <v>243</v>
      </c>
      <c r="L147" s="33"/>
    </row>
    <row r="148" spans="1:12">
      <c r="A148" s="26" t="s">
        <v>245</v>
      </c>
      <c r="B148" s="26">
        <v>2.5</v>
      </c>
      <c r="C148" s="26">
        <v>0.5</v>
      </c>
      <c r="D148" s="26" t="s">
        <v>54</v>
      </c>
      <c r="E148" s="26" t="s">
        <v>166</v>
      </c>
      <c r="F148" s="26" t="s">
        <v>56</v>
      </c>
      <c r="G148" s="26" t="s">
        <v>125</v>
      </c>
      <c r="H148" s="26" t="s">
        <v>57</v>
      </c>
      <c r="I148" s="26">
        <v>250</v>
      </c>
      <c r="J148" s="27" t="s">
        <v>92</v>
      </c>
      <c r="K148" s="27" t="s">
        <v>243</v>
      </c>
      <c r="L148" s="33"/>
    </row>
    <row r="149" spans="1:12">
      <c r="A149" s="26" t="s">
        <v>246</v>
      </c>
      <c r="B149" s="26">
        <v>4</v>
      </c>
      <c r="C149" s="26" t="s">
        <v>53</v>
      </c>
      <c r="D149" s="26" t="s">
        <v>54</v>
      </c>
      <c r="E149" s="26" t="s">
        <v>166</v>
      </c>
      <c r="F149" s="26" t="s">
        <v>56</v>
      </c>
      <c r="G149" s="26" t="s">
        <v>125</v>
      </c>
      <c r="H149" s="26" t="s">
        <v>57</v>
      </c>
      <c r="I149" s="26">
        <v>250</v>
      </c>
      <c r="J149" s="27" t="s">
        <v>92</v>
      </c>
      <c r="K149" s="27" t="s">
        <v>243</v>
      </c>
      <c r="L149" s="33"/>
    </row>
    <row r="150" spans="1:12">
      <c r="A150" s="26" t="s">
        <v>247</v>
      </c>
      <c r="B150" s="26">
        <v>6.3</v>
      </c>
      <c r="C150" s="26" t="s">
        <v>65</v>
      </c>
      <c r="D150" s="26" t="s">
        <v>54</v>
      </c>
      <c r="E150" s="26" t="s">
        <v>166</v>
      </c>
      <c r="F150" s="26" t="s">
        <v>56</v>
      </c>
      <c r="G150" s="26" t="s">
        <v>125</v>
      </c>
      <c r="H150" s="26" t="s">
        <v>57</v>
      </c>
      <c r="I150" s="26">
        <v>250</v>
      </c>
      <c r="J150" s="27" t="s">
        <v>92</v>
      </c>
      <c r="K150" s="27" t="s">
        <v>243</v>
      </c>
      <c r="L150" s="33"/>
    </row>
    <row r="151" spans="1:12">
      <c r="A151" s="26" t="s">
        <v>248</v>
      </c>
      <c r="B151" s="26">
        <v>10</v>
      </c>
      <c r="C151" s="26" t="s">
        <v>68</v>
      </c>
      <c r="D151" s="26" t="s">
        <v>54</v>
      </c>
      <c r="E151" s="26" t="s">
        <v>166</v>
      </c>
      <c r="F151" s="26" t="s">
        <v>56</v>
      </c>
      <c r="G151" s="26" t="s">
        <v>125</v>
      </c>
      <c r="H151" s="26" t="s">
        <v>57</v>
      </c>
      <c r="I151" s="26">
        <v>250</v>
      </c>
      <c r="J151" s="27" t="s">
        <v>92</v>
      </c>
      <c r="K151" s="27" t="s">
        <v>243</v>
      </c>
      <c r="L151" s="33"/>
    </row>
    <row r="152" spans="1:12">
      <c r="A152" s="26" t="s">
        <v>249</v>
      </c>
      <c r="B152" s="26">
        <v>16</v>
      </c>
      <c r="C152" s="26" t="s">
        <v>234</v>
      </c>
      <c r="D152" s="26" t="s">
        <v>54</v>
      </c>
      <c r="E152" s="26" t="s">
        <v>166</v>
      </c>
      <c r="F152" s="26" t="s">
        <v>56</v>
      </c>
      <c r="G152" s="26" t="s">
        <v>125</v>
      </c>
      <c r="H152" s="26" t="s">
        <v>57</v>
      </c>
      <c r="I152" s="26">
        <v>250</v>
      </c>
      <c r="J152" s="27" t="s">
        <v>92</v>
      </c>
      <c r="K152" s="27" t="s">
        <v>243</v>
      </c>
      <c r="L152" s="33"/>
    </row>
    <row r="153" spans="1:12">
      <c r="A153" s="26" t="s">
        <v>250</v>
      </c>
      <c r="B153" s="26">
        <v>25</v>
      </c>
      <c r="C153" s="26" t="s">
        <v>239</v>
      </c>
      <c r="D153" s="26" t="s">
        <v>54</v>
      </c>
      <c r="E153" s="26" t="s">
        <v>166</v>
      </c>
      <c r="F153" s="26" t="s">
        <v>56</v>
      </c>
      <c r="G153" s="26" t="s">
        <v>125</v>
      </c>
      <c r="H153" s="26" t="s">
        <v>57</v>
      </c>
      <c r="I153" s="26">
        <v>250</v>
      </c>
      <c r="J153" s="27" t="s">
        <v>92</v>
      </c>
      <c r="K153" s="27" t="s">
        <v>243</v>
      </c>
      <c r="L153" s="33"/>
    </row>
    <row r="154" spans="1:12">
      <c r="A154" s="26" t="s">
        <v>251</v>
      </c>
      <c r="B154" s="26">
        <v>40</v>
      </c>
      <c r="C154" s="26" t="s">
        <v>252</v>
      </c>
      <c r="D154" s="26" t="s">
        <v>54</v>
      </c>
      <c r="E154" s="26" t="s">
        <v>166</v>
      </c>
      <c r="F154" s="26" t="s">
        <v>56</v>
      </c>
      <c r="G154" s="26" t="s">
        <v>125</v>
      </c>
      <c r="H154" s="26" t="s">
        <v>57</v>
      </c>
      <c r="I154" s="26">
        <v>250</v>
      </c>
      <c r="J154" s="27" t="s">
        <v>92</v>
      </c>
      <c r="K154" s="27" t="s">
        <v>243</v>
      </c>
      <c r="L154" s="33"/>
    </row>
    <row r="155" spans="1:12">
      <c r="A155" s="27" t="s">
        <v>253</v>
      </c>
      <c r="B155" s="27">
        <v>1</v>
      </c>
      <c r="C155" s="27">
        <v>0.5</v>
      </c>
      <c r="D155" s="27" t="s">
        <v>54</v>
      </c>
      <c r="E155" s="27" t="s">
        <v>166</v>
      </c>
      <c r="F155" s="27" t="s">
        <v>56</v>
      </c>
      <c r="G155" s="27" t="s">
        <v>90</v>
      </c>
      <c r="H155" s="27" t="s">
        <v>57</v>
      </c>
      <c r="I155" s="27">
        <v>250</v>
      </c>
      <c r="J155" s="27" t="s">
        <v>92</v>
      </c>
      <c r="K155" s="27" t="s">
        <v>243</v>
      </c>
      <c r="L155" s="33"/>
    </row>
    <row r="156" spans="1:12">
      <c r="A156" s="26" t="s">
        <v>254</v>
      </c>
      <c r="B156" s="26">
        <v>1.6</v>
      </c>
      <c r="C156" s="26">
        <v>0.5</v>
      </c>
      <c r="D156" s="26" t="s">
        <v>54</v>
      </c>
      <c r="E156" s="26" t="s">
        <v>166</v>
      </c>
      <c r="F156" s="26" t="s">
        <v>56</v>
      </c>
      <c r="G156" s="26" t="s">
        <v>90</v>
      </c>
      <c r="H156" s="26" t="s">
        <v>57</v>
      </c>
      <c r="I156" s="26">
        <v>250</v>
      </c>
      <c r="J156" s="27" t="s">
        <v>92</v>
      </c>
      <c r="K156" s="27" t="s">
        <v>243</v>
      </c>
      <c r="L156" s="33"/>
    </row>
    <row r="157" spans="1:12">
      <c r="A157" s="26" t="s">
        <v>255</v>
      </c>
      <c r="B157" s="26">
        <v>2.5</v>
      </c>
      <c r="C157" s="26">
        <v>0.5</v>
      </c>
      <c r="D157" s="26" t="s">
        <v>54</v>
      </c>
      <c r="E157" s="26" t="s">
        <v>166</v>
      </c>
      <c r="F157" s="26" t="s">
        <v>56</v>
      </c>
      <c r="G157" s="26" t="s">
        <v>90</v>
      </c>
      <c r="H157" s="26" t="s">
        <v>57</v>
      </c>
      <c r="I157" s="26">
        <v>250</v>
      </c>
      <c r="J157" s="27" t="s">
        <v>92</v>
      </c>
      <c r="K157" s="27" t="s">
        <v>243</v>
      </c>
      <c r="L157" s="33"/>
    </row>
    <row r="158" spans="1:12">
      <c r="A158" s="26" t="s">
        <v>256</v>
      </c>
      <c r="B158" s="26">
        <v>4</v>
      </c>
      <c r="C158" s="26" t="s">
        <v>53</v>
      </c>
      <c r="D158" s="26" t="s">
        <v>54</v>
      </c>
      <c r="E158" s="26" t="s">
        <v>166</v>
      </c>
      <c r="F158" s="26" t="s">
        <v>56</v>
      </c>
      <c r="G158" s="26" t="s">
        <v>90</v>
      </c>
      <c r="H158" s="26" t="s">
        <v>57</v>
      </c>
      <c r="I158" s="26">
        <v>250</v>
      </c>
      <c r="J158" s="27" t="s">
        <v>92</v>
      </c>
      <c r="K158" s="27" t="s">
        <v>243</v>
      </c>
      <c r="L158" s="33"/>
    </row>
    <row r="159" spans="1:12">
      <c r="A159" s="26" t="s">
        <v>257</v>
      </c>
      <c r="B159" s="26">
        <v>6.3</v>
      </c>
      <c r="C159" s="26" t="s">
        <v>65</v>
      </c>
      <c r="D159" s="26" t="s">
        <v>54</v>
      </c>
      <c r="E159" s="26" t="s">
        <v>166</v>
      </c>
      <c r="F159" s="26" t="s">
        <v>56</v>
      </c>
      <c r="G159" s="26" t="s">
        <v>90</v>
      </c>
      <c r="H159" s="26" t="s">
        <v>57</v>
      </c>
      <c r="I159" s="26">
        <v>250</v>
      </c>
      <c r="J159" s="27" t="s">
        <v>92</v>
      </c>
      <c r="K159" s="27" t="s">
        <v>243</v>
      </c>
      <c r="L159" s="33"/>
    </row>
    <row r="160" spans="1:12">
      <c r="A160" s="26" t="s">
        <v>258</v>
      </c>
      <c r="B160" s="26">
        <v>10</v>
      </c>
      <c r="C160" s="26" t="s">
        <v>68</v>
      </c>
      <c r="D160" s="26" t="s">
        <v>54</v>
      </c>
      <c r="E160" s="26" t="s">
        <v>166</v>
      </c>
      <c r="F160" s="26" t="s">
        <v>56</v>
      </c>
      <c r="G160" s="26" t="s">
        <v>90</v>
      </c>
      <c r="H160" s="26" t="s">
        <v>57</v>
      </c>
      <c r="I160" s="26">
        <v>250</v>
      </c>
      <c r="J160" s="27" t="s">
        <v>92</v>
      </c>
      <c r="K160" s="27" t="s">
        <v>243</v>
      </c>
      <c r="L160" s="33"/>
    </row>
    <row r="161" spans="1:12">
      <c r="A161" s="26" t="s">
        <v>259</v>
      </c>
      <c r="B161" s="26">
        <v>16</v>
      </c>
      <c r="C161" s="26" t="s">
        <v>234</v>
      </c>
      <c r="D161" s="26" t="s">
        <v>54</v>
      </c>
      <c r="E161" s="26" t="s">
        <v>166</v>
      </c>
      <c r="F161" s="26" t="s">
        <v>56</v>
      </c>
      <c r="G161" s="26" t="s">
        <v>90</v>
      </c>
      <c r="H161" s="26" t="s">
        <v>57</v>
      </c>
      <c r="I161" s="26">
        <v>250</v>
      </c>
      <c r="J161" s="27" t="s">
        <v>92</v>
      </c>
      <c r="K161" s="27" t="s">
        <v>243</v>
      </c>
      <c r="L161" s="33"/>
    </row>
    <row r="162" spans="1:12">
      <c r="A162" s="26" t="s">
        <v>260</v>
      </c>
      <c r="B162" s="26">
        <v>25</v>
      </c>
      <c r="C162" s="26" t="s">
        <v>239</v>
      </c>
      <c r="D162" s="26" t="s">
        <v>54</v>
      </c>
      <c r="E162" s="26" t="s">
        <v>166</v>
      </c>
      <c r="F162" s="26" t="s">
        <v>56</v>
      </c>
      <c r="G162" s="26" t="s">
        <v>90</v>
      </c>
      <c r="H162" s="26" t="s">
        <v>57</v>
      </c>
      <c r="I162" s="26">
        <v>250</v>
      </c>
      <c r="J162" s="27" t="s">
        <v>92</v>
      </c>
      <c r="K162" s="27" t="s">
        <v>243</v>
      </c>
      <c r="L162" s="33"/>
    </row>
    <row r="163" spans="1:12">
      <c r="A163" s="26" t="s">
        <v>261</v>
      </c>
      <c r="B163" s="26">
        <v>40</v>
      </c>
      <c r="C163" s="26" t="s">
        <v>252</v>
      </c>
      <c r="D163" s="26" t="s">
        <v>54</v>
      </c>
      <c r="E163" s="26" t="s">
        <v>166</v>
      </c>
      <c r="F163" s="26" t="s">
        <v>56</v>
      </c>
      <c r="G163" s="26" t="s">
        <v>90</v>
      </c>
      <c r="H163" s="26" t="s">
        <v>57</v>
      </c>
      <c r="I163" s="26">
        <v>250</v>
      </c>
      <c r="J163" s="27" t="s">
        <v>92</v>
      </c>
      <c r="K163" s="27" t="s">
        <v>243</v>
      </c>
      <c r="L163" s="33"/>
    </row>
    <row r="164" spans="1:12">
      <c r="A164" s="26" t="s">
        <v>262</v>
      </c>
      <c r="B164" s="26">
        <v>1</v>
      </c>
      <c r="C164" s="26">
        <v>0.5</v>
      </c>
      <c r="D164" s="26" t="s">
        <v>263</v>
      </c>
      <c r="E164" s="26" t="s">
        <v>166</v>
      </c>
      <c r="F164" s="26" t="s">
        <v>56</v>
      </c>
      <c r="G164" s="26" t="s">
        <v>125</v>
      </c>
      <c r="H164" s="26" t="s">
        <v>57</v>
      </c>
      <c r="I164" s="26">
        <v>250</v>
      </c>
      <c r="J164" s="27" t="s">
        <v>92</v>
      </c>
      <c r="K164" s="27" t="s">
        <v>243</v>
      </c>
      <c r="L164" s="33"/>
    </row>
    <row r="165" spans="1:12">
      <c r="A165" s="26" t="s">
        <v>264</v>
      </c>
      <c r="B165" s="26">
        <v>1.6</v>
      </c>
      <c r="C165" s="26">
        <v>0.5</v>
      </c>
      <c r="D165" s="26" t="s">
        <v>263</v>
      </c>
      <c r="E165" s="26" t="s">
        <v>166</v>
      </c>
      <c r="F165" s="26" t="s">
        <v>56</v>
      </c>
      <c r="G165" s="26" t="s">
        <v>125</v>
      </c>
      <c r="H165" s="26" t="s">
        <v>57</v>
      </c>
      <c r="I165" s="26">
        <v>250</v>
      </c>
      <c r="J165" s="27" t="s">
        <v>92</v>
      </c>
      <c r="K165" s="27" t="s">
        <v>243</v>
      </c>
      <c r="L165" s="33"/>
    </row>
    <row r="166" spans="1:12">
      <c r="A166" s="26" t="s">
        <v>265</v>
      </c>
      <c r="B166" s="26">
        <v>2.5</v>
      </c>
      <c r="C166" s="26">
        <v>0.5</v>
      </c>
      <c r="D166" s="26" t="s">
        <v>263</v>
      </c>
      <c r="E166" s="26" t="s">
        <v>166</v>
      </c>
      <c r="F166" s="26" t="s">
        <v>56</v>
      </c>
      <c r="G166" s="26" t="s">
        <v>125</v>
      </c>
      <c r="H166" s="26" t="s">
        <v>57</v>
      </c>
      <c r="I166" s="26">
        <v>250</v>
      </c>
      <c r="J166" s="27" t="s">
        <v>92</v>
      </c>
      <c r="K166" s="27" t="s">
        <v>243</v>
      </c>
      <c r="L166" s="33"/>
    </row>
    <row r="167" spans="1:12">
      <c r="A167" s="26" t="s">
        <v>266</v>
      </c>
      <c r="B167" s="26">
        <v>4</v>
      </c>
      <c r="C167" s="26" t="s">
        <v>53</v>
      </c>
      <c r="D167" s="26" t="s">
        <v>263</v>
      </c>
      <c r="E167" s="26" t="s">
        <v>166</v>
      </c>
      <c r="F167" s="26" t="s">
        <v>56</v>
      </c>
      <c r="G167" s="26" t="s">
        <v>125</v>
      </c>
      <c r="H167" s="26" t="s">
        <v>57</v>
      </c>
      <c r="I167" s="26">
        <v>250</v>
      </c>
      <c r="J167" s="27" t="s">
        <v>92</v>
      </c>
      <c r="K167" s="27" t="s">
        <v>243</v>
      </c>
      <c r="L167" s="33"/>
    </row>
    <row r="168" spans="1:12">
      <c r="A168" s="26" t="s">
        <v>267</v>
      </c>
      <c r="B168" s="26">
        <v>6.3</v>
      </c>
      <c r="C168" s="26" t="s">
        <v>65</v>
      </c>
      <c r="D168" s="26" t="s">
        <v>263</v>
      </c>
      <c r="E168" s="26" t="s">
        <v>166</v>
      </c>
      <c r="F168" s="26" t="s">
        <v>56</v>
      </c>
      <c r="G168" s="26" t="s">
        <v>125</v>
      </c>
      <c r="H168" s="26" t="s">
        <v>57</v>
      </c>
      <c r="I168" s="26">
        <v>250</v>
      </c>
      <c r="J168" s="27" t="s">
        <v>92</v>
      </c>
      <c r="K168" s="27" t="s">
        <v>243</v>
      </c>
      <c r="L168" s="33"/>
    </row>
    <row r="169" spans="1:12">
      <c r="A169" s="26" t="s">
        <v>268</v>
      </c>
      <c r="B169" s="26">
        <v>10</v>
      </c>
      <c r="C169" s="26" t="s">
        <v>68</v>
      </c>
      <c r="D169" s="26" t="s">
        <v>263</v>
      </c>
      <c r="E169" s="26" t="s">
        <v>166</v>
      </c>
      <c r="F169" s="26" t="s">
        <v>56</v>
      </c>
      <c r="G169" s="26" t="s">
        <v>125</v>
      </c>
      <c r="H169" s="26" t="s">
        <v>57</v>
      </c>
      <c r="I169" s="26">
        <v>250</v>
      </c>
      <c r="J169" s="27" t="s">
        <v>92</v>
      </c>
      <c r="K169" s="27" t="s">
        <v>243</v>
      </c>
      <c r="L169" s="33"/>
    </row>
    <row r="170" spans="1:12">
      <c r="A170" s="26" t="s">
        <v>269</v>
      </c>
      <c r="B170" s="26">
        <v>16</v>
      </c>
      <c r="C170" s="26" t="s">
        <v>234</v>
      </c>
      <c r="D170" s="26" t="s">
        <v>263</v>
      </c>
      <c r="E170" s="26" t="s">
        <v>166</v>
      </c>
      <c r="F170" s="26" t="s">
        <v>56</v>
      </c>
      <c r="G170" s="26" t="s">
        <v>125</v>
      </c>
      <c r="H170" s="26" t="s">
        <v>57</v>
      </c>
      <c r="I170" s="26">
        <v>250</v>
      </c>
      <c r="J170" s="27" t="s">
        <v>92</v>
      </c>
      <c r="K170" s="27" t="s">
        <v>243</v>
      </c>
      <c r="L170" s="33"/>
    </row>
    <row r="171" spans="1:12">
      <c r="A171" s="26" t="s">
        <v>270</v>
      </c>
      <c r="B171" s="26">
        <v>25</v>
      </c>
      <c r="C171" s="26" t="s">
        <v>239</v>
      </c>
      <c r="D171" s="26" t="s">
        <v>263</v>
      </c>
      <c r="E171" s="26" t="s">
        <v>166</v>
      </c>
      <c r="F171" s="26" t="s">
        <v>56</v>
      </c>
      <c r="G171" s="26" t="s">
        <v>125</v>
      </c>
      <c r="H171" s="26" t="s">
        <v>57</v>
      </c>
      <c r="I171" s="26">
        <v>250</v>
      </c>
      <c r="J171" s="27" t="s">
        <v>92</v>
      </c>
      <c r="K171" s="27" t="s">
        <v>243</v>
      </c>
      <c r="L171" s="33"/>
    </row>
    <row r="172" spans="1:12">
      <c r="A172" s="26" t="s">
        <v>271</v>
      </c>
      <c r="B172" s="26">
        <v>40</v>
      </c>
      <c r="C172" s="26" t="s">
        <v>252</v>
      </c>
      <c r="D172" s="26" t="s">
        <v>263</v>
      </c>
      <c r="E172" s="26" t="s">
        <v>166</v>
      </c>
      <c r="F172" s="26" t="s">
        <v>56</v>
      </c>
      <c r="G172" s="26" t="s">
        <v>125</v>
      </c>
      <c r="H172" s="26" t="s">
        <v>57</v>
      </c>
      <c r="I172" s="26">
        <v>250</v>
      </c>
      <c r="J172" s="27" t="s">
        <v>92</v>
      </c>
      <c r="K172" s="27" t="s">
        <v>243</v>
      </c>
      <c r="L172" s="33"/>
    </row>
    <row r="173" spans="1:12">
      <c r="A173" s="26" t="s">
        <v>272</v>
      </c>
      <c r="B173" s="26">
        <v>1</v>
      </c>
      <c r="C173" s="26">
        <v>0.5</v>
      </c>
      <c r="D173" s="26" t="s">
        <v>263</v>
      </c>
      <c r="E173" s="26" t="s">
        <v>166</v>
      </c>
      <c r="F173" s="26" t="s">
        <v>56</v>
      </c>
      <c r="G173" s="26" t="s">
        <v>90</v>
      </c>
      <c r="H173" s="26" t="s">
        <v>57</v>
      </c>
      <c r="I173" s="26">
        <v>250</v>
      </c>
      <c r="J173" s="27" t="s">
        <v>92</v>
      </c>
      <c r="K173" s="27" t="s">
        <v>243</v>
      </c>
      <c r="L173" s="33"/>
    </row>
    <row r="174" spans="1:12">
      <c r="A174" s="26" t="s">
        <v>273</v>
      </c>
      <c r="B174" s="26">
        <v>1.6</v>
      </c>
      <c r="C174" s="26">
        <v>0.5</v>
      </c>
      <c r="D174" s="26" t="s">
        <v>263</v>
      </c>
      <c r="E174" s="26" t="s">
        <v>166</v>
      </c>
      <c r="F174" s="26" t="s">
        <v>56</v>
      </c>
      <c r="G174" s="26" t="s">
        <v>90</v>
      </c>
      <c r="H174" s="26" t="s">
        <v>57</v>
      </c>
      <c r="I174" s="26">
        <v>250</v>
      </c>
      <c r="J174" s="27" t="s">
        <v>92</v>
      </c>
      <c r="K174" s="27" t="s">
        <v>243</v>
      </c>
      <c r="L174" s="33"/>
    </row>
    <row r="175" spans="1:12">
      <c r="A175" s="26" t="s">
        <v>274</v>
      </c>
      <c r="B175" s="26">
        <v>2.5</v>
      </c>
      <c r="C175" s="26">
        <v>0.5</v>
      </c>
      <c r="D175" s="26" t="s">
        <v>263</v>
      </c>
      <c r="E175" s="26" t="s">
        <v>166</v>
      </c>
      <c r="F175" s="26" t="s">
        <v>56</v>
      </c>
      <c r="G175" s="26" t="s">
        <v>90</v>
      </c>
      <c r="H175" s="26" t="s">
        <v>57</v>
      </c>
      <c r="I175" s="26">
        <v>250</v>
      </c>
      <c r="J175" s="27" t="s">
        <v>92</v>
      </c>
      <c r="K175" s="27" t="s">
        <v>243</v>
      </c>
      <c r="L175" s="33"/>
    </row>
    <row r="176" spans="1:12">
      <c r="A176" s="26" t="s">
        <v>275</v>
      </c>
      <c r="B176" s="26">
        <v>4</v>
      </c>
      <c r="C176" s="26" t="s">
        <v>53</v>
      </c>
      <c r="D176" s="26" t="s">
        <v>263</v>
      </c>
      <c r="E176" s="26" t="s">
        <v>166</v>
      </c>
      <c r="F176" s="26" t="s">
        <v>56</v>
      </c>
      <c r="G176" s="26" t="s">
        <v>90</v>
      </c>
      <c r="H176" s="26" t="s">
        <v>57</v>
      </c>
      <c r="I176" s="26">
        <v>250</v>
      </c>
      <c r="J176" s="27" t="s">
        <v>92</v>
      </c>
      <c r="K176" s="27" t="s">
        <v>243</v>
      </c>
      <c r="L176" s="33"/>
    </row>
    <row r="177" spans="1:12">
      <c r="A177" s="26" t="s">
        <v>276</v>
      </c>
      <c r="B177" s="26">
        <v>6.3</v>
      </c>
      <c r="C177" s="26" t="s">
        <v>65</v>
      </c>
      <c r="D177" s="26" t="s">
        <v>263</v>
      </c>
      <c r="E177" s="26" t="s">
        <v>166</v>
      </c>
      <c r="F177" s="26" t="s">
        <v>56</v>
      </c>
      <c r="G177" s="26" t="s">
        <v>90</v>
      </c>
      <c r="H177" s="26" t="s">
        <v>57</v>
      </c>
      <c r="I177" s="26">
        <v>250</v>
      </c>
      <c r="J177" s="27" t="s">
        <v>92</v>
      </c>
      <c r="K177" s="27" t="s">
        <v>243</v>
      </c>
      <c r="L177" s="33"/>
    </row>
    <row r="178" spans="1:12">
      <c r="A178" s="26" t="s">
        <v>277</v>
      </c>
      <c r="B178" s="26">
        <v>10</v>
      </c>
      <c r="C178" s="26" t="s">
        <v>68</v>
      </c>
      <c r="D178" s="26" t="s">
        <v>263</v>
      </c>
      <c r="E178" s="26" t="s">
        <v>166</v>
      </c>
      <c r="F178" s="26" t="s">
        <v>56</v>
      </c>
      <c r="G178" s="26" t="s">
        <v>90</v>
      </c>
      <c r="H178" s="26" t="s">
        <v>57</v>
      </c>
      <c r="I178" s="26">
        <v>250</v>
      </c>
      <c r="J178" s="27" t="s">
        <v>92</v>
      </c>
      <c r="K178" s="27" t="s">
        <v>243</v>
      </c>
      <c r="L178" s="33"/>
    </row>
    <row r="179" spans="1:12">
      <c r="A179" s="26" t="s">
        <v>278</v>
      </c>
      <c r="B179" s="26">
        <v>16</v>
      </c>
      <c r="C179" s="26" t="s">
        <v>234</v>
      </c>
      <c r="D179" s="26" t="s">
        <v>263</v>
      </c>
      <c r="E179" s="26" t="s">
        <v>166</v>
      </c>
      <c r="F179" s="26" t="s">
        <v>56</v>
      </c>
      <c r="G179" s="26" t="s">
        <v>90</v>
      </c>
      <c r="H179" s="26" t="s">
        <v>57</v>
      </c>
      <c r="I179" s="26">
        <v>250</v>
      </c>
      <c r="J179" s="27" t="s">
        <v>92</v>
      </c>
      <c r="K179" s="27" t="s">
        <v>243</v>
      </c>
      <c r="L179" s="33"/>
    </row>
    <row r="180" spans="1:12">
      <c r="A180" s="26" t="s">
        <v>279</v>
      </c>
      <c r="B180" s="26">
        <v>25</v>
      </c>
      <c r="C180" s="26" t="s">
        <v>239</v>
      </c>
      <c r="D180" s="26" t="s">
        <v>263</v>
      </c>
      <c r="E180" s="26" t="s">
        <v>166</v>
      </c>
      <c r="F180" s="26" t="s">
        <v>56</v>
      </c>
      <c r="G180" s="26" t="s">
        <v>90</v>
      </c>
      <c r="H180" s="26" t="s">
        <v>57</v>
      </c>
      <c r="I180" s="26">
        <v>250</v>
      </c>
      <c r="J180" s="27" t="s">
        <v>92</v>
      </c>
      <c r="K180" s="27" t="s">
        <v>243</v>
      </c>
      <c r="L180" s="33"/>
    </row>
    <row r="181" spans="1:12">
      <c r="A181" s="26" t="s">
        <v>280</v>
      </c>
      <c r="B181" s="26">
        <v>40</v>
      </c>
      <c r="C181" s="26" t="s">
        <v>252</v>
      </c>
      <c r="D181" s="26" t="s">
        <v>263</v>
      </c>
      <c r="E181" s="26" t="s">
        <v>166</v>
      </c>
      <c r="F181" s="26" t="s">
        <v>56</v>
      </c>
      <c r="G181" s="26" t="s">
        <v>90</v>
      </c>
      <c r="H181" s="26" t="s">
        <v>57</v>
      </c>
      <c r="I181" s="26">
        <v>250</v>
      </c>
      <c r="J181" s="27" t="s">
        <v>92</v>
      </c>
      <c r="K181" s="27" t="s">
        <v>243</v>
      </c>
      <c r="L181" s="33"/>
    </row>
    <row r="182" spans="1:12">
      <c r="A182" s="26" t="s">
        <v>281</v>
      </c>
      <c r="B182" s="26">
        <v>1</v>
      </c>
      <c r="C182" s="26">
        <v>0.5</v>
      </c>
      <c r="D182" s="26" t="s">
        <v>54</v>
      </c>
      <c r="E182" s="26" t="s">
        <v>166</v>
      </c>
      <c r="F182" s="26" t="s">
        <v>56</v>
      </c>
      <c r="G182" s="26" t="s">
        <v>125</v>
      </c>
      <c r="H182" s="26" t="s">
        <v>282</v>
      </c>
      <c r="I182" s="26">
        <v>250</v>
      </c>
      <c r="J182" s="27" t="s">
        <v>92</v>
      </c>
      <c r="K182" s="27" t="s">
        <v>243</v>
      </c>
      <c r="L182" s="33"/>
    </row>
    <row r="183" spans="1:12">
      <c r="A183" s="26" t="s">
        <v>283</v>
      </c>
      <c r="B183" s="26">
        <v>1.6</v>
      </c>
      <c r="C183" s="26">
        <v>0.5</v>
      </c>
      <c r="D183" s="26" t="s">
        <v>54</v>
      </c>
      <c r="E183" s="26" t="s">
        <v>166</v>
      </c>
      <c r="F183" s="26" t="s">
        <v>56</v>
      </c>
      <c r="G183" s="26" t="s">
        <v>125</v>
      </c>
      <c r="H183" s="26" t="s">
        <v>282</v>
      </c>
      <c r="I183" s="26">
        <v>250</v>
      </c>
      <c r="J183" s="27" t="s">
        <v>92</v>
      </c>
      <c r="K183" s="27" t="s">
        <v>243</v>
      </c>
      <c r="L183" s="33"/>
    </row>
    <row r="184" spans="1:12">
      <c r="A184" s="26" t="s">
        <v>284</v>
      </c>
      <c r="B184" s="26">
        <v>2.5</v>
      </c>
      <c r="C184" s="26">
        <v>0.5</v>
      </c>
      <c r="D184" s="26" t="s">
        <v>54</v>
      </c>
      <c r="E184" s="26" t="s">
        <v>166</v>
      </c>
      <c r="F184" s="26" t="s">
        <v>56</v>
      </c>
      <c r="G184" s="26" t="s">
        <v>125</v>
      </c>
      <c r="H184" s="26" t="s">
        <v>282</v>
      </c>
      <c r="I184" s="26">
        <v>250</v>
      </c>
      <c r="J184" s="27" t="s">
        <v>92</v>
      </c>
      <c r="K184" s="27" t="s">
        <v>243</v>
      </c>
      <c r="L184" s="33"/>
    </row>
    <row r="185" spans="1:12">
      <c r="A185" s="26" t="s">
        <v>285</v>
      </c>
      <c r="B185" s="26">
        <v>4</v>
      </c>
      <c r="C185" s="26" t="s">
        <v>53</v>
      </c>
      <c r="D185" s="26" t="s">
        <v>54</v>
      </c>
      <c r="E185" s="26" t="s">
        <v>166</v>
      </c>
      <c r="F185" s="26" t="s">
        <v>56</v>
      </c>
      <c r="G185" s="26" t="s">
        <v>125</v>
      </c>
      <c r="H185" s="26" t="s">
        <v>282</v>
      </c>
      <c r="I185" s="26">
        <v>250</v>
      </c>
      <c r="J185" s="27" t="s">
        <v>92</v>
      </c>
      <c r="K185" s="27" t="s">
        <v>243</v>
      </c>
      <c r="L185" s="33"/>
    </row>
    <row r="186" spans="1:12">
      <c r="A186" s="26" t="s">
        <v>286</v>
      </c>
      <c r="B186" s="26">
        <v>6.3</v>
      </c>
      <c r="C186" s="26" t="s">
        <v>65</v>
      </c>
      <c r="D186" s="26" t="s">
        <v>54</v>
      </c>
      <c r="E186" s="26" t="s">
        <v>166</v>
      </c>
      <c r="F186" s="26" t="s">
        <v>56</v>
      </c>
      <c r="G186" s="26" t="s">
        <v>125</v>
      </c>
      <c r="H186" s="26" t="s">
        <v>282</v>
      </c>
      <c r="I186" s="26">
        <v>250</v>
      </c>
      <c r="J186" s="27" t="s">
        <v>92</v>
      </c>
      <c r="K186" s="27" t="s">
        <v>243</v>
      </c>
      <c r="L186" s="33"/>
    </row>
    <row r="187" spans="1:12">
      <c r="A187" s="26" t="s">
        <v>287</v>
      </c>
      <c r="B187" s="26">
        <v>10</v>
      </c>
      <c r="C187" s="26" t="s">
        <v>68</v>
      </c>
      <c r="D187" s="26" t="s">
        <v>54</v>
      </c>
      <c r="E187" s="26" t="s">
        <v>166</v>
      </c>
      <c r="F187" s="26" t="s">
        <v>56</v>
      </c>
      <c r="G187" s="26" t="s">
        <v>125</v>
      </c>
      <c r="H187" s="26" t="s">
        <v>282</v>
      </c>
      <c r="I187" s="26">
        <v>250</v>
      </c>
      <c r="J187" s="27" t="s">
        <v>92</v>
      </c>
      <c r="K187" s="27" t="s">
        <v>243</v>
      </c>
      <c r="L187" s="33"/>
    </row>
    <row r="188" spans="1:12">
      <c r="A188" s="26" t="s">
        <v>288</v>
      </c>
      <c r="B188" s="26">
        <v>16</v>
      </c>
      <c r="C188" s="26" t="s">
        <v>234</v>
      </c>
      <c r="D188" s="26" t="s">
        <v>54</v>
      </c>
      <c r="E188" s="26" t="s">
        <v>166</v>
      </c>
      <c r="F188" s="26" t="s">
        <v>56</v>
      </c>
      <c r="G188" s="26" t="s">
        <v>125</v>
      </c>
      <c r="H188" s="26" t="s">
        <v>282</v>
      </c>
      <c r="I188" s="26">
        <v>250</v>
      </c>
      <c r="J188" s="27" t="s">
        <v>92</v>
      </c>
      <c r="K188" s="27" t="s">
        <v>243</v>
      </c>
      <c r="L188" s="33"/>
    </row>
    <row r="189" spans="1:12">
      <c r="A189" s="26" t="s">
        <v>289</v>
      </c>
      <c r="B189" s="26">
        <v>25</v>
      </c>
      <c r="C189" s="26" t="s">
        <v>239</v>
      </c>
      <c r="D189" s="26" t="s">
        <v>54</v>
      </c>
      <c r="E189" s="26" t="s">
        <v>166</v>
      </c>
      <c r="F189" s="26" t="s">
        <v>56</v>
      </c>
      <c r="G189" s="26" t="s">
        <v>125</v>
      </c>
      <c r="H189" s="26" t="s">
        <v>282</v>
      </c>
      <c r="I189" s="26">
        <v>250</v>
      </c>
      <c r="J189" s="27" t="s">
        <v>92</v>
      </c>
      <c r="K189" s="27" t="s">
        <v>243</v>
      </c>
      <c r="L189" s="33"/>
    </row>
    <row r="190" spans="1:12">
      <c r="A190" s="26" t="s">
        <v>290</v>
      </c>
      <c r="B190" s="26">
        <v>40</v>
      </c>
      <c r="C190" s="26" t="s">
        <v>252</v>
      </c>
      <c r="D190" s="26" t="s">
        <v>54</v>
      </c>
      <c r="E190" s="26" t="s">
        <v>166</v>
      </c>
      <c r="F190" s="26" t="s">
        <v>56</v>
      </c>
      <c r="G190" s="26" t="s">
        <v>125</v>
      </c>
      <c r="H190" s="26" t="s">
        <v>282</v>
      </c>
      <c r="I190" s="26">
        <v>250</v>
      </c>
      <c r="J190" s="27" t="s">
        <v>92</v>
      </c>
      <c r="K190" s="27" t="s">
        <v>243</v>
      </c>
      <c r="L190" s="33"/>
    </row>
    <row r="191" spans="1:12">
      <c r="A191" s="26" t="s">
        <v>291</v>
      </c>
      <c r="B191" s="26">
        <v>1</v>
      </c>
      <c r="C191" s="26">
        <v>0.5</v>
      </c>
      <c r="D191" s="26" t="s">
        <v>54</v>
      </c>
      <c r="E191" s="26" t="s">
        <v>166</v>
      </c>
      <c r="F191" s="26" t="s">
        <v>56</v>
      </c>
      <c r="G191" s="26" t="s">
        <v>90</v>
      </c>
      <c r="H191" s="26" t="s">
        <v>282</v>
      </c>
      <c r="I191" s="26">
        <v>250</v>
      </c>
      <c r="J191" s="27" t="s">
        <v>92</v>
      </c>
      <c r="K191" s="27" t="s">
        <v>243</v>
      </c>
      <c r="L191" s="33"/>
    </row>
    <row r="192" spans="1:12">
      <c r="A192" s="26" t="s">
        <v>292</v>
      </c>
      <c r="B192" s="26">
        <v>1.6</v>
      </c>
      <c r="C192" s="26">
        <v>0.5</v>
      </c>
      <c r="D192" s="26" t="s">
        <v>54</v>
      </c>
      <c r="E192" s="26" t="s">
        <v>166</v>
      </c>
      <c r="F192" s="26" t="s">
        <v>56</v>
      </c>
      <c r="G192" s="26" t="s">
        <v>90</v>
      </c>
      <c r="H192" s="26" t="s">
        <v>282</v>
      </c>
      <c r="I192" s="26">
        <v>250</v>
      </c>
      <c r="J192" s="27" t="s">
        <v>92</v>
      </c>
      <c r="K192" s="27" t="s">
        <v>243</v>
      </c>
      <c r="L192" s="33"/>
    </row>
    <row r="193" spans="1:12">
      <c r="A193" s="26" t="s">
        <v>293</v>
      </c>
      <c r="B193" s="26">
        <v>2.5</v>
      </c>
      <c r="C193" s="26">
        <v>0.5</v>
      </c>
      <c r="D193" s="26" t="s">
        <v>54</v>
      </c>
      <c r="E193" s="26" t="s">
        <v>166</v>
      </c>
      <c r="F193" s="26" t="s">
        <v>56</v>
      </c>
      <c r="G193" s="26" t="s">
        <v>90</v>
      </c>
      <c r="H193" s="26" t="s">
        <v>282</v>
      </c>
      <c r="I193" s="26">
        <v>250</v>
      </c>
      <c r="J193" s="27" t="s">
        <v>92</v>
      </c>
      <c r="K193" s="27" t="s">
        <v>243</v>
      </c>
      <c r="L193" s="33"/>
    </row>
    <row r="194" spans="1:12">
      <c r="A194" s="26" t="s">
        <v>294</v>
      </c>
      <c r="B194" s="26">
        <v>4</v>
      </c>
      <c r="C194" s="26" t="s">
        <v>53</v>
      </c>
      <c r="D194" s="26" t="s">
        <v>54</v>
      </c>
      <c r="E194" s="26" t="s">
        <v>166</v>
      </c>
      <c r="F194" s="26" t="s">
        <v>56</v>
      </c>
      <c r="G194" s="26" t="s">
        <v>90</v>
      </c>
      <c r="H194" s="26" t="s">
        <v>282</v>
      </c>
      <c r="I194" s="26">
        <v>250</v>
      </c>
      <c r="J194" s="27" t="s">
        <v>92</v>
      </c>
      <c r="K194" s="27" t="s">
        <v>243</v>
      </c>
      <c r="L194" s="33"/>
    </row>
    <row r="195" spans="1:12">
      <c r="A195" s="26" t="s">
        <v>295</v>
      </c>
      <c r="B195" s="26">
        <v>6.3</v>
      </c>
      <c r="C195" s="26" t="s">
        <v>65</v>
      </c>
      <c r="D195" s="26" t="s">
        <v>54</v>
      </c>
      <c r="E195" s="26" t="s">
        <v>166</v>
      </c>
      <c r="F195" s="26" t="s">
        <v>56</v>
      </c>
      <c r="G195" s="26" t="s">
        <v>90</v>
      </c>
      <c r="H195" s="26" t="s">
        <v>282</v>
      </c>
      <c r="I195" s="26">
        <v>250</v>
      </c>
      <c r="J195" s="27" t="s">
        <v>92</v>
      </c>
      <c r="K195" s="27" t="s">
        <v>243</v>
      </c>
      <c r="L195" s="33"/>
    </row>
    <row r="196" spans="1:12">
      <c r="A196" s="26" t="s">
        <v>296</v>
      </c>
      <c r="B196" s="26">
        <v>10</v>
      </c>
      <c r="C196" s="26" t="s">
        <v>68</v>
      </c>
      <c r="D196" s="26" t="s">
        <v>54</v>
      </c>
      <c r="E196" s="26" t="s">
        <v>166</v>
      </c>
      <c r="F196" s="26" t="s">
        <v>56</v>
      </c>
      <c r="G196" s="26" t="s">
        <v>90</v>
      </c>
      <c r="H196" s="26" t="s">
        <v>282</v>
      </c>
      <c r="I196" s="26">
        <v>250</v>
      </c>
      <c r="J196" s="27" t="s">
        <v>92</v>
      </c>
      <c r="K196" s="27" t="s">
        <v>243</v>
      </c>
      <c r="L196" s="33"/>
    </row>
    <row r="197" spans="1:12">
      <c r="A197" s="26" t="s">
        <v>297</v>
      </c>
      <c r="B197" s="26">
        <v>16</v>
      </c>
      <c r="C197" s="26" t="s">
        <v>234</v>
      </c>
      <c r="D197" s="26" t="s">
        <v>54</v>
      </c>
      <c r="E197" s="26" t="s">
        <v>166</v>
      </c>
      <c r="F197" s="26" t="s">
        <v>56</v>
      </c>
      <c r="G197" s="26" t="s">
        <v>90</v>
      </c>
      <c r="H197" s="26" t="s">
        <v>282</v>
      </c>
      <c r="I197" s="26">
        <v>250</v>
      </c>
      <c r="J197" s="27" t="s">
        <v>92</v>
      </c>
      <c r="K197" s="27" t="s">
        <v>243</v>
      </c>
      <c r="L197" s="33"/>
    </row>
    <row r="198" spans="1:12">
      <c r="A198" s="26" t="s">
        <v>298</v>
      </c>
      <c r="B198" s="26">
        <v>25</v>
      </c>
      <c r="C198" s="26" t="s">
        <v>239</v>
      </c>
      <c r="D198" s="26" t="s">
        <v>54</v>
      </c>
      <c r="E198" s="26" t="s">
        <v>166</v>
      </c>
      <c r="F198" s="26" t="s">
        <v>56</v>
      </c>
      <c r="G198" s="26" t="s">
        <v>90</v>
      </c>
      <c r="H198" s="26" t="s">
        <v>282</v>
      </c>
      <c r="I198" s="26">
        <v>250</v>
      </c>
      <c r="J198" s="27" t="s">
        <v>92</v>
      </c>
      <c r="K198" s="27" t="s">
        <v>243</v>
      </c>
      <c r="L198" s="33"/>
    </row>
    <row r="199" spans="1:12">
      <c r="A199" s="26" t="s">
        <v>299</v>
      </c>
      <c r="B199" s="26">
        <v>40</v>
      </c>
      <c r="C199" s="26" t="s">
        <v>252</v>
      </c>
      <c r="D199" s="26" t="s">
        <v>54</v>
      </c>
      <c r="E199" s="26" t="s">
        <v>166</v>
      </c>
      <c r="F199" s="26" t="s">
        <v>56</v>
      </c>
      <c r="G199" s="26" t="s">
        <v>90</v>
      </c>
      <c r="H199" s="26" t="s">
        <v>282</v>
      </c>
      <c r="I199" s="26">
        <v>250</v>
      </c>
      <c r="J199" s="27" t="s">
        <v>92</v>
      </c>
      <c r="K199" s="27" t="s">
        <v>243</v>
      </c>
      <c r="L199" s="33"/>
    </row>
    <row r="200" spans="1:12">
      <c r="A200" s="26" t="s">
        <v>300</v>
      </c>
      <c r="B200" s="26">
        <v>1</v>
      </c>
      <c r="C200" s="26">
        <v>0.5</v>
      </c>
      <c r="D200" s="26" t="s">
        <v>54</v>
      </c>
      <c r="E200" s="26" t="s">
        <v>166</v>
      </c>
      <c r="F200" s="26" t="s">
        <v>78</v>
      </c>
      <c r="G200" s="26" t="s">
        <v>141</v>
      </c>
      <c r="H200" s="26" t="s">
        <v>301</v>
      </c>
      <c r="I200" s="26">
        <v>250</v>
      </c>
      <c r="J200" s="27" t="s">
        <v>92</v>
      </c>
      <c r="K200" s="27" t="s">
        <v>243</v>
      </c>
      <c r="L200" s="33"/>
    </row>
    <row r="201" spans="1:12">
      <c r="A201" s="26" t="s">
        <v>302</v>
      </c>
      <c r="B201" s="26">
        <v>1.6</v>
      </c>
      <c r="C201" s="26">
        <v>0.5</v>
      </c>
      <c r="D201" s="26" t="s">
        <v>54</v>
      </c>
      <c r="E201" s="26" t="s">
        <v>166</v>
      </c>
      <c r="F201" s="26" t="s">
        <v>78</v>
      </c>
      <c r="G201" s="26" t="s">
        <v>141</v>
      </c>
      <c r="H201" s="26" t="s">
        <v>301</v>
      </c>
      <c r="I201" s="26">
        <v>250</v>
      </c>
      <c r="J201" s="27" t="s">
        <v>92</v>
      </c>
      <c r="K201" s="27" t="s">
        <v>243</v>
      </c>
      <c r="L201" s="33"/>
    </row>
    <row r="202" spans="1:12">
      <c r="A202" s="26" t="s">
        <v>303</v>
      </c>
      <c r="B202" s="26">
        <v>2.5</v>
      </c>
      <c r="C202" s="26">
        <v>0.5</v>
      </c>
      <c r="D202" s="26" t="s">
        <v>54</v>
      </c>
      <c r="E202" s="26" t="s">
        <v>166</v>
      </c>
      <c r="F202" s="26" t="s">
        <v>78</v>
      </c>
      <c r="G202" s="26" t="s">
        <v>141</v>
      </c>
      <c r="H202" s="26" t="s">
        <v>301</v>
      </c>
      <c r="I202" s="26">
        <v>250</v>
      </c>
      <c r="J202" s="27" t="s">
        <v>92</v>
      </c>
      <c r="K202" s="27" t="s">
        <v>243</v>
      </c>
      <c r="L202" s="33"/>
    </row>
    <row r="203" spans="1:12">
      <c r="A203" s="26" t="s">
        <v>304</v>
      </c>
      <c r="B203" s="26">
        <v>4</v>
      </c>
      <c r="C203" s="26" t="s">
        <v>53</v>
      </c>
      <c r="D203" s="26" t="s">
        <v>54</v>
      </c>
      <c r="E203" s="26" t="s">
        <v>166</v>
      </c>
      <c r="F203" s="26" t="s">
        <v>78</v>
      </c>
      <c r="G203" s="26" t="s">
        <v>141</v>
      </c>
      <c r="H203" s="26" t="s">
        <v>301</v>
      </c>
      <c r="I203" s="26">
        <v>250</v>
      </c>
      <c r="J203" s="27" t="s">
        <v>92</v>
      </c>
      <c r="K203" s="27" t="s">
        <v>243</v>
      </c>
      <c r="L203" s="33"/>
    </row>
    <row r="204" spans="1:12">
      <c r="A204" s="26" t="s">
        <v>305</v>
      </c>
      <c r="B204" s="26">
        <v>6.3</v>
      </c>
      <c r="C204" s="26" t="s">
        <v>65</v>
      </c>
      <c r="D204" s="26" t="s">
        <v>54</v>
      </c>
      <c r="E204" s="26" t="s">
        <v>166</v>
      </c>
      <c r="F204" s="26" t="s">
        <v>78</v>
      </c>
      <c r="G204" s="26" t="s">
        <v>141</v>
      </c>
      <c r="H204" s="26" t="s">
        <v>301</v>
      </c>
      <c r="I204" s="26">
        <v>250</v>
      </c>
      <c r="J204" s="27" t="s">
        <v>92</v>
      </c>
      <c r="K204" s="27" t="s">
        <v>243</v>
      </c>
      <c r="L204" s="33"/>
    </row>
    <row r="205" spans="1:12">
      <c r="A205" s="26" t="s">
        <v>306</v>
      </c>
      <c r="B205" s="26">
        <v>10</v>
      </c>
      <c r="C205" s="26" t="s">
        <v>68</v>
      </c>
      <c r="D205" s="26" t="s">
        <v>54</v>
      </c>
      <c r="E205" s="26" t="s">
        <v>166</v>
      </c>
      <c r="F205" s="26" t="s">
        <v>78</v>
      </c>
      <c r="G205" s="26" t="s">
        <v>141</v>
      </c>
      <c r="H205" s="26" t="s">
        <v>301</v>
      </c>
      <c r="I205" s="26">
        <v>250</v>
      </c>
      <c r="J205" s="27" t="s">
        <v>92</v>
      </c>
      <c r="K205" s="27" t="s">
        <v>243</v>
      </c>
      <c r="L205" s="33"/>
    </row>
    <row r="206" spans="1:12">
      <c r="A206" s="26" t="s">
        <v>307</v>
      </c>
      <c r="B206" s="26">
        <v>16</v>
      </c>
      <c r="C206" s="26" t="s">
        <v>234</v>
      </c>
      <c r="D206" s="26" t="s">
        <v>54</v>
      </c>
      <c r="E206" s="26" t="s">
        <v>166</v>
      </c>
      <c r="F206" s="26" t="s">
        <v>78</v>
      </c>
      <c r="G206" s="26" t="s">
        <v>141</v>
      </c>
      <c r="H206" s="26" t="s">
        <v>301</v>
      </c>
      <c r="I206" s="26">
        <v>250</v>
      </c>
      <c r="J206" s="27" t="s">
        <v>92</v>
      </c>
      <c r="K206" s="27" t="s">
        <v>243</v>
      </c>
      <c r="L206" s="33"/>
    </row>
    <row r="207" spans="1:12">
      <c r="A207" s="26" t="s">
        <v>308</v>
      </c>
      <c r="B207" s="26">
        <v>25</v>
      </c>
      <c r="C207" s="26" t="s">
        <v>239</v>
      </c>
      <c r="D207" s="26" t="s">
        <v>54</v>
      </c>
      <c r="E207" s="26" t="s">
        <v>166</v>
      </c>
      <c r="F207" s="26" t="s">
        <v>78</v>
      </c>
      <c r="G207" s="26" t="s">
        <v>141</v>
      </c>
      <c r="H207" s="26" t="s">
        <v>301</v>
      </c>
      <c r="I207" s="26">
        <v>250</v>
      </c>
      <c r="J207" s="27" t="s">
        <v>92</v>
      </c>
      <c r="K207" s="27" t="s">
        <v>243</v>
      </c>
      <c r="L207" s="33"/>
    </row>
    <row r="208" spans="1:12">
      <c r="A208" s="26" t="s">
        <v>309</v>
      </c>
      <c r="B208" s="26">
        <v>40</v>
      </c>
      <c r="C208" s="26" t="s">
        <v>252</v>
      </c>
      <c r="D208" s="26" t="s">
        <v>54</v>
      </c>
      <c r="E208" s="26" t="s">
        <v>166</v>
      </c>
      <c r="F208" s="26" t="s">
        <v>78</v>
      </c>
      <c r="G208" s="26" t="s">
        <v>141</v>
      </c>
      <c r="H208" s="26" t="s">
        <v>301</v>
      </c>
      <c r="I208" s="26">
        <v>250</v>
      </c>
      <c r="J208" s="27" t="s">
        <v>92</v>
      </c>
      <c r="K208" s="27" t="s">
        <v>243</v>
      </c>
      <c r="L208" s="33"/>
    </row>
    <row r="209" spans="1:12">
      <c r="A209" s="26" t="s">
        <v>310</v>
      </c>
      <c r="B209" s="26">
        <v>1</v>
      </c>
      <c r="C209" s="26">
        <v>0.5</v>
      </c>
      <c r="D209" s="26" t="s">
        <v>54</v>
      </c>
      <c r="E209" s="26" t="s">
        <v>55</v>
      </c>
      <c r="F209" s="26" t="s">
        <v>56</v>
      </c>
      <c r="G209" s="26" t="s">
        <v>125</v>
      </c>
      <c r="H209" s="26" t="s">
        <v>282</v>
      </c>
      <c r="I209" s="26">
        <v>250</v>
      </c>
      <c r="J209" s="27" t="s">
        <v>92</v>
      </c>
      <c r="K209" s="27" t="s">
        <v>243</v>
      </c>
      <c r="L209" s="33"/>
    </row>
    <row r="210" spans="1:12">
      <c r="A210" s="26" t="s">
        <v>311</v>
      </c>
      <c r="B210" s="26">
        <v>1.6</v>
      </c>
      <c r="C210" s="26">
        <v>0.5</v>
      </c>
      <c r="D210" s="26" t="s">
        <v>54</v>
      </c>
      <c r="E210" s="26" t="s">
        <v>55</v>
      </c>
      <c r="F210" s="26" t="s">
        <v>56</v>
      </c>
      <c r="G210" s="26" t="s">
        <v>125</v>
      </c>
      <c r="H210" s="26" t="s">
        <v>282</v>
      </c>
      <c r="I210" s="26">
        <v>250</v>
      </c>
      <c r="J210" s="27" t="s">
        <v>92</v>
      </c>
      <c r="K210" s="27" t="s">
        <v>243</v>
      </c>
      <c r="L210" s="33"/>
    </row>
    <row r="211" spans="1:12">
      <c r="A211" s="26" t="s">
        <v>312</v>
      </c>
      <c r="B211" s="26">
        <v>2.5</v>
      </c>
      <c r="C211" s="26">
        <v>0.5</v>
      </c>
      <c r="D211" s="26" t="s">
        <v>54</v>
      </c>
      <c r="E211" s="26" t="s">
        <v>55</v>
      </c>
      <c r="F211" s="26" t="s">
        <v>56</v>
      </c>
      <c r="G211" s="26" t="s">
        <v>125</v>
      </c>
      <c r="H211" s="26" t="s">
        <v>282</v>
      </c>
      <c r="I211" s="26">
        <v>250</v>
      </c>
      <c r="J211" s="27" t="s">
        <v>92</v>
      </c>
      <c r="K211" s="27" t="s">
        <v>243</v>
      </c>
      <c r="L211" s="33"/>
    </row>
    <row r="212" spans="1:12">
      <c r="A212" s="26" t="s">
        <v>313</v>
      </c>
      <c r="B212" s="26">
        <v>4</v>
      </c>
      <c r="C212" s="26" t="s">
        <v>53</v>
      </c>
      <c r="D212" s="26" t="s">
        <v>54</v>
      </c>
      <c r="E212" s="26" t="s">
        <v>55</v>
      </c>
      <c r="F212" s="26" t="s">
        <v>56</v>
      </c>
      <c r="G212" s="26" t="s">
        <v>125</v>
      </c>
      <c r="H212" s="26" t="s">
        <v>282</v>
      </c>
      <c r="I212" s="26">
        <v>250</v>
      </c>
      <c r="J212" s="27" t="s">
        <v>92</v>
      </c>
      <c r="K212" s="27" t="s">
        <v>243</v>
      </c>
      <c r="L212" s="33"/>
    </row>
    <row r="213" spans="1:12">
      <c r="A213" s="26" t="s">
        <v>314</v>
      </c>
      <c r="B213" s="26">
        <v>6.3</v>
      </c>
      <c r="C213" s="26" t="s">
        <v>65</v>
      </c>
      <c r="D213" s="26" t="s">
        <v>54</v>
      </c>
      <c r="E213" s="26" t="s">
        <v>55</v>
      </c>
      <c r="F213" s="26" t="s">
        <v>56</v>
      </c>
      <c r="G213" s="26" t="s">
        <v>125</v>
      </c>
      <c r="H213" s="26" t="s">
        <v>282</v>
      </c>
      <c r="I213" s="26">
        <v>250</v>
      </c>
      <c r="J213" s="27" t="s">
        <v>92</v>
      </c>
      <c r="K213" s="27" t="s">
        <v>243</v>
      </c>
      <c r="L213" s="33"/>
    </row>
    <row r="214" spans="1:12">
      <c r="A214" s="26" t="s">
        <v>315</v>
      </c>
      <c r="B214" s="26">
        <v>10</v>
      </c>
      <c r="C214" s="26" t="s">
        <v>68</v>
      </c>
      <c r="D214" s="26" t="s">
        <v>54</v>
      </c>
      <c r="E214" s="26" t="s">
        <v>55</v>
      </c>
      <c r="F214" s="26" t="s">
        <v>56</v>
      </c>
      <c r="G214" s="26" t="s">
        <v>125</v>
      </c>
      <c r="H214" s="26" t="s">
        <v>282</v>
      </c>
      <c r="I214" s="26">
        <v>250</v>
      </c>
      <c r="J214" s="27" t="s">
        <v>92</v>
      </c>
      <c r="K214" s="27" t="s">
        <v>243</v>
      </c>
      <c r="L214" s="33"/>
    </row>
    <row r="215" spans="1:12">
      <c r="A215" s="26" t="s">
        <v>316</v>
      </c>
      <c r="B215" s="26">
        <v>16</v>
      </c>
      <c r="C215" s="26" t="s">
        <v>234</v>
      </c>
      <c r="D215" s="26" t="s">
        <v>54</v>
      </c>
      <c r="E215" s="26" t="s">
        <v>55</v>
      </c>
      <c r="F215" s="26" t="s">
        <v>56</v>
      </c>
      <c r="G215" s="26" t="s">
        <v>125</v>
      </c>
      <c r="H215" s="26" t="s">
        <v>282</v>
      </c>
      <c r="I215" s="26">
        <v>250</v>
      </c>
      <c r="J215" s="27" t="s">
        <v>92</v>
      </c>
      <c r="K215" s="27" t="s">
        <v>243</v>
      </c>
      <c r="L215" s="33"/>
    </row>
    <row r="216" spans="1:12">
      <c r="A216" s="26" t="s">
        <v>317</v>
      </c>
      <c r="B216" s="26">
        <v>25</v>
      </c>
      <c r="C216" s="26" t="s">
        <v>239</v>
      </c>
      <c r="D216" s="26" t="s">
        <v>54</v>
      </c>
      <c r="E216" s="26" t="s">
        <v>55</v>
      </c>
      <c r="F216" s="26" t="s">
        <v>56</v>
      </c>
      <c r="G216" s="26" t="s">
        <v>125</v>
      </c>
      <c r="H216" s="26" t="s">
        <v>282</v>
      </c>
      <c r="I216" s="26">
        <v>250</v>
      </c>
      <c r="J216" s="27" t="s">
        <v>92</v>
      </c>
      <c r="K216" s="27" t="s">
        <v>243</v>
      </c>
      <c r="L216" s="33"/>
    </row>
    <row r="217" spans="1:12">
      <c r="A217" s="26" t="s">
        <v>318</v>
      </c>
      <c r="B217" s="26">
        <v>40</v>
      </c>
      <c r="C217" s="26" t="s">
        <v>252</v>
      </c>
      <c r="D217" s="26" t="s">
        <v>54</v>
      </c>
      <c r="E217" s="26" t="s">
        <v>55</v>
      </c>
      <c r="F217" s="26" t="s">
        <v>56</v>
      </c>
      <c r="G217" s="26" t="s">
        <v>125</v>
      </c>
      <c r="H217" s="26" t="s">
        <v>282</v>
      </c>
      <c r="I217" s="26">
        <v>250</v>
      </c>
      <c r="J217" s="27" t="s">
        <v>92</v>
      </c>
      <c r="K217" s="27" t="s">
        <v>243</v>
      </c>
      <c r="L217" s="33"/>
    </row>
    <row r="218" spans="1:12">
      <c r="A218" s="26" t="s">
        <v>319</v>
      </c>
      <c r="B218" s="26">
        <v>1</v>
      </c>
      <c r="C218" s="26">
        <v>0.5</v>
      </c>
      <c r="D218" s="26" t="s">
        <v>54</v>
      </c>
      <c r="E218" s="26" t="s">
        <v>55</v>
      </c>
      <c r="F218" s="26" t="s">
        <v>56</v>
      </c>
      <c r="G218" s="26" t="s">
        <v>90</v>
      </c>
      <c r="H218" s="26" t="s">
        <v>282</v>
      </c>
      <c r="I218" s="26">
        <v>250</v>
      </c>
      <c r="J218" s="27" t="s">
        <v>92</v>
      </c>
      <c r="K218" s="27" t="s">
        <v>243</v>
      </c>
      <c r="L218" s="33"/>
    </row>
    <row r="219" spans="1:12">
      <c r="A219" s="26" t="s">
        <v>320</v>
      </c>
      <c r="B219" s="26">
        <v>1.6</v>
      </c>
      <c r="C219" s="26">
        <v>0.5</v>
      </c>
      <c r="D219" s="26" t="s">
        <v>54</v>
      </c>
      <c r="E219" s="26" t="s">
        <v>55</v>
      </c>
      <c r="F219" s="26" t="s">
        <v>56</v>
      </c>
      <c r="G219" s="26" t="s">
        <v>90</v>
      </c>
      <c r="H219" s="26" t="s">
        <v>282</v>
      </c>
      <c r="I219" s="26">
        <v>250</v>
      </c>
      <c r="J219" s="27" t="s">
        <v>92</v>
      </c>
      <c r="K219" s="27" t="s">
        <v>243</v>
      </c>
      <c r="L219" s="33"/>
    </row>
    <row r="220" spans="1:12">
      <c r="A220" s="26" t="s">
        <v>321</v>
      </c>
      <c r="B220" s="26">
        <v>2.5</v>
      </c>
      <c r="C220" s="26">
        <v>0.5</v>
      </c>
      <c r="D220" s="26" t="s">
        <v>54</v>
      </c>
      <c r="E220" s="26" t="s">
        <v>55</v>
      </c>
      <c r="F220" s="26" t="s">
        <v>56</v>
      </c>
      <c r="G220" s="26" t="s">
        <v>90</v>
      </c>
      <c r="H220" s="26" t="s">
        <v>282</v>
      </c>
      <c r="I220" s="26">
        <v>250</v>
      </c>
      <c r="J220" s="27" t="s">
        <v>92</v>
      </c>
      <c r="K220" s="27" t="s">
        <v>243</v>
      </c>
      <c r="L220" s="33"/>
    </row>
    <row r="221" spans="1:12">
      <c r="A221" s="26" t="s">
        <v>322</v>
      </c>
      <c r="B221" s="26">
        <v>4</v>
      </c>
      <c r="C221" s="26" t="s">
        <v>53</v>
      </c>
      <c r="D221" s="26" t="s">
        <v>54</v>
      </c>
      <c r="E221" s="26" t="s">
        <v>55</v>
      </c>
      <c r="F221" s="26" t="s">
        <v>56</v>
      </c>
      <c r="G221" s="26" t="s">
        <v>90</v>
      </c>
      <c r="H221" s="26" t="s">
        <v>282</v>
      </c>
      <c r="I221" s="26">
        <v>250</v>
      </c>
      <c r="J221" s="27" t="s">
        <v>92</v>
      </c>
      <c r="K221" s="27" t="s">
        <v>243</v>
      </c>
      <c r="L221" s="33"/>
    </row>
    <row r="222" spans="1:12">
      <c r="A222" s="26" t="s">
        <v>323</v>
      </c>
      <c r="B222" s="26">
        <v>6.3</v>
      </c>
      <c r="C222" s="26" t="s">
        <v>65</v>
      </c>
      <c r="D222" s="26" t="s">
        <v>54</v>
      </c>
      <c r="E222" s="26" t="s">
        <v>55</v>
      </c>
      <c r="F222" s="26" t="s">
        <v>56</v>
      </c>
      <c r="G222" s="26" t="s">
        <v>90</v>
      </c>
      <c r="H222" s="26" t="s">
        <v>282</v>
      </c>
      <c r="I222" s="26">
        <v>250</v>
      </c>
      <c r="J222" s="27" t="s">
        <v>92</v>
      </c>
      <c r="K222" s="27" t="s">
        <v>243</v>
      </c>
      <c r="L222" s="33"/>
    </row>
    <row r="223" spans="1:12">
      <c r="A223" s="26" t="s">
        <v>324</v>
      </c>
      <c r="B223" s="26">
        <v>10</v>
      </c>
      <c r="C223" s="26" t="s">
        <v>68</v>
      </c>
      <c r="D223" s="26" t="s">
        <v>54</v>
      </c>
      <c r="E223" s="26" t="s">
        <v>55</v>
      </c>
      <c r="F223" s="26" t="s">
        <v>56</v>
      </c>
      <c r="G223" s="26" t="s">
        <v>90</v>
      </c>
      <c r="H223" s="26" t="s">
        <v>282</v>
      </c>
      <c r="I223" s="26">
        <v>250</v>
      </c>
      <c r="J223" s="27" t="s">
        <v>92</v>
      </c>
      <c r="K223" s="27" t="s">
        <v>243</v>
      </c>
      <c r="L223" s="33"/>
    </row>
    <row r="224" spans="1:12">
      <c r="A224" s="26" t="s">
        <v>325</v>
      </c>
      <c r="B224" s="26">
        <v>16</v>
      </c>
      <c r="C224" s="26" t="s">
        <v>234</v>
      </c>
      <c r="D224" s="26" t="s">
        <v>54</v>
      </c>
      <c r="E224" s="26" t="s">
        <v>55</v>
      </c>
      <c r="F224" s="26" t="s">
        <v>56</v>
      </c>
      <c r="G224" s="26" t="s">
        <v>90</v>
      </c>
      <c r="H224" s="26" t="s">
        <v>282</v>
      </c>
      <c r="I224" s="26">
        <v>250</v>
      </c>
      <c r="J224" s="27" t="s">
        <v>92</v>
      </c>
      <c r="K224" s="27" t="s">
        <v>243</v>
      </c>
      <c r="L224" s="33"/>
    </row>
    <row r="225" spans="1:12">
      <c r="A225" s="26" t="s">
        <v>326</v>
      </c>
      <c r="B225" s="26">
        <v>25</v>
      </c>
      <c r="C225" s="26" t="s">
        <v>239</v>
      </c>
      <c r="D225" s="26" t="s">
        <v>54</v>
      </c>
      <c r="E225" s="26" t="s">
        <v>55</v>
      </c>
      <c r="F225" s="26" t="s">
        <v>56</v>
      </c>
      <c r="G225" s="26" t="s">
        <v>90</v>
      </c>
      <c r="H225" s="26" t="s">
        <v>282</v>
      </c>
      <c r="I225" s="26">
        <v>250</v>
      </c>
      <c r="J225" s="27" t="s">
        <v>92</v>
      </c>
      <c r="K225" s="27" t="s">
        <v>243</v>
      </c>
      <c r="L225" s="33"/>
    </row>
    <row r="226" spans="1:12">
      <c r="A226" s="26" t="s">
        <v>327</v>
      </c>
      <c r="B226" s="26">
        <v>40</v>
      </c>
      <c r="C226" s="26" t="s">
        <v>252</v>
      </c>
      <c r="D226" s="26" t="s">
        <v>54</v>
      </c>
      <c r="E226" s="26" t="s">
        <v>55</v>
      </c>
      <c r="F226" s="26" t="s">
        <v>56</v>
      </c>
      <c r="G226" s="26" t="s">
        <v>90</v>
      </c>
      <c r="H226" s="26" t="s">
        <v>282</v>
      </c>
      <c r="I226" s="26">
        <v>250</v>
      </c>
      <c r="J226" s="27" t="s">
        <v>92</v>
      </c>
      <c r="K226" s="27" t="s">
        <v>243</v>
      </c>
      <c r="L226" s="33"/>
    </row>
    <row r="227" spans="1:12">
      <c r="A227" s="26" t="s">
        <v>328</v>
      </c>
      <c r="B227" s="26">
        <v>1</v>
      </c>
      <c r="C227" s="26">
        <v>0.5</v>
      </c>
      <c r="D227" s="26" t="s">
        <v>54</v>
      </c>
      <c r="E227" s="26" t="s">
        <v>55</v>
      </c>
      <c r="F227" s="26" t="s">
        <v>78</v>
      </c>
      <c r="G227" s="26" t="s">
        <v>141</v>
      </c>
      <c r="H227" s="26" t="s">
        <v>301</v>
      </c>
      <c r="I227" s="26">
        <v>250</v>
      </c>
      <c r="J227" s="27" t="s">
        <v>92</v>
      </c>
      <c r="K227" s="27" t="s">
        <v>243</v>
      </c>
      <c r="L227" s="33"/>
    </row>
    <row r="228" spans="1:12">
      <c r="A228" s="26" t="s">
        <v>329</v>
      </c>
      <c r="B228" s="26">
        <v>1.6</v>
      </c>
      <c r="C228" s="26">
        <v>0.5</v>
      </c>
      <c r="D228" s="26" t="s">
        <v>54</v>
      </c>
      <c r="E228" s="26" t="s">
        <v>55</v>
      </c>
      <c r="F228" s="26" t="s">
        <v>78</v>
      </c>
      <c r="G228" s="26" t="s">
        <v>141</v>
      </c>
      <c r="H228" s="26" t="s">
        <v>301</v>
      </c>
      <c r="I228" s="26">
        <v>250</v>
      </c>
      <c r="J228" s="27" t="s">
        <v>92</v>
      </c>
      <c r="K228" s="27" t="s">
        <v>243</v>
      </c>
      <c r="L228" s="33"/>
    </row>
    <row r="229" spans="1:12">
      <c r="A229" s="26" t="s">
        <v>330</v>
      </c>
      <c r="B229" s="26">
        <v>2.5</v>
      </c>
      <c r="C229" s="26">
        <v>0.5</v>
      </c>
      <c r="D229" s="26" t="s">
        <v>54</v>
      </c>
      <c r="E229" s="26" t="s">
        <v>55</v>
      </c>
      <c r="F229" s="26" t="s">
        <v>78</v>
      </c>
      <c r="G229" s="26" t="s">
        <v>141</v>
      </c>
      <c r="H229" s="26" t="s">
        <v>301</v>
      </c>
      <c r="I229" s="26">
        <v>250</v>
      </c>
      <c r="J229" s="27" t="s">
        <v>92</v>
      </c>
      <c r="K229" s="27" t="s">
        <v>243</v>
      </c>
      <c r="L229" s="33"/>
    </row>
    <row r="230" spans="1:12">
      <c r="A230" s="26" t="s">
        <v>331</v>
      </c>
      <c r="B230" s="26">
        <v>4</v>
      </c>
      <c r="C230" s="26" t="s">
        <v>53</v>
      </c>
      <c r="D230" s="26" t="s">
        <v>54</v>
      </c>
      <c r="E230" s="26" t="s">
        <v>55</v>
      </c>
      <c r="F230" s="26" t="s">
        <v>78</v>
      </c>
      <c r="G230" s="26" t="s">
        <v>141</v>
      </c>
      <c r="H230" s="26" t="s">
        <v>301</v>
      </c>
      <c r="I230" s="26">
        <v>250</v>
      </c>
      <c r="J230" s="27" t="s">
        <v>92</v>
      </c>
      <c r="K230" s="27" t="s">
        <v>243</v>
      </c>
      <c r="L230" s="33"/>
    </row>
    <row r="231" spans="1:12">
      <c r="A231" s="26" t="s">
        <v>332</v>
      </c>
      <c r="B231" s="26">
        <v>6.3</v>
      </c>
      <c r="C231" s="26" t="s">
        <v>65</v>
      </c>
      <c r="D231" s="26" t="s">
        <v>54</v>
      </c>
      <c r="E231" s="26" t="s">
        <v>55</v>
      </c>
      <c r="F231" s="26" t="s">
        <v>78</v>
      </c>
      <c r="G231" s="26" t="s">
        <v>141</v>
      </c>
      <c r="H231" s="26" t="s">
        <v>301</v>
      </c>
      <c r="I231" s="26">
        <v>250</v>
      </c>
      <c r="J231" s="27" t="s">
        <v>92</v>
      </c>
      <c r="K231" s="27" t="s">
        <v>243</v>
      </c>
      <c r="L231" s="33"/>
    </row>
    <row r="232" spans="1:12">
      <c r="A232" s="26" t="s">
        <v>333</v>
      </c>
      <c r="B232" s="26">
        <v>10</v>
      </c>
      <c r="C232" s="26" t="s">
        <v>68</v>
      </c>
      <c r="D232" s="26" t="s">
        <v>54</v>
      </c>
      <c r="E232" s="26" t="s">
        <v>55</v>
      </c>
      <c r="F232" s="26" t="s">
        <v>78</v>
      </c>
      <c r="G232" s="26" t="s">
        <v>141</v>
      </c>
      <c r="H232" s="26" t="s">
        <v>301</v>
      </c>
      <c r="I232" s="26">
        <v>250</v>
      </c>
      <c r="J232" s="27" t="s">
        <v>92</v>
      </c>
      <c r="K232" s="27" t="s">
        <v>243</v>
      </c>
      <c r="L232" s="33"/>
    </row>
    <row r="233" spans="1:12">
      <c r="A233" s="26" t="s">
        <v>334</v>
      </c>
      <c r="B233" s="26">
        <v>16</v>
      </c>
      <c r="C233" s="26" t="s">
        <v>234</v>
      </c>
      <c r="D233" s="26" t="s">
        <v>54</v>
      </c>
      <c r="E233" s="26" t="s">
        <v>55</v>
      </c>
      <c r="F233" s="26" t="s">
        <v>78</v>
      </c>
      <c r="G233" s="26" t="s">
        <v>141</v>
      </c>
      <c r="H233" s="26" t="s">
        <v>301</v>
      </c>
      <c r="I233" s="26">
        <v>250</v>
      </c>
      <c r="J233" s="27" t="s">
        <v>92</v>
      </c>
      <c r="K233" s="27" t="s">
        <v>243</v>
      </c>
      <c r="L233" s="33"/>
    </row>
    <row r="234" spans="1:12">
      <c r="A234" s="26" t="s">
        <v>335</v>
      </c>
      <c r="B234" s="26">
        <v>25</v>
      </c>
      <c r="C234" s="26" t="s">
        <v>239</v>
      </c>
      <c r="D234" s="26" t="s">
        <v>54</v>
      </c>
      <c r="E234" s="26" t="s">
        <v>55</v>
      </c>
      <c r="F234" s="26" t="s">
        <v>78</v>
      </c>
      <c r="G234" s="26" t="s">
        <v>141</v>
      </c>
      <c r="H234" s="26" t="s">
        <v>301</v>
      </c>
      <c r="I234" s="26">
        <v>250</v>
      </c>
      <c r="J234" s="27" t="s">
        <v>92</v>
      </c>
      <c r="K234" s="27" t="s">
        <v>243</v>
      </c>
      <c r="L234" s="33"/>
    </row>
    <row r="235" spans="1:12">
      <c r="A235" s="26" t="s">
        <v>336</v>
      </c>
      <c r="B235" s="26">
        <v>40</v>
      </c>
      <c r="C235" s="26" t="s">
        <v>252</v>
      </c>
      <c r="D235" s="26" t="s">
        <v>54</v>
      </c>
      <c r="E235" s="26" t="s">
        <v>55</v>
      </c>
      <c r="F235" s="26" t="s">
        <v>78</v>
      </c>
      <c r="G235" s="26" t="s">
        <v>141</v>
      </c>
      <c r="H235" s="26" t="s">
        <v>301</v>
      </c>
      <c r="I235" s="26">
        <v>250</v>
      </c>
      <c r="J235" s="27" t="s">
        <v>92</v>
      </c>
      <c r="K235" s="27" t="s">
        <v>243</v>
      </c>
      <c r="L235" s="33"/>
    </row>
    <row r="236" spans="1:12">
      <c r="A236" s="26" t="s">
        <v>337</v>
      </c>
      <c r="B236" s="26">
        <v>63</v>
      </c>
      <c r="C236" s="26" t="s">
        <v>62</v>
      </c>
      <c r="D236" s="26" t="s">
        <v>54</v>
      </c>
      <c r="E236" s="26" t="s">
        <v>166</v>
      </c>
      <c r="F236" s="26" t="s">
        <v>56</v>
      </c>
      <c r="G236" s="26" t="s">
        <v>125</v>
      </c>
      <c r="H236" s="26" t="s">
        <v>338</v>
      </c>
      <c r="I236" s="26">
        <v>250</v>
      </c>
      <c r="J236" s="27" t="s">
        <v>92</v>
      </c>
      <c r="K236" s="27" t="s">
        <v>339</v>
      </c>
      <c r="L236" s="33"/>
    </row>
    <row r="237" spans="1:12">
      <c r="A237" s="26" t="s">
        <v>340</v>
      </c>
      <c r="B237" s="26">
        <v>100</v>
      </c>
      <c r="C237" s="26" t="s">
        <v>341</v>
      </c>
      <c r="D237" s="26" t="s">
        <v>54</v>
      </c>
      <c r="E237" s="26" t="s">
        <v>166</v>
      </c>
      <c r="F237" s="26" t="s">
        <v>56</v>
      </c>
      <c r="G237" s="26" t="s">
        <v>125</v>
      </c>
      <c r="H237" s="26" t="s">
        <v>338</v>
      </c>
      <c r="I237" s="26">
        <v>250</v>
      </c>
      <c r="J237" s="27" t="s">
        <v>92</v>
      </c>
      <c r="K237" s="27" t="s">
        <v>339</v>
      </c>
      <c r="L237" s="33"/>
    </row>
    <row r="238" spans="1:12">
      <c r="A238" s="26" t="s">
        <v>342</v>
      </c>
      <c r="B238" s="26">
        <v>160</v>
      </c>
      <c r="C238" s="26" t="s">
        <v>116</v>
      </c>
      <c r="D238" s="26" t="s">
        <v>54</v>
      </c>
      <c r="E238" s="26" t="s">
        <v>166</v>
      </c>
      <c r="F238" s="26" t="s">
        <v>56</v>
      </c>
      <c r="G238" s="26" t="s">
        <v>125</v>
      </c>
      <c r="H238" s="26" t="s">
        <v>338</v>
      </c>
      <c r="I238" s="26">
        <v>250</v>
      </c>
      <c r="J238" s="27" t="s">
        <v>92</v>
      </c>
      <c r="K238" s="27" t="s">
        <v>339</v>
      </c>
      <c r="L238" s="33"/>
    </row>
    <row r="239" spans="1:12">
      <c r="A239" s="26" t="s">
        <v>343</v>
      </c>
      <c r="B239" s="26">
        <v>250</v>
      </c>
      <c r="C239" s="26" t="s">
        <v>344</v>
      </c>
      <c r="D239" s="26" t="s">
        <v>54</v>
      </c>
      <c r="E239" s="26" t="s">
        <v>166</v>
      </c>
      <c r="F239" s="26" t="s">
        <v>56</v>
      </c>
      <c r="G239" s="26" t="s">
        <v>125</v>
      </c>
      <c r="H239" s="26" t="s">
        <v>338</v>
      </c>
      <c r="I239" s="26">
        <v>250</v>
      </c>
      <c r="J239" s="27" t="s">
        <v>92</v>
      </c>
      <c r="K239" s="27" t="s">
        <v>339</v>
      </c>
      <c r="L239" s="33"/>
    </row>
    <row r="240" spans="1:12">
      <c r="A240" s="26" t="s">
        <v>345</v>
      </c>
      <c r="B240" s="26">
        <v>400</v>
      </c>
      <c r="C240" s="26" t="s">
        <v>346</v>
      </c>
      <c r="D240" s="26" t="s">
        <v>54</v>
      </c>
      <c r="E240" s="26" t="s">
        <v>166</v>
      </c>
      <c r="F240" s="26" t="s">
        <v>56</v>
      </c>
      <c r="G240" s="26" t="s">
        <v>125</v>
      </c>
      <c r="H240" s="26" t="s">
        <v>338</v>
      </c>
      <c r="I240" s="26">
        <v>250</v>
      </c>
      <c r="J240" s="27" t="s">
        <v>92</v>
      </c>
      <c r="K240" s="27" t="s">
        <v>339</v>
      </c>
      <c r="L240" s="33"/>
    </row>
    <row r="241" spans="1:12">
      <c r="A241" s="26" t="s">
        <v>347</v>
      </c>
      <c r="B241" s="26">
        <v>63</v>
      </c>
      <c r="C241" s="26" t="s">
        <v>62</v>
      </c>
      <c r="D241" s="26" t="s">
        <v>54</v>
      </c>
      <c r="E241" s="26" t="s">
        <v>166</v>
      </c>
      <c r="F241" s="26" t="s">
        <v>56</v>
      </c>
      <c r="G241" s="26" t="s">
        <v>90</v>
      </c>
      <c r="H241" s="26" t="s">
        <v>338</v>
      </c>
      <c r="I241" s="26">
        <v>250</v>
      </c>
      <c r="J241" s="27" t="s">
        <v>92</v>
      </c>
      <c r="K241" s="27" t="s">
        <v>339</v>
      </c>
      <c r="L241" s="33"/>
    </row>
    <row r="242" spans="1:12">
      <c r="A242" s="26" t="s">
        <v>348</v>
      </c>
      <c r="B242" s="26">
        <v>100</v>
      </c>
      <c r="C242" s="26" t="s">
        <v>341</v>
      </c>
      <c r="D242" s="26" t="s">
        <v>54</v>
      </c>
      <c r="E242" s="26" t="s">
        <v>166</v>
      </c>
      <c r="F242" s="26" t="s">
        <v>56</v>
      </c>
      <c r="G242" s="26" t="s">
        <v>90</v>
      </c>
      <c r="H242" s="26" t="s">
        <v>338</v>
      </c>
      <c r="I242" s="26">
        <v>250</v>
      </c>
      <c r="J242" s="27" t="s">
        <v>92</v>
      </c>
      <c r="K242" s="27" t="s">
        <v>339</v>
      </c>
      <c r="L242" s="33"/>
    </row>
    <row r="243" spans="1:12">
      <c r="A243" s="26" t="s">
        <v>349</v>
      </c>
      <c r="B243" s="26">
        <v>160</v>
      </c>
      <c r="C243" s="26" t="s">
        <v>116</v>
      </c>
      <c r="D243" s="26" t="s">
        <v>54</v>
      </c>
      <c r="E243" s="26" t="s">
        <v>166</v>
      </c>
      <c r="F243" s="26" t="s">
        <v>56</v>
      </c>
      <c r="G243" s="26" t="s">
        <v>90</v>
      </c>
      <c r="H243" s="26" t="s">
        <v>338</v>
      </c>
      <c r="I243" s="26">
        <v>250</v>
      </c>
      <c r="J243" s="27" t="s">
        <v>92</v>
      </c>
      <c r="K243" s="27" t="s">
        <v>339</v>
      </c>
      <c r="L243" s="33"/>
    </row>
    <row r="244" spans="1:12">
      <c r="A244" s="26" t="s">
        <v>350</v>
      </c>
      <c r="B244" s="26">
        <v>250</v>
      </c>
      <c r="C244" s="26" t="s">
        <v>344</v>
      </c>
      <c r="D244" s="26" t="s">
        <v>54</v>
      </c>
      <c r="E244" s="26" t="s">
        <v>166</v>
      </c>
      <c r="F244" s="26" t="s">
        <v>56</v>
      </c>
      <c r="G244" s="26" t="s">
        <v>90</v>
      </c>
      <c r="H244" s="26" t="s">
        <v>338</v>
      </c>
      <c r="I244" s="26">
        <v>250</v>
      </c>
      <c r="J244" s="27" t="s">
        <v>92</v>
      </c>
      <c r="K244" s="27" t="s">
        <v>339</v>
      </c>
      <c r="L244" s="33"/>
    </row>
    <row r="245" spans="1:12">
      <c r="A245" s="26" t="s">
        <v>351</v>
      </c>
      <c r="B245" s="26">
        <v>400</v>
      </c>
      <c r="C245" s="26" t="s">
        <v>346</v>
      </c>
      <c r="D245" s="26" t="s">
        <v>54</v>
      </c>
      <c r="E245" s="26" t="s">
        <v>166</v>
      </c>
      <c r="F245" s="26" t="s">
        <v>56</v>
      </c>
      <c r="G245" s="26" t="s">
        <v>90</v>
      </c>
      <c r="H245" s="26" t="s">
        <v>338</v>
      </c>
      <c r="I245" s="26">
        <v>250</v>
      </c>
      <c r="J245" s="27" t="s">
        <v>92</v>
      </c>
      <c r="K245" s="27" t="s">
        <v>339</v>
      </c>
      <c r="L245" s="33"/>
    </row>
    <row r="246" spans="1:12">
      <c r="A246" s="26" t="s">
        <v>352</v>
      </c>
      <c r="B246" s="26">
        <v>63</v>
      </c>
      <c r="C246" s="26" t="s">
        <v>62</v>
      </c>
      <c r="D246" s="26" t="s">
        <v>54</v>
      </c>
      <c r="E246" s="26" t="s">
        <v>55</v>
      </c>
      <c r="F246" s="26" t="s">
        <v>56</v>
      </c>
      <c r="G246" s="26" t="s">
        <v>125</v>
      </c>
      <c r="H246" s="26" t="s">
        <v>338</v>
      </c>
      <c r="I246" s="26">
        <v>250</v>
      </c>
      <c r="J246" s="27" t="s">
        <v>92</v>
      </c>
      <c r="K246" s="27" t="s">
        <v>339</v>
      </c>
      <c r="L246" s="33"/>
    </row>
    <row r="247" spans="1:12">
      <c r="A247" s="26" t="s">
        <v>353</v>
      </c>
      <c r="B247" s="26">
        <v>100</v>
      </c>
      <c r="C247" s="26" t="s">
        <v>341</v>
      </c>
      <c r="D247" s="26" t="s">
        <v>54</v>
      </c>
      <c r="E247" s="26" t="s">
        <v>55</v>
      </c>
      <c r="F247" s="26" t="s">
        <v>56</v>
      </c>
      <c r="G247" s="26" t="s">
        <v>125</v>
      </c>
      <c r="H247" s="26" t="s">
        <v>338</v>
      </c>
      <c r="I247" s="26">
        <v>250</v>
      </c>
      <c r="J247" s="27" t="s">
        <v>92</v>
      </c>
      <c r="K247" s="27" t="s">
        <v>339</v>
      </c>
      <c r="L247" s="33"/>
    </row>
    <row r="248" spans="1:12">
      <c r="A248" s="26" t="s">
        <v>354</v>
      </c>
      <c r="B248" s="26">
        <v>160</v>
      </c>
      <c r="C248" s="26" t="s">
        <v>116</v>
      </c>
      <c r="D248" s="26" t="s">
        <v>54</v>
      </c>
      <c r="E248" s="26" t="s">
        <v>55</v>
      </c>
      <c r="F248" s="26" t="s">
        <v>56</v>
      </c>
      <c r="G248" s="26" t="s">
        <v>125</v>
      </c>
      <c r="H248" s="26" t="s">
        <v>338</v>
      </c>
      <c r="I248" s="26">
        <v>250</v>
      </c>
      <c r="J248" s="27" t="s">
        <v>92</v>
      </c>
      <c r="K248" s="27" t="s">
        <v>339</v>
      </c>
      <c r="L248" s="33"/>
    </row>
    <row r="249" spans="1:12">
      <c r="A249" s="26" t="s">
        <v>355</v>
      </c>
      <c r="B249" s="26">
        <v>250</v>
      </c>
      <c r="C249" s="26" t="s">
        <v>344</v>
      </c>
      <c r="D249" s="26" t="s">
        <v>54</v>
      </c>
      <c r="E249" s="26" t="s">
        <v>55</v>
      </c>
      <c r="F249" s="26" t="s">
        <v>56</v>
      </c>
      <c r="G249" s="26" t="s">
        <v>125</v>
      </c>
      <c r="H249" s="26" t="s">
        <v>338</v>
      </c>
      <c r="I249" s="26">
        <v>250</v>
      </c>
      <c r="J249" s="27" t="s">
        <v>92</v>
      </c>
      <c r="K249" s="27" t="s">
        <v>339</v>
      </c>
      <c r="L249" s="33"/>
    </row>
    <row r="250" spans="1:12">
      <c r="A250" s="26" t="s">
        <v>356</v>
      </c>
      <c r="B250" s="26">
        <v>400</v>
      </c>
      <c r="C250" s="26" t="s">
        <v>346</v>
      </c>
      <c r="D250" s="26" t="s">
        <v>54</v>
      </c>
      <c r="E250" s="26" t="s">
        <v>55</v>
      </c>
      <c r="F250" s="26" t="s">
        <v>56</v>
      </c>
      <c r="G250" s="26" t="s">
        <v>125</v>
      </c>
      <c r="H250" s="26" t="s">
        <v>338</v>
      </c>
      <c r="I250" s="26">
        <v>250</v>
      </c>
      <c r="J250" s="27" t="s">
        <v>92</v>
      </c>
      <c r="K250" s="27" t="s">
        <v>339</v>
      </c>
      <c r="L250" s="33"/>
    </row>
    <row r="251" spans="1:12">
      <c r="A251" s="26" t="s">
        <v>357</v>
      </c>
      <c r="B251" s="26">
        <v>63</v>
      </c>
      <c r="C251" s="26" t="s">
        <v>62</v>
      </c>
      <c r="D251" s="26" t="s">
        <v>54</v>
      </c>
      <c r="E251" s="26" t="s">
        <v>55</v>
      </c>
      <c r="F251" s="26" t="s">
        <v>56</v>
      </c>
      <c r="G251" s="26" t="s">
        <v>90</v>
      </c>
      <c r="H251" s="26" t="s">
        <v>338</v>
      </c>
      <c r="I251" s="26">
        <v>250</v>
      </c>
      <c r="J251" s="27" t="s">
        <v>92</v>
      </c>
      <c r="K251" s="27" t="s">
        <v>339</v>
      </c>
      <c r="L251" s="33"/>
    </row>
    <row r="252" spans="1:12">
      <c r="A252" s="26" t="s">
        <v>358</v>
      </c>
      <c r="B252" s="26">
        <v>100</v>
      </c>
      <c r="C252" s="26" t="s">
        <v>341</v>
      </c>
      <c r="D252" s="26" t="s">
        <v>54</v>
      </c>
      <c r="E252" s="26" t="s">
        <v>55</v>
      </c>
      <c r="F252" s="26" t="s">
        <v>56</v>
      </c>
      <c r="G252" s="26" t="s">
        <v>90</v>
      </c>
      <c r="H252" s="26" t="s">
        <v>338</v>
      </c>
      <c r="I252" s="26">
        <v>250</v>
      </c>
      <c r="J252" s="27" t="s">
        <v>92</v>
      </c>
      <c r="K252" s="27" t="s">
        <v>339</v>
      </c>
      <c r="L252" s="33"/>
    </row>
    <row r="253" spans="1:12">
      <c r="A253" s="26" t="s">
        <v>359</v>
      </c>
      <c r="B253" s="26">
        <v>160</v>
      </c>
      <c r="C253" s="26" t="s">
        <v>116</v>
      </c>
      <c r="D253" s="26" t="s">
        <v>54</v>
      </c>
      <c r="E253" s="26" t="s">
        <v>55</v>
      </c>
      <c r="F253" s="26" t="s">
        <v>56</v>
      </c>
      <c r="G253" s="26" t="s">
        <v>90</v>
      </c>
      <c r="H253" s="26" t="s">
        <v>338</v>
      </c>
      <c r="I253" s="26">
        <v>250</v>
      </c>
      <c r="J253" s="27" t="s">
        <v>92</v>
      </c>
      <c r="K253" s="27" t="s">
        <v>339</v>
      </c>
      <c r="L253" s="33"/>
    </row>
    <row r="254" spans="1:12">
      <c r="A254" s="26" t="s">
        <v>360</v>
      </c>
      <c r="B254" s="26">
        <v>250</v>
      </c>
      <c r="C254" s="26" t="s">
        <v>344</v>
      </c>
      <c r="D254" s="26" t="s">
        <v>54</v>
      </c>
      <c r="E254" s="26" t="s">
        <v>55</v>
      </c>
      <c r="F254" s="26" t="s">
        <v>56</v>
      </c>
      <c r="G254" s="26" t="s">
        <v>90</v>
      </c>
      <c r="H254" s="26" t="s">
        <v>338</v>
      </c>
      <c r="I254" s="26">
        <v>250</v>
      </c>
      <c r="J254" s="27" t="s">
        <v>92</v>
      </c>
      <c r="K254" s="27" t="s">
        <v>339</v>
      </c>
      <c r="L254" s="33"/>
    </row>
    <row r="255" spans="1:12">
      <c r="A255" s="26" t="s">
        <v>361</v>
      </c>
      <c r="B255" s="26">
        <v>400</v>
      </c>
      <c r="C255" s="26" t="s">
        <v>346</v>
      </c>
      <c r="D255" s="26" t="s">
        <v>54</v>
      </c>
      <c r="E255" s="26" t="s">
        <v>55</v>
      </c>
      <c r="F255" s="26" t="s">
        <v>56</v>
      </c>
      <c r="G255" s="26" t="s">
        <v>90</v>
      </c>
      <c r="H255" s="26" t="s">
        <v>338</v>
      </c>
      <c r="I255" s="26">
        <v>250</v>
      </c>
      <c r="J255" s="27" t="s">
        <v>92</v>
      </c>
      <c r="K255" s="27" t="s">
        <v>339</v>
      </c>
      <c r="L255" s="33"/>
    </row>
    <row r="256" spans="1:12">
      <c r="A256" s="26" t="s">
        <v>362</v>
      </c>
      <c r="B256" s="26">
        <v>63</v>
      </c>
      <c r="C256" s="26" t="s">
        <v>62</v>
      </c>
      <c r="D256" s="26" t="s">
        <v>54</v>
      </c>
      <c r="E256" s="26" t="s">
        <v>166</v>
      </c>
      <c r="F256" s="26" t="s">
        <v>56</v>
      </c>
      <c r="G256" s="26" t="s">
        <v>125</v>
      </c>
      <c r="H256" s="26" t="s">
        <v>338</v>
      </c>
      <c r="I256" s="26">
        <v>125</v>
      </c>
      <c r="J256" s="27" t="s">
        <v>92</v>
      </c>
      <c r="K256" s="27" t="s">
        <v>339</v>
      </c>
      <c r="L256" s="33"/>
    </row>
    <row r="257" spans="1:12">
      <c r="A257" s="26" t="s">
        <v>363</v>
      </c>
      <c r="B257" s="26">
        <v>100</v>
      </c>
      <c r="C257" s="26" t="s">
        <v>341</v>
      </c>
      <c r="D257" s="26" t="s">
        <v>54</v>
      </c>
      <c r="E257" s="26" t="s">
        <v>166</v>
      </c>
      <c r="F257" s="26" t="s">
        <v>56</v>
      </c>
      <c r="G257" s="26" t="s">
        <v>125</v>
      </c>
      <c r="H257" s="26" t="s">
        <v>338</v>
      </c>
      <c r="I257" s="26">
        <v>125</v>
      </c>
      <c r="J257" s="27" t="s">
        <v>92</v>
      </c>
      <c r="K257" s="27" t="s">
        <v>339</v>
      </c>
      <c r="L257" s="33"/>
    </row>
    <row r="258" spans="1:12">
      <c r="A258" s="26" t="s">
        <v>364</v>
      </c>
      <c r="B258" s="26">
        <v>160</v>
      </c>
      <c r="C258" s="26" t="s">
        <v>116</v>
      </c>
      <c r="D258" s="26" t="s">
        <v>54</v>
      </c>
      <c r="E258" s="26" t="s">
        <v>166</v>
      </c>
      <c r="F258" s="26" t="s">
        <v>56</v>
      </c>
      <c r="G258" s="26" t="s">
        <v>125</v>
      </c>
      <c r="H258" s="26" t="s">
        <v>338</v>
      </c>
      <c r="I258" s="26">
        <v>125</v>
      </c>
      <c r="J258" s="27" t="s">
        <v>92</v>
      </c>
      <c r="K258" s="27" t="s">
        <v>339</v>
      </c>
      <c r="L258" s="33"/>
    </row>
    <row r="259" spans="1:12">
      <c r="A259" s="26" t="s">
        <v>365</v>
      </c>
      <c r="B259" s="26">
        <v>250</v>
      </c>
      <c r="C259" s="26" t="s">
        <v>344</v>
      </c>
      <c r="D259" s="26" t="s">
        <v>54</v>
      </c>
      <c r="E259" s="26" t="s">
        <v>166</v>
      </c>
      <c r="F259" s="26" t="s">
        <v>56</v>
      </c>
      <c r="G259" s="26" t="s">
        <v>125</v>
      </c>
      <c r="H259" s="26" t="s">
        <v>338</v>
      </c>
      <c r="I259" s="26">
        <v>125</v>
      </c>
      <c r="J259" s="27" t="s">
        <v>92</v>
      </c>
      <c r="K259" s="27" t="s">
        <v>339</v>
      </c>
      <c r="L259" s="33"/>
    </row>
    <row r="260" spans="1:12">
      <c r="A260" s="26" t="s">
        <v>366</v>
      </c>
      <c r="B260" s="26">
        <v>400</v>
      </c>
      <c r="C260" s="26" t="s">
        <v>346</v>
      </c>
      <c r="D260" s="26" t="s">
        <v>54</v>
      </c>
      <c r="E260" s="26" t="s">
        <v>166</v>
      </c>
      <c r="F260" s="26" t="s">
        <v>56</v>
      </c>
      <c r="G260" s="26" t="s">
        <v>125</v>
      </c>
      <c r="H260" s="26" t="s">
        <v>338</v>
      </c>
      <c r="I260" s="26">
        <v>125</v>
      </c>
      <c r="J260" s="27" t="s">
        <v>92</v>
      </c>
      <c r="K260" s="27" t="s">
        <v>339</v>
      </c>
      <c r="L260" s="33"/>
    </row>
    <row r="261" spans="1:12">
      <c r="A261" s="26" t="s">
        <v>367</v>
      </c>
      <c r="B261" s="26">
        <v>63</v>
      </c>
      <c r="C261" s="26" t="s">
        <v>62</v>
      </c>
      <c r="D261" s="26" t="s">
        <v>54</v>
      </c>
      <c r="E261" s="26" t="s">
        <v>166</v>
      </c>
      <c r="F261" s="26" t="s">
        <v>56</v>
      </c>
      <c r="G261" s="26" t="s">
        <v>90</v>
      </c>
      <c r="H261" s="26" t="s">
        <v>338</v>
      </c>
      <c r="I261" s="26">
        <v>125</v>
      </c>
      <c r="J261" s="27" t="s">
        <v>92</v>
      </c>
      <c r="K261" s="27" t="s">
        <v>339</v>
      </c>
      <c r="L261" s="33"/>
    </row>
    <row r="262" spans="1:12">
      <c r="A262" s="26" t="s">
        <v>368</v>
      </c>
      <c r="B262" s="26">
        <v>100</v>
      </c>
      <c r="C262" s="26" t="s">
        <v>341</v>
      </c>
      <c r="D262" s="26" t="s">
        <v>54</v>
      </c>
      <c r="E262" s="26" t="s">
        <v>166</v>
      </c>
      <c r="F262" s="26" t="s">
        <v>56</v>
      </c>
      <c r="G262" s="26" t="s">
        <v>90</v>
      </c>
      <c r="H262" s="26" t="s">
        <v>338</v>
      </c>
      <c r="I262" s="26">
        <v>125</v>
      </c>
      <c r="J262" s="27" t="s">
        <v>92</v>
      </c>
      <c r="K262" s="27" t="s">
        <v>339</v>
      </c>
      <c r="L262" s="33"/>
    </row>
    <row r="263" spans="1:12">
      <c r="A263" s="26" t="s">
        <v>369</v>
      </c>
      <c r="B263" s="26">
        <v>160</v>
      </c>
      <c r="C263" s="26" t="s">
        <v>116</v>
      </c>
      <c r="D263" s="26" t="s">
        <v>54</v>
      </c>
      <c r="E263" s="26" t="s">
        <v>166</v>
      </c>
      <c r="F263" s="26" t="s">
        <v>56</v>
      </c>
      <c r="G263" s="26" t="s">
        <v>90</v>
      </c>
      <c r="H263" s="26" t="s">
        <v>338</v>
      </c>
      <c r="I263" s="26">
        <v>125</v>
      </c>
      <c r="J263" s="27" t="s">
        <v>92</v>
      </c>
      <c r="K263" s="27" t="s">
        <v>339</v>
      </c>
      <c r="L263" s="33"/>
    </row>
    <row r="264" spans="1:12">
      <c r="A264" s="26" t="s">
        <v>370</v>
      </c>
      <c r="B264" s="26">
        <v>250</v>
      </c>
      <c r="C264" s="26" t="s">
        <v>344</v>
      </c>
      <c r="D264" s="26" t="s">
        <v>54</v>
      </c>
      <c r="E264" s="26" t="s">
        <v>166</v>
      </c>
      <c r="F264" s="26" t="s">
        <v>56</v>
      </c>
      <c r="G264" s="26" t="s">
        <v>90</v>
      </c>
      <c r="H264" s="26" t="s">
        <v>338</v>
      </c>
      <c r="I264" s="26">
        <v>125</v>
      </c>
      <c r="J264" s="27" t="s">
        <v>92</v>
      </c>
      <c r="K264" s="27" t="s">
        <v>339</v>
      </c>
      <c r="L264" s="33"/>
    </row>
    <row r="265" spans="1:12">
      <c r="A265" s="26" t="s">
        <v>371</v>
      </c>
      <c r="B265" s="26">
        <v>400</v>
      </c>
      <c r="C265" s="26" t="s">
        <v>346</v>
      </c>
      <c r="D265" s="26" t="s">
        <v>54</v>
      </c>
      <c r="E265" s="26" t="s">
        <v>166</v>
      </c>
      <c r="F265" s="26" t="s">
        <v>56</v>
      </c>
      <c r="G265" s="26" t="s">
        <v>90</v>
      </c>
      <c r="H265" s="26" t="s">
        <v>338</v>
      </c>
      <c r="I265" s="26">
        <v>125</v>
      </c>
      <c r="J265" s="27" t="s">
        <v>92</v>
      </c>
      <c r="K265" s="27" t="s">
        <v>339</v>
      </c>
      <c r="L265" s="33"/>
    </row>
    <row r="266" spans="1:12">
      <c r="A266" s="26" t="s">
        <v>372</v>
      </c>
      <c r="B266" s="26">
        <v>63</v>
      </c>
      <c r="C266" s="26" t="s">
        <v>62</v>
      </c>
      <c r="D266" s="26" t="s">
        <v>54</v>
      </c>
      <c r="E266" s="26" t="s">
        <v>55</v>
      </c>
      <c r="F266" s="26" t="s">
        <v>56</v>
      </c>
      <c r="G266" s="26" t="s">
        <v>125</v>
      </c>
      <c r="H266" s="26" t="s">
        <v>338</v>
      </c>
      <c r="I266" s="26">
        <v>125</v>
      </c>
      <c r="J266" s="27" t="s">
        <v>92</v>
      </c>
      <c r="K266" s="27" t="s">
        <v>339</v>
      </c>
      <c r="L266" s="33"/>
    </row>
    <row r="267" spans="1:12">
      <c r="A267" s="26" t="s">
        <v>373</v>
      </c>
      <c r="B267" s="26">
        <v>100</v>
      </c>
      <c r="C267" s="26" t="s">
        <v>341</v>
      </c>
      <c r="D267" s="26" t="s">
        <v>54</v>
      </c>
      <c r="E267" s="26" t="s">
        <v>55</v>
      </c>
      <c r="F267" s="26" t="s">
        <v>56</v>
      </c>
      <c r="G267" s="26" t="s">
        <v>125</v>
      </c>
      <c r="H267" s="26" t="s">
        <v>338</v>
      </c>
      <c r="I267" s="26">
        <v>125</v>
      </c>
      <c r="J267" s="27" t="s">
        <v>92</v>
      </c>
      <c r="K267" s="27" t="s">
        <v>339</v>
      </c>
      <c r="L267" s="33"/>
    </row>
    <row r="268" spans="1:12">
      <c r="A268" s="26" t="s">
        <v>374</v>
      </c>
      <c r="B268" s="26">
        <v>160</v>
      </c>
      <c r="C268" s="26" t="s">
        <v>116</v>
      </c>
      <c r="D268" s="26" t="s">
        <v>54</v>
      </c>
      <c r="E268" s="26" t="s">
        <v>55</v>
      </c>
      <c r="F268" s="26" t="s">
        <v>56</v>
      </c>
      <c r="G268" s="26" t="s">
        <v>125</v>
      </c>
      <c r="H268" s="26" t="s">
        <v>338</v>
      </c>
      <c r="I268" s="26">
        <v>125</v>
      </c>
      <c r="J268" s="27" t="s">
        <v>92</v>
      </c>
      <c r="K268" s="27" t="s">
        <v>339</v>
      </c>
      <c r="L268" s="33"/>
    </row>
    <row r="269" spans="1:12">
      <c r="A269" s="26" t="s">
        <v>375</v>
      </c>
      <c r="B269" s="26">
        <v>250</v>
      </c>
      <c r="C269" s="26" t="s">
        <v>344</v>
      </c>
      <c r="D269" s="26" t="s">
        <v>54</v>
      </c>
      <c r="E269" s="26" t="s">
        <v>55</v>
      </c>
      <c r="F269" s="26" t="s">
        <v>56</v>
      </c>
      <c r="G269" s="26" t="s">
        <v>125</v>
      </c>
      <c r="H269" s="26" t="s">
        <v>338</v>
      </c>
      <c r="I269" s="26">
        <v>125</v>
      </c>
      <c r="J269" s="27" t="s">
        <v>92</v>
      </c>
      <c r="K269" s="27" t="s">
        <v>339</v>
      </c>
      <c r="L269" s="33"/>
    </row>
    <row r="270" spans="1:12">
      <c r="A270" s="26" t="s">
        <v>376</v>
      </c>
      <c r="B270" s="26">
        <v>400</v>
      </c>
      <c r="C270" s="26" t="s">
        <v>346</v>
      </c>
      <c r="D270" s="26" t="s">
        <v>54</v>
      </c>
      <c r="E270" s="26" t="s">
        <v>55</v>
      </c>
      <c r="F270" s="26" t="s">
        <v>56</v>
      </c>
      <c r="G270" s="26" t="s">
        <v>125</v>
      </c>
      <c r="H270" s="26" t="s">
        <v>338</v>
      </c>
      <c r="I270" s="26">
        <v>125</v>
      </c>
      <c r="J270" s="27" t="s">
        <v>92</v>
      </c>
      <c r="K270" s="27" t="s">
        <v>339</v>
      </c>
      <c r="L270" s="33"/>
    </row>
    <row r="271" spans="1:12">
      <c r="A271" s="26" t="s">
        <v>377</v>
      </c>
      <c r="B271" s="26">
        <v>63</v>
      </c>
      <c r="C271" s="26" t="s">
        <v>62</v>
      </c>
      <c r="D271" s="26" t="s">
        <v>54</v>
      </c>
      <c r="E271" s="26" t="s">
        <v>55</v>
      </c>
      <c r="F271" s="26" t="s">
        <v>56</v>
      </c>
      <c r="G271" s="26" t="s">
        <v>90</v>
      </c>
      <c r="H271" s="26" t="s">
        <v>338</v>
      </c>
      <c r="I271" s="26">
        <v>125</v>
      </c>
      <c r="J271" s="27" t="s">
        <v>92</v>
      </c>
      <c r="K271" s="27" t="s">
        <v>339</v>
      </c>
      <c r="L271" s="33"/>
    </row>
    <row r="272" spans="1:12">
      <c r="A272" s="26" t="s">
        <v>378</v>
      </c>
      <c r="B272" s="26">
        <v>100</v>
      </c>
      <c r="C272" s="26" t="s">
        <v>341</v>
      </c>
      <c r="D272" s="26" t="s">
        <v>54</v>
      </c>
      <c r="E272" s="26" t="s">
        <v>55</v>
      </c>
      <c r="F272" s="26" t="s">
        <v>56</v>
      </c>
      <c r="G272" s="26" t="s">
        <v>90</v>
      </c>
      <c r="H272" s="26" t="s">
        <v>338</v>
      </c>
      <c r="I272" s="26">
        <v>125</v>
      </c>
      <c r="J272" s="27" t="s">
        <v>92</v>
      </c>
      <c r="K272" s="27" t="s">
        <v>339</v>
      </c>
      <c r="L272" s="33"/>
    </row>
    <row r="273" spans="1:12">
      <c r="A273" s="26" t="s">
        <v>379</v>
      </c>
      <c r="B273" s="26">
        <v>160</v>
      </c>
      <c r="C273" s="26" t="s">
        <v>116</v>
      </c>
      <c r="D273" s="26" t="s">
        <v>54</v>
      </c>
      <c r="E273" s="26" t="s">
        <v>55</v>
      </c>
      <c r="F273" s="26" t="s">
        <v>56</v>
      </c>
      <c r="G273" s="26" t="s">
        <v>90</v>
      </c>
      <c r="H273" s="26" t="s">
        <v>338</v>
      </c>
      <c r="I273" s="26">
        <v>125</v>
      </c>
      <c r="J273" s="27" t="s">
        <v>92</v>
      </c>
      <c r="K273" s="27" t="s">
        <v>339</v>
      </c>
      <c r="L273" s="33"/>
    </row>
    <row r="274" spans="1:12">
      <c r="A274" s="26" t="s">
        <v>380</v>
      </c>
      <c r="B274" s="26">
        <v>250</v>
      </c>
      <c r="C274" s="26" t="s">
        <v>344</v>
      </c>
      <c r="D274" s="26" t="s">
        <v>54</v>
      </c>
      <c r="E274" s="26" t="s">
        <v>55</v>
      </c>
      <c r="F274" s="26" t="s">
        <v>56</v>
      </c>
      <c r="G274" s="26" t="s">
        <v>90</v>
      </c>
      <c r="H274" s="26" t="s">
        <v>338</v>
      </c>
      <c r="I274" s="26">
        <v>125</v>
      </c>
      <c r="J274" s="27" t="s">
        <v>92</v>
      </c>
      <c r="K274" s="27" t="s">
        <v>339</v>
      </c>
      <c r="L274" s="33"/>
    </row>
    <row r="275" spans="1:12">
      <c r="A275" s="26" t="s">
        <v>381</v>
      </c>
      <c r="B275" s="26">
        <v>400</v>
      </c>
      <c r="C275" s="26" t="s">
        <v>346</v>
      </c>
      <c r="D275" s="26" t="s">
        <v>54</v>
      </c>
      <c r="E275" s="26" t="s">
        <v>55</v>
      </c>
      <c r="F275" s="26" t="s">
        <v>56</v>
      </c>
      <c r="G275" s="26" t="s">
        <v>90</v>
      </c>
      <c r="H275" s="26" t="s">
        <v>338</v>
      </c>
      <c r="I275" s="26">
        <v>125</v>
      </c>
      <c r="J275" s="27" t="s">
        <v>92</v>
      </c>
      <c r="K275" s="27" t="s">
        <v>339</v>
      </c>
      <c r="L275" s="33"/>
    </row>
    <row r="276" spans="1:12">
      <c r="A276" s="26" t="s">
        <v>382</v>
      </c>
      <c r="B276" s="26">
        <v>63</v>
      </c>
      <c r="C276" s="26" t="s">
        <v>62</v>
      </c>
      <c r="D276" s="26" t="s">
        <v>263</v>
      </c>
      <c r="E276" s="26" t="s">
        <v>166</v>
      </c>
      <c r="F276" s="26" t="s">
        <v>56</v>
      </c>
      <c r="G276" s="26" t="s">
        <v>125</v>
      </c>
      <c r="H276" s="26" t="s">
        <v>57</v>
      </c>
      <c r="I276" s="26">
        <v>125</v>
      </c>
      <c r="J276" s="27" t="s">
        <v>92</v>
      </c>
      <c r="K276" s="27" t="s">
        <v>339</v>
      </c>
      <c r="L276" s="33"/>
    </row>
    <row r="277" spans="1:12">
      <c r="A277" s="26" t="s">
        <v>383</v>
      </c>
      <c r="B277" s="26">
        <v>100</v>
      </c>
      <c r="C277" s="26" t="s">
        <v>341</v>
      </c>
      <c r="D277" s="26" t="s">
        <v>263</v>
      </c>
      <c r="E277" s="26" t="s">
        <v>166</v>
      </c>
      <c r="F277" s="26" t="s">
        <v>56</v>
      </c>
      <c r="G277" s="26" t="s">
        <v>125</v>
      </c>
      <c r="H277" s="26" t="s">
        <v>57</v>
      </c>
      <c r="I277" s="26">
        <v>125</v>
      </c>
      <c r="J277" s="27" t="s">
        <v>92</v>
      </c>
      <c r="K277" s="27" t="s">
        <v>339</v>
      </c>
      <c r="L277" s="33"/>
    </row>
    <row r="278" spans="1:12">
      <c r="A278" s="26" t="s">
        <v>384</v>
      </c>
      <c r="B278" s="26">
        <v>160</v>
      </c>
      <c r="C278" s="26" t="s">
        <v>116</v>
      </c>
      <c r="D278" s="26" t="s">
        <v>263</v>
      </c>
      <c r="E278" s="26" t="s">
        <v>166</v>
      </c>
      <c r="F278" s="26" t="s">
        <v>56</v>
      </c>
      <c r="G278" s="26" t="s">
        <v>125</v>
      </c>
      <c r="H278" s="26" t="s">
        <v>57</v>
      </c>
      <c r="I278" s="26">
        <v>125</v>
      </c>
      <c r="J278" s="27" t="s">
        <v>92</v>
      </c>
      <c r="K278" s="27" t="s">
        <v>339</v>
      </c>
      <c r="L278" s="33"/>
    </row>
    <row r="279" spans="1:12">
      <c r="A279" s="26" t="s">
        <v>385</v>
      </c>
      <c r="B279" s="26">
        <v>250</v>
      </c>
      <c r="C279" s="26" t="s">
        <v>344</v>
      </c>
      <c r="D279" s="26" t="s">
        <v>263</v>
      </c>
      <c r="E279" s="26" t="s">
        <v>166</v>
      </c>
      <c r="F279" s="26" t="s">
        <v>56</v>
      </c>
      <c r="G279" s="26" t="s">
        <v>125</v>
      </c>
      <c r="H279" s="26" t="s">
        <v>57</v>
      </c>
      <c r="I279" s="26">
        <v>125</v>
      </c>
      <c r="J279" s="27" t="s">
        <v>92</v>
      </c>
      <c r="K279" s="27" t="s">
        <v>339</v>
      </c>
      <c r="L279" s="33"/>
    </row>
    <row r="280" spans="1:12">
      <c r="A280" s="26" t="s">
        <v>386</v>
      </c>
      <c r="B280" s="26">
        <v>400</v>
      </c>
      <c r="C280" s="26" t="s">
        <v>346</v>
      </c>
      <c r="D280" s="26" t="s">
        <v>263</v>
      </c>
      <c r="E280" s="26" t="s">
        <v>166</v>
      </c>
      <c r="F280" s="26" t="s">
        <v>56</v>
      </c>
      <c r="G280" s="26" t="s">
        <v>125</v>
      </c>
      <c r="H280" s="26" t="s">
        <v>57</v>
      </c>
      <c r="I280" s="26">
        <v>125</v>
      </c>
      <c r="J280" s="27" t="s">
        <v>92</v>
      </c>
      <c r="K280" s="27" t="s">
        <v>339</v>
      </c>
      <c r="L280" s="33"/>
    </row>
    <row r="281" spans="1:12">
      <c r="A281" s="26" t="s">
        <v>387</v>
      </c>
      <c r="B281" s="26">
        <v>63</v>
      </c>
      <c r="C281" s="26" t="s">
        <v>62</v>
      </c>
      <c r="D281" s="26" t="s">
        <v>263</v>
      </c>
      <c r="E281" s="26" t="s">
        <v>166</v>
      </c>
      <c r="F281" s="26" t="s">
        <v>56</v>
      </c>
      <c r="G281" s="26" t="s">
        <v>90</v>
      </c>
      <c r="H281" s="26" t="s">
        <v>57</v>
      </c>
      <c r="I281" s="26">
        <v>125</v>
      </c>
      <c r="J281" s="27" t="s">
        <v>92</v>
      </c>
      <c r="K281" s="27" t="s">
        <v>339</v>
      </c>
      <c r="L281" s="33"/>
    </row>
    <row r="282" spans="1:12">
      <c r="A282" s="26" t="s">
        <v>388</v>
      </c>
      <c r="B282" s="26">
        <v>100</v>
      </c>
      <c r="C282" s="26" t="s">
        <v>341</v>
      </c>
      <c r="D282" s="26" t="s">
        <v>263</v>
      </c>
      <c r="E282" s="26" t="s">
        <v>166</v>
      </c>
      <c r="F282" s="26" t="s">
        <v>56</v>
      </c>
      <c r="G282" s="26" t="s">
        <v>90</v>
      </c>
      <c r="H282" s="26" t="s">
        <v>57</v>
      </c>
      <c r="I282" s="26">
        <v>125</v>
      </c>
      <c r="J282" s="27" t="s">
        <v>92</v>
      </c>
      <c r="K282" s="27" t="s">
        <v>339</v>
      </c>
      <c r="L282" s="33"/>
    </row>
    <row r="283" spans="1:12">
      <c r="A283" s="26" t="s">
        <v>389</v>
      </c>
      <c r="B283" s="26">
        <v>160</v>
      </c>
      <c r="C283" s="26" t="s">
        <v>116</v>
      </c>
      <c r="D283" s="26" t="s">
        <v>263</v>
      </c>
      <c r="E283" s="26" t="s">
        <v>166</v>
      </c>
      <c r="F283" s="26" t="s">
        <v>56</v>
      </c>
      <c r="G283" s="26" t="s">
        <v>90</v>
      </c>
      <c r="H283" s="26" t="s">
        <v>57</v>
      </c>
      <c r="I283" s="26">
        <v>125</v>
      </c>
      <c r="J283" s="27" t="s">
        <v>92</v>
      </c>
      <c r="K283" s="27" t="s">
        <v>339</v>
      </c>
      <c r="L283" s="33"/>
    </row>
    <row r="284" spans="1:12">
      <c r="A284" s="26" t="s">
        <v>390</v>
      </c>
      <c r="B284" s="26">
        <v>250</v>
      </c>
      <c r="C284" s="26" t="s">
        <v>344</v>
      </c>
      <c r="D284" s="26" t="s">
        <v>263</v>
      </c>
      <c r="E284" s="26" t="s">
        <v>166</v>
      </c>
      <c r="F284" s="26" t="s">
        <v>56</v>
      </c>
      <c r="G284" s="26" t="s">
        <v>90</v>
      </c>
      <c r="H284" s="26" t="s">
        <v>57</v>
      </c>
      <c r="I284" s="26">
        <v>125</v>
      </c>
      <c r="J284" s="27" t="s">
        <v>92</v>
      </c>
      <c r="K284" s="27" t="s">
        <v>339</v>
      </c>
      <c r="L284" s="33"/>
    </row>
    <row r="285" spans="1:12">
      <c r="A285" s="26" t="s">
        <v>391</v>
      </c>
      <c r="B285" s="26">
        <v>400</v>
      </c>
      <c r="C285" s="26" t="s">
        <v>346</v>
      </c>
      <c r="D285" s="26" t="s">
        <v>263</v>
      </c>
      <c r="E285" s="26" t="s">
        <v>166</v>
      </c>
      <c r="F285" s="26" t="s">
        <v>56</v>
      </c>
      <c r="G285" s="26" t="s">
        <v>90</v>
      </c>
      <c r="H285" s="26" t="s">
        <v>57</v>
      </c>
      <c r="I285" s="26">
        <v>125</v>
      </c>
      <c r="J285" s="27" t="s">
        <v>92</v>
      </c>
      <c r="K285" s="27" t="s">
        <v>339</v>
      </c>
      <c r="L285" s="33"/>
    </row>
    <row r="286" spans="1:12">
      <c r="A286" s="26" t="s">
        <v>392</v>
      </c>
      <c r="B286" s="26">
        <v>63</v>
      </c>
      <c r="C286" s="26" t="s">
        <v>62</v>
      </c>
      <c r="D286" s="26" t="s">
        <v>54</v>
      </c>
      <c r="E286" s="26" t="s">
        <v>166</v>
      </c>
      <c r="F286" s="26" t="s">
        <v>56</v>
      </c>
      <c r="G286" s="26" t="s">
        <v>125</v>
      </c>
      <c r="H286" s="26" t="s">
        <v>57</v>
      </c>
      <c r="I286" s="26">
        <v>125</v>
      </c>
      <c r="J286" s="27" t="s">
        <v>92</v>
      </c>
      <c r="K286" s="27" t="s">
        <v>339</v>
      </c>
      <c r="L286" s="33"/>
    </row>
    <row r="287" spans="1:12">
      <c r="A287" s="26" t="s">
        <v>393</v>
      </c>
      <c r="B287" s="26">
        <v>100</v>
      </c>
      <c r="C287" s="26" t="s">
        <v>341</v>
      </c>
      <c r="D287" s="26" t="s">
        <v>54</v>
      </c>
      <c r="E287" s="26" t="s">
        <v>166</v>
      </c>
      <c r="F287" s="26" t="s">
        <v>56</v>
      </c>
      <c r="G287" s="26" t="s">
        <v>125</v>
      </c>
      <c r="H287" s="26" t="s">
        <v>57</v>
      </c>
      <c r="I287" s="26">
        <v>125</v>
      </c>
      <c r="J287" s="27" t="s">
        <v>92</v>
      </c>
      <c r="K287" s="27" t="s">
        <v>339</v>
      </c>
      <c r="L287" s="33"/>
    </row>
    <row r="288" spans="1:12">
      <c r="A288" s="26" t="s">
        <v>394</v>
      </c>
      <c r="B288" s="26">
        <v>160</v>
      </c>
      <c r="C288" s="26" t="s">
        <v>116</v>
      </c>
      <c r="D288" s="26" t="s">
        <v>54</v>
      </c>
      <c r="E288" s="26" t="s">
        <v>166</v>
      </c>
      <c r="F288" s="26" t="s">
        <v>56</v>
      </c>
      <c r="G288" s="26" t="s">
        <v>125</v>
      </c>
      <c r="H288" s="26" t="s">
        <v>57</v>
      </c>
      <c r="I288" s="26">
        <v>125</v>
      </c>
      <c r="J288" s="27" t="s">
        <v>92</v>
      </c>
      <c r="K288" s="27" t="s">
        <v>339</v>
      </c>
      <c r="L288" s="33"/>
    </row>
    <row r="289" spans="1:12">
      <c r="A289" s="26" t="s">
        <v>395</v>
      </c>
      <c r="B289" s="26">
        <v>250</v>
      </c>
      <c r="C289" s="26" t="s">
        <v>344</v>
      </c>
      <c r="D289" s="26" t="s">
        <v>54</v>
      </c>
      <c r="E289" s="26" t="s">
        <v>166</v>
      </c>
      <c r="F289" s="26" t="s">
        <v>56</v>
      </c>
      <c r="G289" s="26" t="s">
        <v>125</v>
      </c>
      <c r="H289" s="26" t="s">
        <v>57</v>
      </c>
      <c r="I289" s="26">
        <v>125</v>
      </c>
      <c r="J289" s="27" t="s">
        <v>92</v>
      </c>
      <c r="K289" s="27" t="s">
        <v>339</v>
      </c>
      <c r="L289" s="33"/>
    </row>
    <row r="290" spans="1:12">
      <c r="A290" s="26" t="s">
        <v>396</v>
      </c>
      <c r="B290" s="26">
        <v>400</v>
      </c>
      <c r="C290" s="26" t="s">
        <v>346</v>
      </c>
      <c r="D290" s="26" t="s">
        <v>54</v>
      </c>
      <c r="E290" s="26" t="s">
        <v>166</v>
      </c>
      <c r="F290" s="26" t="s">
        <v>56</v>
      </c>
      <c r="G290" s="26" t="s">
        <v>125</v>
      </c>
      <c r="H290" s="26" t="s">
        <v>57</v>
      </c>
      <c r="I290" s="26">
        <v>125</v>
      </c>
      <c r="J290" s="27" t="s">
        <v>92</v>
      </c>
      <c r="K290" s="27" t="s">
        <v>339</v>
      </c>
      <c r="L290" s="33"/>
    </row>
    <row r="291" spans="1:12">
      <c r="A291" s="26" t="s">
        <v>397</v>
      </c>
      <c r="B291" s="26">
        <v>63</v>
      </c>
      <c r="C291" s="26" t="s">
        <v>62</v>
      </c>
      <c r="D291" s="26" t="s">
        <v>54</v>
      </c>
      <c r="E291" s="26" t="s">
        <v>166</v>
      </c>
      <c r="F291" s="26" t="s">
        <v>56</v>
      </c>
      <c r="G291" s="26" t="s">
        <v>90</v>
      </c>
      <c r="H291" s="26" t="s">
        <v>57</v>
      </c>
      <c r="I291" s="26">
        <v>125</v>
      </c>
      <c r="J291" s="27" t="s">
        <v>92</v>
      </c>
      <c r="K291" s="27" t="s">
        <v>339</v>
      </c>
      <c r="L291" s="33"/>
    </row>
    <row r="292" spans="1:12">
      <c r="A292" s="26" t="s">
        <v>398</v>
      </c>
      <c r="B292" s="26">
        <v>100</v>
      </c>
      <c r="C292" s="26" t="s">
        <v>341</v>
      </c>
      <c r="D292" s="26" t="s">
        <v>54</v>
      </c>
      <c r="E292" s="26" t="s">
        <v>166</v>
      </c>
      <c r="F292" s="26" t="s">
        <v>56</v>
      </c>
      <c r="G292" s="26" t="s">
        <v>90</v>
      </c>
      <c r="H292" s="26" t="s">
        <v>57</v>
      </c>
      <c r="I292" s="26">
        <v>125</v>
      </c>
      <c r="J292" s="27" t="s">
        <v>92</v>
      </c>
      <c r="K292" s="27" t="s">
        <v>339</v>
      </c>
      <c r="L292" s="33"/>
    </row>
    <row r="293" spans="1:12">
      <c r="A293" s="26" t="s">
        <v>399</v>
      </c>
      <c r="B293" s="26">
        <v>160</v>
      </c>
      <c r="C293" s="26" t="s">
        <v>116</v>
      </c>
      <c r="D293" s="26" t="s">
        <v>54</v>
      </c>
      <c r="E293" s="26" t="s">
        <v>166</v>
      </c>
      <c r="F293" s="26" t="s">
        <v>56</v>
      </c>
      <c r="G293" s="26" t="s">
        <v>90</v>
      </c>
      <c r="H293" s="26" t="s">
        <v>57</v>
      </c>
      <c r="I293" s="26">
        <v>125</v>
      </c>
      <c r="J293" s="27" t="s">
        <v>92</v>
      </c>
      <c r="K293" s="27" t="s">
        <v>339</v>
      </c>
      <c r="L293" s="33"/>
    </row>
    <row r="294" spans="1:12">
      <c r="A294" s="26" t="s">
        <v>400</v>
      </c>
      <c r="B294" s="26">
        <v>250</v>
      </c>
      <c r="C294" s="26" t="s">
        <v>344</v>
      </c>
      <c r="D294" s="26" t="s">
        <v>54</v>
      </c>
      <c r="E294" s="26" t="s">
        <v>166</v>
      </c>
      <c r="F294" s="26" t="s">
        <v>56</v>
      </c>
      <c r="G294" s="26" t="s">
        <v>90</v>
      </c>
      <c r="H294" s="26" t="s">
        <v>57</v>
      </c>
      <c r="I294" s="26">
        <v>125</v>
      </c>
      <c r="J294" s="27" t="s">
        <v>92</v>
      </c>
      <c r="K294" s="27" t="s">
        <v>339</v>
      </c>
      <c r="L294" s="33"/>
    </row>
    <row r="295" spans="1:12">
      <c r="A295" s="26" t="s">
        <v>401</v>
      </c>
      <c r="B295" s="26">
        <v>400</v>
      </c>
      <c r="C295" s="26" t="s">
        <v>346</v>
      </c>
      <c r="D295" s="26" t="s">
        <v>54</v>
      </c>
      <c r="E295" s="26" t="s">
        <v>166</v>
      </c>
      <c r="F295" s="26" t="s">
        <v>56</v>
      </c>
      <c r="G295" s="26" t="s">
        <v>90</v>
      </c>
      <c r="H295" s="26" t="s">
        <v>57</v>
      </c>
      <c r="I295" s="26">
        <v>125</v>
      </c>
      <c r="J295" s="27" t="s">
        <v>92</v>
      </c>
      <c r="K295" s="27" t="s">
        <v>339</v>
      </c>
      <c r="L295" s="33"/>
    </row>
    <row r="296" spans="1:12">
      <c r="A296" s="26" t="s">
        <v>402</v>
      </c>
      <c r="B296" s="26">
        <v>63</v>
      </c>
      <c r="C296" s="26" t="s">
        <v>62</v>
      </c>
      <c r="D296" s="26" t="s">
        <v>263</v>
      </c>
      <c r="E296" s="26" t="s">
        <v>166</v>
      </c>
      <c r="F296" s="26" t="s">
        <v>56</v>
      </c>
      <c r="G296" s="26" t="s">
        <v>125</v>
      </c>
      <c r="H296" s="26" t="s">
        <v>57</v>
      </c>
      <c r="I296" s="26">
        <v>250</v>
      </c>
      <c r="J296" s="27" t="s">
        <v>92</v>
      </c>
      <c r="K296" s="27" t="s">
        <v>339</v>
      </c>
      <c r="L296" s="33"/>
    </row>
    <row r="297" spans="1:12">
      <c r="A297" s="26" t="s">
        <v>403</v>
      </c>
      <c r="B297" s="26">
        <v>100</v>
      </c>
      <c r="C297" s="26" t="s">
        <v>341</v>
      </c>
      <c r="D297" s="26" t="s">
        <v>263</v>
      </c>
      <c r="E297" s="26" t="s">
        <v>166</v>
      </c>
      <c r="F297" s="26" t="s">
        <v>56</v>
      </c>
      <c r="G297" s="26" t="s">
        <v>125</v>
      </c>
      <c r="H297" s="26" t="s">
        <v>57</v>
      </c>
      <c r="I297" s="26">
        <v>250</v>
      </c>
      <c r="J297" s="27" t="s">
        <v>92</v>
      </c>
      <c r="K297" s="27" t="s">
        <v>339</v>
      </c>
      <c r="L297" s="33"/>
    </row>
    <row r="298" spans="1:12">
      <c r="A298" s="26" t="s">
        <v>404</v>
      </c>
      <c r="B298" s="26">
        <v>160</v>
      </c>
      <c r="C298" s="26" t="s">
        <v>116</v>
      </c>
      <c r="D298" s="26" t="s">
        <v>263</v>
      </c>
      <c r="E298" s="26" t="s">
        <v>166</v>
      </c>
      <c r="F298" s="26" t="s">
        <v>56</v>
      </c>
      <c r="G298" s="26" t="s">
        <v>125</v>
      </c>
      <c r="H298" s="26" t="s">
        <v>57</v>
      </c>
      <c r="I298" s="26">
        <v>250</v>
      </c>
      <c r="J298" s="27" t="s">
        <v>92</v>
      </c>
      <c r="K298" s="27" t="s">
        <v>339</v>
      </c>
      <c r="L298" s="33"/>
    </row>
    <row r="299" spans="1:12">
      <c r="A299" s="26" t="s">
        <v>405</v>
      </c>
      <c r="B299" s="26">
        <v>250</v>
      </c>
      <c r="C299" s="26" t="s">
        <v>344</v>
      </c>
      <c r="D299" s="26" t="s">
        <v>263</v>
      </c>
      <c r="E299" s="26" t="s">
        <v>166</v>
      </c>
      <c r="F299" s="26" t="s">
        <v>56</v>
      </c>
      <c r="G299" s="26" t="s">
        <v>125</v>
      </c>
      <c r="H299" s="26" t="s">
        <v>57</v>
      </c>
      <c r="I299" s="26">
        <v>250</v>
      </c>
      <c r="J299" s="27" t="s">
        <v>92</v>
      </c>
      <c r="K299" s="27" t="s">
        <v>339</v>
      </c>
      <c r="L299" s="33"/>
    </row>
    <row r="300" spans="1:12">
      <c r="A300" s="26" t="s">
        <v>406</v>
      </c>
      <c r="B300" s="26">
        <v>400</v>
      </c>
      <c r="C300" s="26" t="s">
        <v>346</v>
      </c>
      <c r="D300" s="26" t="s">
        <v>263</v>
      </c>
      <c r="E300" s="26" t="s">
        <v>166</v>
      </c>
      <c r="F300" s="26" t="s">
        <v>56</v>
      </c>
      <c r="G300" s="26" t="s">
        <v>125</v>
      </c>
      <c r="H300" s="26" t="s">
        <v>57</v>
      </c>
      <c r="I300" s="26">
        <v>250</v>
      </c>
      <c r="J300" s="27" t="s">
        <v>92</v>
      </c>
      <c r="K300" s="27" t="s">
        <v>339</v>
      </c>
      <c r="L300" s="33"/>
    </row>
    <row r="301" spans="1:12">
      <c r="A301" s="26" t="s">
        <v>407</v>
      </c>
      <c r="B301" s="26">
        <v>63</v>
      </c>
      <c r="C301" s="26" t="s">
        <v>62</v>
      </c>
      <c r="D301" s="26" t="s">
        <v>263</v>
      </c>
      <c r="E301" s="26" t="s">
        <v>166</v>
      </c>
      <c r="F301" s="26" t="s">
        <v>56</v>
      </c>
      <c r="G301" s="26" t="s">
        <v>90</v>
      </c>
      <c r="H301" s="26" t="s">
        <v>57</v>
      </c>
      <c r="I301" s="26">
        <v>250</v>
      </c>
      <c r="J301" s="27" t="s">
        <v>92</v>
      </c>
      <c r="K301" s="27" t="s">
        <v>339</v>
      </c>
      <c r="L301" s="33"/>
    </row>
    <row r="302" spans="1:12">
      <c r="A302" s="26" t="s">
        <v>408</v>
      </c>
      <c r="B302" s="26">
        <v>100</v>
      </c>
      <c r="C302" s="26" t="s">
        <v>341</v>
      </c>
      <c r="D302" s="26" t="s">
        <v>263</v>
      </c>
      <c r="E302" s="26" t="s">
        <v>166</v>
      </c>
      <c r="F302" s="26" t="s">
        <v>56</v>
      </c>
      <c r="G302" s="26" t="s">
        <v>90</v>
      </c>
      <c r="H302" s="26" t="s">
        <v>57</v>
      </c>
      <c r="I302" s="26">
        <v>250</v>
      </c>
      <c r="J302" s="27" t="s">
        <v>92</v>
      </c>
      <c r="K302" s="27" t="s">
        <v>339</v>
      </c>
      <c r="L302" s="33"/>
    </row>
    <row r="303" spans="1:12">
      <c r="A303" s="26" t="s">
        <v>409</v>
      </c>
      <c r="B303" s="26">
        <v>160</v>
      </c>
      <c r="C303" s="26" t="s">
        <v>116</v>
      </c>
      <c r="D303" s="26" t="s">
        <v>263</v>
      </c>
      <c r="E303" s="26" t="s">
        <v>166</v>
      </c>
      <c r="F303" s="26" t="s">
        <v>56</v>
      </c>
      <c r="G303" s="26" t="s">
        <v>90</v>
      </c>
      <c r="H303" s="26" t="s">
        <v>57</v>
      </c>
      <c r="I303" s="26">
        <v>250</v>
      </c>
      <c r="J303" s="27" t="s">
        <v>92</v>
      </c>
      <c r="K303" s="27" t="s">
        <v>339</v>
      </c>
      <c r="L303" s="33"/>
    </row>
    <row r="304" spans="1:12">
      <c r="A304" s="26" t="s">
        <v>410</v>
      </c>
      <c r="B304" s="26">
        <v>250</v>
      </c>
      <c r="C304" s="26" t="s">
        <v>344</v>
      </c>
      <c r="D304" s="26" t="s">
        <v>263</v>
      </c>
      <c r="E304" s="26" t="s">
        <v>166</v>
      </c>
      <c r="F304" s="26" t="s">
        <v>56</v>
      </c>
      <c r="G304" s="26" t="s">
        <v>90</v>
      </c>
      <c r="H304" s="26" t="s">
        <v>57</v>
      </c>
      <c r="I304" s="26">
        <v>250</v>
      </c>
      <c r="J304" s="27" t="s">
        <v>92</v>
      </c>
      <c r="K304" s="27" t="s">
        <v>339</v>
      </c>
      <c r="L304" s="33"/>
    </row>
    <row r="305" spans="1:12">
      <c r="A305" s="26" t="s">
        <v>411</v>
      </c>
      <c r="B305" s="26">
        <v>400</v>
      </c>
      <c r="C305" s="26" t="s">
        <v>346</v>
      </c>
      <c r="D305" s="26" t="s">
        <v>263</v>
      </c>
      <c r="E305" s="26" t="s">
        <v>166</v>
      </c>
      <c r="F305" s="26" t="s">
        <v>56</v>
      </c>
      <c r="G305" s="26" t="s">
        <v>90</v>
      </c>
      <c r="H305" s="26" t="s">
        <v>57</v>
      </c>
      <c r="I305" s="26">
        <v>250</v>
      </c>
      <c r="J305" s="27" t="s">
        <v>92</v>
      </c>
      <c r="K305" s="27" t="s">
        <v>339</v>
      </c>
      <c r="L305" s="33"/>
    </row>
    <row r="306" spans="1:12">
      <c r="A306" s="26" t="s">
        <v>412</v>
      </c>
      <c r="B306" s="26">
        <v>63</v>
      </c>
      <c r="C306" s="26" t="s">
        <v>62</v>
      </c>
      <c r="D306" s="26" t="s">
        <v>54</v>
      </c>
      <c r="E306" s="26" t="s">
        <v>166</v>
      </c>
      <c r="F306" s="26" t="s">
        <v>56</v>
      </c>
      <c r="G306" s="26" t="s">
        <v>125</v>
      </c>
      <c r="H306" s="26" t="s">
        <v>57</v>
      </c>
      <c r="I306" s="26">
        <v>250</v>
      </c>
      <c r="J306" s="27" t="s">
        <v>92</v>
      </c>
      <c r="K306" s="27" t="s">
        <v>339</v>
      </c>
      <c r="L306" s="33"/>
    </row>
    <row r="307" spans="1:12">
      <c r="A307" s="26" t="s">
        <v>413</v>
      </c>
      <c r="B307" s="26">
        <v>100</v>
      </c>
      <c r="C307" s="26" t="s">
        <v>341</v>
      </c>
      <c r="D307" s="26" t="s">
        <v>54</v>
      </c>
      <c r="E307" s="26" t="s">
        <v>166</v>
      </c>
      <c r="F307" s="26" t="s">
        <v>56</v>
      </c>
      <c r="G307" s="26" t="s">
        <v>125</v>
      </c>
      <c r="H307" s="26" t="s">
        <v>57</v>
      </c>
      <c r="I307" s="26">
        <v>250</v>
      </c>
      <c r="J307" s="27" t="s">
        <v>92</v>
      </c>
      <c r="K307" s="27" t="s">
        <v>339</v>
      </c>
      <c r="L307" s="33"/>
    </row>
    <row r="308" spans="1:12">
      <c r="A308" s="26" t="s">
        <v>414</v>
      </c>
      <c r="B308" s="26">
        <v>160</v>
      </c>
      <c r="C308" s="26" t="s">
        <v>116</v>
      </c>
      <c r="D308" s="26" t="s">
        <v>54</v>
      </c>
      <c r="E308" s="26" t="s">
        <v>166</v>
      </c>
      <c r="F308" s="26" t="s">
        <v>56</v>
      </c>
      <c r="G308" s="26" t="s">
        <v>125</v>
      </c>
      <c r="H308" s="26" t="s">
        <v>57</v>
      </c>
      <c r="I308" s="26">
        <v>250</v>
      </c>
      <c r="J308" s="27" t="s">
        <v>92</v>
      </c>
      <c r="K308" s="27" t="s">
        <v>339</v>
      </c>
      <c r="L308" s="33"/>
    </row>
    <row r="309" spans="1:12">
      <c r="A309" s="26" t="s">
        <v>415</v>
      </c>
      <c r="B309" s="26">
        <v>250</v>
      </c>
      <c r="C309" s="26" t="s">
        <v>344</v>
      </c>
      <c r="D309" s="26" t="s">
        <v>54</v>
      </c>
      <c r="E309" s="26" t="s">
        <v>166</v>
      </c>
      <c r="F309" s="26" t="s">
        <v>56</v>
      </c>
      <c r="G309" s="26" t="s">
        <v>125</v>
      </c>
      <c r="H309" s="26" t="s">
        <v>57</v>
      </c>
      <c r="I309" s="26">
        <v>250</v>
      </c>
      <c r="J309" s="27" t="s">
        <v>92</v>
      </c>
      <c r="K309" s="27" t="s">
        <v>339</v>
      </c>
      <c r="L309" s="33"/>
    </row>
    <row r="310" spans="1:12">
      <c r="A310" s="26" t="s">
        <v>416</v>
      </c>
      <c r="B310" s="26">
        <v>400</v>
      </c>
      <c r="C310" s="26" t="s">
        <v>346</v>
      </c>
      <c r="D310" s="26" t="s">
        <v>54</v>
      </c>
      <c r="E310" s="26" t="s">
        <v>166</v>
      </c>
      <c r="F310" s="26" t="s">
        <v>56</v>
      </c>
      <c r="G310" s="26" t="s">
        <v>125</v>
      </c>
      <c r="H310" s="26" t="s">
        <v>57</v>
      </c>
      <c r="I310" s="26">
        <v>250</v>
      </c>
      <c r="J310" s="27" t="s">
        <v>92</v>
      </c>
      <c r="K310" s="27" t="s">
        <v>339</v>
      </c>
      <c r="L310" s="33"/>
    </row>
    <row r="311" spans="1:12">
      <c r="A311" s="26" t="s">
        <v>417</v>
      </c>
      <c r="B311" s="26">
        <v>63</v>
      </c>
      <c r="C311" s="26" t="s">
        <v>62</v>
      </c>
      <c r="D311" s="26" t="s">
        <v>54</v>
      </c>
      <c r="E311" s="26" t="s">
        <v>166</v>
      </c>
      <c r="F311" s="26" t="s">
        <v>56</v>
      </c>
      <c r="G311" s="26" t="s">
        <v>90</v>
      </c>
      <c r="H311" s="26" t="s">
        <v>57</v>
      </c>
      <c r="I311" s="26">
        <v>250</v>
      </c>
      <c r="J311" s="27" t="s">
        <v>92</v>
      </c>
      <c r="K311" s="27" t="s">
        <v>339</v>
      </c>
      <c r="L311" s="33"/>
    </row>
    <row r="312" spans="1:12">
      <c r="A312" s="26" t="s">
        <v>418</v>
      </c>
      <c r="B312" s="26">
        <v>100</v>
      </c>
      <c r="C312" s="26" t="s">
        <v>341</v>
      </c>
      <c r="D312" s="26" t="s">
        <v>54</v>
      </c>
      <c r="E312" s="26" t="s">
        <v>166</v>
      </c>
      <c r="F312" s="26" t="s">
        <v>56</v>
      </c>
      <c r="G312" s="26" t="s">
        <v>90</v>
      </c>
      <c r="H312" s="26" t="s">
        <v>57</v>
      </c>
      <c r="I312" s="26">
        <v>250</v>
      </c>
      <c r="J312" s="27" t="s">
        <v>92</v>
      </c>
      <c r="K312" s="27" t="s">
        <v>339</v>
      </c>
      <c r="L312" s="33"/>
    </row>
    <row r="313" spans="1:12">
      <c r="A313" s="26" t="s">
        <v>419</v>
      </c>
      <c r="B313" s="26">
        <v>160</v>
      </c>
      <c r="C313" s="26" t="s">
        <v>116</v>
      </c>
      <c r="D313" s="26" t="s">
        <v>54</v>
      </c>
      <c r="E313" s="26" t="s">
        <v>166</v>
      </c>
      <c r="F313" s="26" t="s">
        <v>56</v>
      </c>
      <c r="G313" s="26" t="s">
        <v>90</v>
      </c>
      <c r="H313" s="26" t="s">
        <v>57</v>
      </c>
      <c r="I313" s="26">
        <v>250</v>
      </c>
      <c r="J313" s="27" t="s">
        <v>92</v>
      </c>
      <c r="K313" s="27" t="s">
        <v>339</v>
      </c>
      <c r="L313" s="33"/>
    </row>
    <row r="314" spans="1:12">
      <c r="A314" s="26" t="s">
        <v>420</v>
      </c>
      <c r="B314" s="26">
        <v>250</v>
      </c>
      <c r="C314" s="26" t="s">
        <v>344</v>
      </c>
      <c r="D314" s="26" t="s">
        <v>54</v>
      </c>
      <c r="E314" s="26" t="s">
        <v>166</v>
      </c>
      <c r="F314" s="26" t="s">
        <v>56</v>
      </c>
      <c r="G314" s="26" t="s">
        <v>90</v>
      </c>
      <c r="H314" s="26" t="s">
        <v>57</v>
      </c>
      <c r="I314" s="26">
        <v>250</v>
      </c>
      <c r="J314" s="27" t="s">
        <v>92</v>
      </c>
      <c r="K314" s="27" t="s">
        <v>339</v>
      </c>
      <c r="L314" s="33"/>
    </row>
    <row r="315" spans="1:12">
      <c r="A315" s="26" t="s">
        <v>421</v>
      </c>
      <c r="B315" s="26">
        <v>400</v>
      </c>
      <c r="C315" s="26" t="s">
        <v>346</v>
      </c>
      <c r="D315" s="26" t="s">
        <v>54</v>
      </c>
      <c r="E315" s="26" t="s">
        <v>166</v>
      </c>
      <c r="F315" s="26" t="s">
        <v>56</v>
      </c>
      <c r="G315" s="26" t="s">
        <v>90</v>
      </c>
      <c r="H315" s="26" t="s">
        <v>57</v>
      </c>
      <c r="I315" s="26">
        <v>250</v>
      </c>
      <c r="J315" s="27" t="s">
        <v>92</v>
      </c>
      <c r="K315" s="27" t="s">
        <v>339</v>
      </c>
      <c r="L315" s="33"/>
    </row>
    <row r="316" spans="1:12">
      <c r="A316" s="26" t="s">
        <v>422</v>
      </c>
      <c r="B316" s="26">
        <v>63</v>
      </c>
      <c r="C316" s="26" t="s">
        <v>62</v>
      </c>
      <c r="D316" s="26" t="s">
        <v>54</v>
      </c>
      <c r="E316" s="26" t="s">
        <v>55</v>
      </c>
      <c r="F316" s="26" t="s">
        <v>78</v>
      </c>
      <c r="G316" s="26" t="s">
        <v>141</v>
      </c>
      <c r="H316" s="26" t="s">
        <v>301</v>
      </c>
      <c r="I316" s="26">
        <v>125</v>
      </c>
      <c r="J316" s="27" t="s">
        <v>92</v>
      </c>
      <c r="K316" s="27" t="s">
        <v>339</v>
      </c>
      <c r="L316" s="33"/>
    </row>
    <row r="317" spans="1:12">
      <c r="A317" s="26" t="s">
        <v>423</v>
      </c>
      <c r="B317" s="26">
        <v>100</v>
      </c>
      <c r="C317" s="26" t="s">
        <v>341</v>
      </c>
      <c r="D317" s="26" t="s">
        <v>54</v>
      </c>
      <c r="E317" s="26" t="s">
        <v>55</v>
      </c>
      <c r="F317" s="26" t="s">
        <v>78</v>
      </c>
      <c r="G317" s="26" t="s">
        <v>141</v>
      </c>
      <c r="H317" s="26" t="s">
        <v>301</v>
      </c>
      <c r="I317" s="26">
        <v>125</v>
      </c>
      <c r="J317" s="27" t="s">
        <v>92</v>
      </c>
      <c r="K317" s="27" t="s">
        <v>339</v>
      </c>
      <c r="L317" s="33"/>
    </row>
    <row r="318" spans="1:12">
      <c r="A318" s="26" t="s">
        <v>424</v>
      </c>
      <c r="B318" s="26">
        <v>160</v>
      </c>
      <c r="C318" s="26" t="s">
        <v>116</v>
      </c>
      <c r="D318" s="26" t="s">
        <v>54</v>
      </c>
      <c r="E318" s="26" t="s">
        <v>55</v>
      </c>
      <c r="F318" s="26" t="s">
        <v>78</v>
      </c>
      <c r="G318" s="26" t="s">
        <v>141</v>
      </c>
      <c r="H318" s="26" t="s">
        <v>301</v>
      </c>
      <c r="I318" s="26">
        <v>125</v>
      </c>
      <c r="J318" s="27" t="s">
        <v>92</v>
      </c>
      <c r="K318" s="27" t="s">
        <v>339</v>
      </c>
      <c r="L318" s="33"/>
    </row>
    <row r="319" spans="1:12">
      <c r="A319" s="26" t="s">
        <v>425</v>
      </c>
      <c r="B319" s="26">
        <v>250</v>
      </c>
      <c r="C319" s="26" t="s">
        <v>344</v>
      </c>
      <c r="D319" s="26" t="s">
        <v>54</v>
      </c>
      <c r="E319" s="26" t="s">
        <v>55</v>
      </c>
      <c r="F319" s="26" t="s">
        <v>78</v>
      </c>
      <c r="G319" s="26" t="s">
        <v>141</v>
      </c>
      <c r="H319" s="26" t="s">
        <v>301</v>
      </c>
      <c r="I319" s="26">
        <v>125</v>
      </c>
      <c r="J319" s="27" t="s">
        <v>92</v>
      </c>
      <c r="K319" s="27" t="s">
        <v>339</v>
      </c>
      <c r="L319" s="33"/>
    </row>
    <row r="320" spans="1:12">
      <c r="A320" s="26" t="s">
        <v>426</v>
      </c>
      <c r="B320" s="26">
        <v>400</v>
      </c>
      <c r="C320" s="26" t="s">
        <v>346</v>
      </c>
      <c r="D320" s="26" t="s">
        <v>54</v>
      </c>
      <c r="E320" s="26" t="s">
        <v>55</v>
      </c>
      <c r="F320" s="26" t="s">
        <v>78</v>
      </c>
      <c r="G320" s="26" t="s">
        <v>141</v>
      </c>
      <c r="H320" s="26" t="s">
        <v>301</v>
      </c>
      <c r="I320" s="26">
        <v>125</v>
      </c>
      <c r="J320" s="27" t="s">
        <v>92</v>
      </c>
      <c r="K320" s="27" t="s">
        <v>339</v>
      </c>
      <c r="L320" s="33"/>
    </row>
    <row r="321" spans="1:12">
      <c r="A321" s="26" t="s">
        <v>427</v>
      </c>
      <c r="B321" s="26">
        <v>63</v>
      </c>
      <c r="C321" s="26" t="s">
        <v>62</v>
      </c>
      <c r="D321" s="26" t="s">
        <v>54</v>
      </c>
      <c r="E321" s="26" t="s">
        <v>166</v>
      </c>
      <c r="F321" s="26" t="s">
        <v>78</v>
      </c>
      <c r="G321" s="26" t="s">
        <v>141</v>
      </c>
      <c r="H321" s="26" t="s">
        <v>301</v>
      </c>
      <c r="I321" s="26">
        <v>125</v>
      </c>
      <c r="J321" s="27" t="s">
        <v>92</v>
      </c>
      <c r="K321" s="27" t="s">
        <v>339</v>
      </c>
      <c r="L321" s="33"/>
    </row>
    <row r="322" spans="1:12">
      <c r="A322" s="26" t="s">
        <v>428</v>
      </c>
      <c r="B322" s="26">
        <v>100</v>
      </c>
      <c r="C322" s="26" t="s">
        <v>341</v>
      </c>
      <c r="D322" s="26" t="s">
        <v>54</v>
      </c>
      <c r="E322" s="26" t="s">
        <v>166</v>
      </c>
      <c r="F322" s="26" t="s">
        <v>78</v>
      </c>
      <c r="G322" s="26" t="s">
        <v>141</v>
      </c>
      <c r="H322" s="26" t="s">
        <v>301</v>
      </c>
      <c r="I322" s="26">
        <v>125</v>
      </c>
      <c r="J322" s="27" t="s">
        <v>92</v>
      </c>
      <c r="K322" s="27" t="s">
        <v>339</v>
      </c>
      <c r="L322" s="33"/>
    </row>
    <row r="323" spans="1:12">
      <c r="A323" s="26" t="s">
        <v>429</v>
      </c>
      <c r="B323" s="26">
        <v>160</v>
      </c>
      <c r="C323" s="26" t="s">
        <v>116</v>
      </c>
      <c r="D323" s="26" t="s">
        <v>54</v>
      </c>
      <c r="E323" s="26" t="s">
        <v>166</v>
      </c>
      <c r="F323" s="26" t="s">
        <v>78</v>
      </c>
      <c r="G323" s="26" t="s">
        <v>141</v>
      </c>
      <c r="H323" s="26" t="s">
        <v>301</v>
      </c>
      <c r="I323" s="26">
        <v>125</v>
      </c>
      <c r="J323" s="27" t="s">
        <v>92</v>
      </c>
      <c r="K323" s="27" t="s">
        <v>339</v>
      </c>
      <c r="L323" s="33"/>
    </row>
    <row r="324" spans="1:12">
      <c r="A324" s="26" t="s">
        <v>430</v>
      </c>
      <c r="B324" s="26">
        <v>250</v>
      </c>
      <c r="C324" s="26" t="s">
        <v>344</v>
      </c>
      <c r="D324" s="26" t="s">
        <v>54</v>
      </c>
      <c r="E324" s="26" t="s">
        <v>166</v>
      </c>
      <c r="F324" s="26" t="s">
        <v>78</v>
      </c>
      <c r="G324" s="26" t="s">
        <v>141</v>
      </c>
      <c r="H324" s="26" t="s">
        <v>301</v>
      </c>
      <c r="I324" s="26">
        <v>125</v>
      </c>
      <c r="J324" s="27" t="s">
        <v>92</v>
      </c>
      <c r="K324" s="27" t="s">
        <v>339</v>
      </c>
      <c r="L324" s="33"/>
    </row>
    <row r="325" spans="1:12">
      <c r="A325" s="26" t="s">
        <v>431</v>
      </c>
      <c r="B325" s="26">
        <v>400</v>
      </c>
      <c r="C325" s="26" t="s">
        <v>346</v>
      </c>
      <c r="D325" s="26" t="s">
        <v>54</v>
      </c>
      <c r="E325" s="26" t="s">
        <v>166</v>
      </c>
      <c r="F325" s="26" t="s">
        <v>78</v>
      </c>
      <c r="G325" s="26" t="s">
        <v>141</v>
      </c>
      <c r="H325" s="26" t="s">
        <v>301</v>
      </c>
      <c r="I325" s="26">
        <v>125</v>
      </c>
      <c r="J325" s="27" t="s">
        <v>92</v>
      </c>
      <c r="K325" s="27" t="s">
        <v>339</v>
      </c>
      <c r="L325" s="33"/>
    </row>
    <row r="326" spans="1:12">
      <c r="A326" s="26" t="s">
        <v>432</v>
      </c>
      <c r="B326" s="26">
        <v>63</v>
      </c>
      <c r="C326" s="26" t="s">
        <v>62</v>
      </c>
      <c r="D326" s="26" t="s">
        <v>54</v>
      </c>
      <c r="E326" s="26" t="s">
        <v>55</v>
      </c>
      <c r="F326" s="26" t="s">
        <v>78</v>
      </c>
      <c r="G326" s="26" t="s">
        <v>141</v>
      </c>
      <c r="H326" s="26" t="s">
        <v>301</v>
      </c>
      <c r="I326" s="26">
        <v>250</v>
      </c>
      <c r="J326" s="27" t="s">
        <v>92</v>
      </c>
      <c r="K326" s="27" t="s">
        <v>339</v>
      </c>
      <c r="L326" s="33"/>
    </row>
    <row r="327" spans="1:12">
      <c r="A327" s="26" t="s">
        <v>433</v>
      </c>
      <c r="B327" s="26">
        <v>100</v>
      </c>
      <c r="C327" s="26" t="s">
        <v>341</v>
      </c>
      <c r="D327" s="26" t="s">
        <v>54</v>
      </c>
      <c r="E327" s="26" t="s">
        <v>55</v>
      </c>
      <c r="F327" s="26" t="s">
        <v>78</v>
      </c>
      <c r="G327" s="26" t="s">
        <v>141</v>
      </c>
      <c r="H327" s="26" t="s">
        <v>301</v>
      </c>
      <c r="I327" s="26">
        <v>250</v>
      </c>
      <c r="J327" s="27" t="s">
        <v>92</v>
      </c>
      <c r="K327" s="27" t="s">
        <v>339</v>
      </c>
      <c r="L327" s="33"/>
    </row>
    <row r="328" spans="1:12">
      <c r="A328" s="26" t="s">
        <v>434</v>
      </c>
      <c r="B328" s="26">
        <v>160</v>
      </c>
      <c r="C328" s="26" t="s">
        <v>116</v>
      </c>
      <c r="D328" s="26" t="s">
        <v>54</v>
      </c>
      <c r="E328" s="26" t="s">
        <v>55</v>
      </c>
      <c r="F328" s="26" t="s">
        <v>78</v>
      </c>
      <c r="G328" s="26" t="s">
        <v>141</v>
      </c>
      <c r="H328" s="26" t="s">
        <v>301</v>
      </c>
      <c r="I328" s="26">
        <v>250</v>
      </c>
      <c r="J328" s="27" t="s">
        <v>92</v>
      </c>
      <c r="K328" s="27" t="s">
        <v>339</v>
      </c>
      <c r="L328" s="33"/>
    </row>
    <row r="329" spans="1:12">
      <c r="A329" s="26" t="s">
        <v>435</v>
      </c>
      <c r="B329" s="26">
        <v>250</v>
      </c>
      <c r="C329" s="26" t="s">
        <v>344</v>
      </c>
      <c r="D329" s="26" t="s">
        <v>54</v>
      </c>
      <c r="E329" s="26" t="s">
        <v>55</v>
      </c>
      <c r="F329" s="26" t="s">
        <v>78</v>
      </c>
      <c r="G329" s="26" t="s">
        <v>141</v>
      </c>
      <c r="H329" s="26" t="s">
        <v>301</v>
      </c>
      <c r="I329" s="26">
        <v>250</v>
      </c>
      <c r="J329" s="27" t="s">
        <v>92</v>
      </c>
      <c r="K329" s="27" t="s">
        <v>339</v>
      </c>
      <c r="L329" s="33"/>
    </row>
    <row r="330" spans="1:12">
      <c r="A330" s="26" t="s">
        <v>436</v>
      </c>
      <c r="B330" s="26">
        <v>400</v>
      </c>
      <c r="C330" s="26" t="s">
        <v>346</v>
      </c>
      <c r="D330" s="26" t="s">
        <v>54</v>
      </c>
      <c r="E330" s="26" t="s">
        <v>55</v>
      </c>
      <c r="F330" s="26" t="s">
        <v>78</v>
      </c>
      <c r="G330" s="26" t="s">
        <v>141</v>
      </c>
      <c r="H330" s="26" t="s">
        <v>301</v>
      </c>
      <c r="I330" s="26">
        <v>250</v>
      </c>
      <c r="J330" s="27" t="s">
        <v>92</v>
      </c>
      <c r="K330" s="27" t="s">
        <v>339</v>
      </c>
      <c r="L330" s="33"/>
    </row>
    <row r="331" spans="1:12">
      <c r="A331" s="26" t="s">
        <v>437</v>
      </c>
      <c r="B331" s="26">
        <v>63</v>
      </c>
      <c r="C331" s="26" t="s">
        <v>62</v>
      </c>
      <c r="D331" s="26" t="s">
        <v>54</v>
      </c>
      <c r="E331" s="26" t="s">
        <v>166</v>
      </c>
      <c r="F331" s="26" t="s">
        <v>78</v>
      </c>
      <c r="G331" s="26" t="s">
        <v>141</v>
      </c>
      <c r="H331" s="26" t="s">
        <v>301</v>
      </c>
      <c r="I331" s="26">
        <v>250</v>
      </c>
      <c r="J331" s="27" t="s">
        <v>92</v>
      </c>
      <c r="K331" s="27" t="s">
        <v>339</v>
      </c>
      <c r="L331" s="33"/>
    </row>
    <row r="332" spans="1:12">
      <c r="A332" s="26" t="s">
        <v>438</v>
      </c>
      <c r="B332" s="26">
        <v>100</v>
      </c>
      <c r="C332" s="26" t="s">
        <v>341</v>
      </c>
      <c r="D332" s="26" t="s">
        <v>54</v>
      </c>
      <c r="E332" s="26" t="s">
        <v>166</v>
      </c>
      <c r="F332" s="26" t="s">
        <v>78</v>
      </c>
      <c r="G332" s="26" t="s">
        <v>141</v>
      </c>
      <c r="H332" s="26" t="s">
        <v>301</v>
      </c>
      <c r="I332" s="26">
        <v>250</v>
      </c>
      <c r="J332" s="27" t="s">
        <v>92</v>
      </c>
      <c r="K332" s="27" t="s">
        <v>339</v>
      </c>
      <c r="L332" s="33"/>
    </row>
    <row r="333" spans="1:12">
      <c r="A333" s="26" t="s">
        <v>439</v>
      </c>
      <c r="B333" s="26">
        <v>160</v>
      </c>
      <c r="C333" s="26" t="s">
        <v>116</v>
      </c>
      <c r="D333" s="26" t="s">
        <v>54</v>
      </c>
      <c r="E333" s="26" t="s">
        <v>166</v>
      </c>
      <c r="F333" s="26" t="s">
        <v>78</v>
      </c>
      <c r="G333" s="26" t="s">
        <v>141</v>
      </c>
      <c r="H333" s="26" t="s">
        <v>301</v>
      </c>
      <c r="I333" s="26">
        <v>250</v>
      </c>
      <c r="J333" s="27" t="s">
        <v>92</v>
      </c>
      <c r="K333" s="27" t="s">
        <v>339</v>
      </c>
      <c r="L333" s="33"/>
    </row>
    <row r="334" spans="1:12">
      <c r="A334" s="26" t="s">
        <v>440</v>
      </c>
      <c r="B334" s="26">
        <v>250</v>
      </c>
      <c r="C334" s="26" t="s">
        <v>344</v>
      </c>
      <c r="D334" s="26" t="s">
        <v>54</v>
      </c>
      <c r="E334" s="26" t="s">
        <v>166</v>
      </c>
      <c r="F334" s="26" t="s">
        <v>78</v>
      </c>
      <c r="G334" s="26" t="s">
        <v>141</v>
      </c>
      <c r="H334" s="26" t="s">
        <v>301</v>
      </c>
      <c r="I334" s="26">
        <v>250</v>
      </c>
      <c r="J334" s="27" t="s">
        <v>92</v>
      </c>
      <c r="K334" s="27" t="s">
        <v>339</v>
      </c>
      <c r="L334" s="33"/>
    </row>
    <row r="335" spans="1:12">
      <c r="A335" s="26" t="s">
        <v>441</v>
      </c>
      <c r="B335" s="26">
        <v>400</v>
      </c>
      <c r="C335" s="26" t="s">
        <v>346</v>
      </c>
      <c r="D335" s="26" t="s">
        <v>54</v>
      </c>
      <c r="E335" s="26" t="s">
        <v>166</v>
      </c>
      <c r="F335" s="26" t="s">
        <v>78</v>
      </c>
      <c r="G335" s="26" t="s">
        <v>141</v>
      </c>
      <c r="H335" s="26" t="s">
        <v>301</v>
      </c>
      <c r="I335" s="26">
        <v>250</v>
      </c>
      <c r="J335" s="27" t="s">
        <v>92</v>
      </c>
      <c r="K335" s="27" t="s">
        <v>339</v>
      </c>
      <c r="L335" s="33"/>
    </row>
    <row r="336" spans="1:12">
      <c r="A336" s="27" t="s">
        <v>442</v>
      </c>
      <c r="B336" s="27" t="s">
        <v>443</v>
      </c>
      <c r="C336" s="27" t="s">
        <v>53</v>
      </c>
      <c r="D336" s="27" t="s">
        <v>54</v>
      </c>
      <c r="E336" s="27" t="s">
        <v>444</v>
      </c>
      <c r="F336" s="27" t="s">
        <v>56</v>
      </c>
      <c r="G336" s="27" t="s">
        <v>141</v>
      </c>
      <c r="H336" s="27" t="s">
        <v>338</v>
      </c>
      <c r="I336" s="27" t="s">
        <v>91</v>
      </c>
      <c r="J336" s="27" t="s">
        <v>92</v>
      </c>
      <c r="K336" s="27" t="s">
        <v>445</v>
      </c>
      <c r="L336" s="33"/>
    </row>
    <row r="337" spans="1:12">
      <c r="A337" s="27" t="s">
        <v>446</v>
      </c>
      <c r="B337" s="27" t="s">
        <v>447</v>
      </c>
      <c r="C337" s="27" t="s">
        <v>53</v>
      </c>
      <c r="D337" s="27" t="s">
        <v>54</v>
      </c>
      <c r="E337" s="27" t="s">
        <v>444</v>
      </c>
      <c r="F337" s="27" t="s">
        <v>56</v>
      </c>
      <c r="G337" s="27" t="s">
        <v>141</v>
      </c>
      <c r="H337" s="27" t="s">
        <v>338</v>
      </c>
      <c r="I337" s="27" t="s">
        <v>91</v>
      </c>
      <c r="J337" s="27" t="s">
        <v>92</v>
      </c>
      <c r="K337" s="27" t="s">
        <v>445</v>
      </c>
      <c r="L337" s="33"/>
    </row>
    <row r="338" spans="1:12">
      <c r="A338" s="27" t="s">
        <v>448</v>
      </c>
      <c r="B338" s="27" t="s">
        <v>52</v>
      </c>
      <c r="C338" s="27" t="s">
        <v>53</v>
      </c>
      <c r="D338" s="27" t="s">
        <v>54</v>
      </c>
      <c r="E338" s="27" t="s">
        <v>444</v>
      </c>
      <c r="F338" s="27" t="s">
        <v>56</v>
      </c>
      <c r="G338" s="27" t="s">
        <v>141</v>
      </c>
      <c r="H338" s="27" t="s">
        <v>338</v>
      </c>
      <c r="I338" s="27" t="s">
        <v>91</v>
      </c>
      <c r="J338" s="27" t="s">
        <v>92</v>
      </c>
      <c r="K338" s="27" t="s">
        <v>445</v>
      </c>
      <c r="L338" s="33"/>
    </row>
    <row r="339" spans="1:12">
      <c r="A339" s="27" t="s">
        <v>449</v>
      </c>
      <c r="B339" s="27" t="s">
        <v>108</v>
      </c>
      <c r="C339" s="27" t="s">
        <v>53</v>
      </c>
      <c r="D339" s="27" t="s">
        <v>54</v>
      </c>
      <c r="E339" s="27" t="s">
        <v>444</v>
      </c>
      <c r="F339" s="27" t="s">
        <v>56</v>
      </c>
      <c r="G339" s="27" t="s">
        <v>141</v>
      </c>
      <c r="H339" s="27" t="s">
        <v>338</v>
      </c>
      <c r="I339" s="27" t="s">
        <v>91</v>
      </c>
      <c r="J339" s="27" t="s">
        <v>92</v>
      </c>
      <c r="K339" s="27" t="s">
        <v>445</v>
      </c>
      <c r="L339" s="33"/>
    </row>
    <row r="340" spans="1:12">
      <c r="A340" s="27" t="s">
        <v>450</v>
      </c>
      <c r="B340" s="27" t="s">
        <v>62</v>
      </c>
      <c r="C340" s="27" t="s">
        <v>53</v>
      </c>
      <c r="D340" s="27" t="s">
        <v>54</v>
      </c>
      <c r="E340" s="27" t="s">
        <v>444</v>
      </c>
      <c r="F340" s="27" t="s">
        <v>56</v>
      </c>
      <c r="G340" s="27" t="s">
        <v>141</v>
      </c>
      <c r="H340" s="27" t="s">
        <v>338</v>
      </c>
      <c r="I340" s="27" t="s">
        <v>91</v>
      </c>
      <c r="J340" s="27" t="s">
        <v>92</v>
      </c>
      <c r="K340" s="27" t="s">
        <v>445</v>
      </c>
      <c r="L340" s="33"/>
    </row>
    <row r="341" spans="1:12">
      <c r="A341" s="27" t="s">
        <v>451</v>
      </c>
      <c r="B341" s="27" t="s">
        <v>116</v>
      </c>
      <c r="C341" s="27" t="s">
        <v>53</v>
      </c>
      <c r="D341" s="27" t="s">
        <v>54</v>
      </c>
      <c r="E341" s="27" t="s">
        <v>444</v>
      </c>
      <c r="F341" s="27" t="s">
        <v>56</v>
      </c>
      <c r="G341" s="27" t="s">
        <v>141</v>
      </c>
      <c r="H341" s="27" t="s">
        <v>338</v>
      </c>
      <c r="I341" s="27" t="s">
        <v>91</v>
      </c>
      <c r="J341" s="27" t="s">
        <v>92</v>
      </c>
      <c r="K341" s="27" t="s">
        <v>445</v>
      </c>
      <c r="L341" s="33"/>
    </row>
    <row r="342" spans="1:12">
      <c r="A342" s="27" t="s">
        <v>452</v>
      </c>
      <c r="B342" s="27" t="s">
        <v>120</v>
      </c>
      <c r="C342" s="27" t="s">
        <v>53</v>
      </c>
      <c r="D342" s="27" t="s">
        <v>54</v>
      </c>
      <c r="E342" s="27" t="s">
        <v>444</v>
      </c>
      <c r="F342" s="27" t="s">
        <v>56</v>
      </c>
      <c r="G342" s="27" t="s">
        <v>141</v>
      </c>
      <c r="H342" s="27" t="s">
        <v>338</v>
      </c>
      <c r="I342" s="27" t="s">
        <v>91</v>
      </c>
      <c r="J342" s="27" t="s">
        <v>92</v>
      </c>
      <c r="K342" s="27" t="s">
        <v>445</v>
      </c>
      <c r="L342" s="33"/>
    </row>
    <row r="343" spans="1:12">
      <c r="A343" s="27" t="s">
        <v>453</v>
      </c>
      <c r="B343" s="27" t="s">
        <v>123</v>
      </c>
      <c r="C343" s="27" t="s">
        <v>53</v>
      </c>
      <c r="D343" s="27" t="s">
        <v>54</v>
      </c>
      <c r="E343" s="27" t="s">
        <v>444</v>
      </c>
      <c r="F343" s="27" t="s">
        <v>56</v>
      </c>
      <c r="G343" s="27" t="s">
        <v>141</v>
      </c>
      <c r="H343" s="27" t="s">
        <v>338</v>
      </c>
      <c r="I343" s="27" t="s">
        <v>91</v>
      </c>
      <c r="J343" s="27" t="s">
        <v>92</v>
      </c>
      <c r="K343" s="27" t="s">
        <v>445</v>
      </c>
      <c r="L343" s="33"/>
    </row>
    <row r="344" spans="1:12">
      <c r="A344" s="27">
        <v>10309</v>
      </c>
      <c r="B344" s="27" t="s">
        <v>123</v>
      </c>
      <c r="C344" s="27" t="s">
        <v>65</v>
      </c>
      <c r="D344" s="27" t="s">
        <v>54</v>
      </c>
      <c r="E344" s="27" t="s">
        <v>444</v>
      </c>
      <c r="F344" s="27" t="s">
        <v>56</v>
      </c>
      <c r="G344" s="27" t="s">
        <v>141</v>
      </c>
      <c r="H344" s="27" t="s">
        <v>338</v>
      </c>
      <c r="I344" s="27" t="s">
        <v>91</v>
      </c>
      <c r="J344" s="27" t="s">
        <v>92</v>
      </c>
      <c r="K344" s="27" t="s">
        <v>445</v>
      </c>
      <c r="L344" s="33"/>
    </row>
    <row r="345" spans="1:12">
      <c r="A345" s="27" t="s">
        <v>454</v>
      </c>
      <c r="B345" s="27" t="s">
        <v>238</v>
      </c>
      <c r="C345" s="27" t="s">
        <v>65</v>
      </c>
      <c r="D345" s="27" t="s">
        <v>54</v>
      </c>
      <c r="E345" s="27" t="s">
        <v>444</v>
      </c>
      <c r="F345" s="27" t="s">
        <v>56</v>
      </c>
      <c r="G345" s="27" t="s">
        <v>141</v>
      </c>
      <c r="H345" s="27" t="s">
        <v>338</v>
      </c>
      <c r="I345" s="27" t="s">
        <v>91</v>
      </c>
      <c r="J345" s="27" t="s">
        <v>92</v>
      </c>
      <c r="K345" s="27" t="s">
        <v>445</v>
      </c>
      <c r="L345" s="33"/>
    </row>
    <row r="346" spans="1:12">
      <c r="A346" s="36" t="s">
        <v>455</v>
      </c>
      <c r="B346" s="27" t="s">
        <v>123</v>
      </c>
      <c r="C346" s="27" t="s">
        <v>68</v>
      </c>
      <c r="D346" s="27" t="s">
        <v>54</v>
      </c>
      <c r="E346" s="27" t="s">
        <v>444</v>
      </c>
      <c r="F346" s="27" t="s">
        <v>56</v>
      </c>
      <c r="G346" s="27" t="s">
        <v>141</v>
      </c>
      <c r="H346" s="27" t="s">
        <v>338</v>
      </c>
      <c r="I346" s="27" t="s">
        <v>91</v>
      </c>
      <c r="J346" s="27" t="s">
        <v>92</v>
      </c>
      <c r="K346" s="27" t="s">
        <v>445</v>
      </c>
      <c r="L346" s="33"/>
    </row>
    <row r="347" spans="1:12">
      <c r="A347" s="36" t="s">
        <v>456</v>
      </c>
      <c r="B347" s="27" t="s">
        <v>238</v>
      </c>
      <c r="C347" s="27" t="s">
        <v>68</v>
      </c>
      <c r="D347" s="27" t="s">
        <v>54</v>
      </c>
      <c r="E347" s="27" t="s">
        <v>444</v>
      </c>
      <c r="F347" s="27" t="s">
        <v>56</v>
      </c>
      <c r="G347" s="27" t="s">
        <v>141</v>
      </c>
      <c r="H347" s="27" t="s">
        <v>338</v>
      </c>
      <c r="I347" s="27" t="s">
        <v>91</v>
      </c>
      <c r="J347" s="27" t="s">
        <v>92</v>
      </c>
      <c r="K347" s="27" t="s">
        <v>445</v>
      </c>
      <c r="L347" s="33"/>
    </row>
    <row r="348" spans="1:12">
      <c r="A348" s="36" t="s">
        <v>457</v>
      </c>
      <c r="B348" s="27" t="s">
        <v>233</v>
      </c>
      <c r="C348" s="27" t="s">
        <v>68</v>
      </c>
      <c r="D348" s="27" t="s">
        <v>54</v>
      </c>
      <c r="E348" s="27" t="s">
        <v>444</v>
      </c>
      <c r="F348" s="27" t="s">
        <v>56</v>
      </c>
      <c r="G348" s="27" t="s">
        <v>141</v>
      </c>
      <c r="H348" s="27" t="s">
        <v>338</v>
      </c>
      <c r="I348" s="27" t="s">
        <v>91</v>
      </c>
      <c r="J348" s="27" t="s">
        <v>92</v>
      </c>
      <c r="K348" s="27" t="s">
        <v>445</v>
      </c>
      <c r="L348" s="33"/>
    </row>
    <row r="349" spans="1:12">
      <c r="A349" s="36" t="s">
        <v>458</v>
      </c>
      <c r="B349" s="27" t="s">
        <v>459</v>
      </c>
      <c r="C349" s="27" t="s">
        <v>68</v>
      </c>
      <c r="D349" s="27" t="s">
        <v>54</v>
      </c>
      <c r="E349" s="27" t="s">
        <v>444</v>
      </c>
      <c r="F349" s="27" t="s">
        <v>56</v>
      </c>
      <c r="G349" s="27" t="s">
        <v>141</v>
      </c>
      <c r="H349" s="27" t="s">
        <v>338</v>
      </c>
      <c r="I349" s="27" t="s">
        <v>91</v>
      </c>
      <c r="J349" s="27" t="s">
        <v>92</v>
      </c>
      <c r="K349" s="27" t="s">
        <v>445</v>
      </c>
      <c r="L349" s="33"/>
    </row>
    <row r="350" spans="1:12">
      <c r="A350" s="36" t="s">
        <v>460</v>
      </c>
      <c r="B350" s="27" t="s">
        <v>233</v>
      </c>
      <c r="C350" s="27" t="s">
        <v>234</v>
      </c>
      <c r="D350" s="27" t="s">
        <v>54</v>
      </c>
      <c r="E350" s="27" t="s">
        <v>444</v>
      </c>
      <c r="F350" s="27" t="s">
        <v>56</v>
      </c>
      <c r="G350" s="27" t="s">
        <v>141</v>
      </c>
      <c r="H350" s="27" t="s">
        <v>338</v>
      </c>
      <c r="I350" s="27" t="s">
        <v>91</v>
      </c>
      <c r="J350" s="27" t="s">
        <v>92</v>
      </c>
      <c r="K350" s="27" t="s">
        <v>445</v>
      </c>
      <c r="L350" s="33"/>
    </row>
    <row r="351" spans="1:12">
      <c r="A351" s="36" t="s">
        <v>461</v>
      </c>
      <c r="B351" s="27" t="s">
        <v>462</v>
      </c>
      <c r="C351" s="27" t="s">
        <v>234</v>
      </c>
      <c r="D351" s="27" t="s">
        <v>54</v>
      </c>
      <c r="E351" s="27" t="s">
        <v>444</v>
      </c>
      <c r="F351" s="27" t="s">
        <v>56</v>
      </c>
      <c r="G351" s="27" t="s">
        <v>141</v>
      </c>
      <c r="H351" s="27" t="s">
        <v>338</v>
      </c>
      <c r="I351" s="27" t="s">
        <v>91</v>
      </c>
      <c r="J351" s="27" t="s">
        <v>92</v>
      </c>
      <c r="K351" s="27" t="s">
        <v>445</v>
      </c>
      <c r="L351" s="33"/>
    </row>
    <row r="352" spans="1:12">
      <c r="A352" s="36" t="s">
        <v>463</v>
      </c>
      <c r="B352" s="27" t="s">
        <v>464</v>
      </c>
      <c r="C352" s="27" t="s">
        <v>234</v>
      </c>
      <c r="D352" s="27" t="s">
        <v>54</v>
      </c>
      <c r="E352" s="27" t="s">
        <v>444</v>
      </c>
      <c r="F352" s="27" t="s">
        <v>56</v>
      </c>
      <c r="G352" s="27" t="s">
        <v>141</v>
      </c>
      <c r="H352" s="27" t="s">
        <v>338</v>
      </c>
      <c r="I352" s="27" t="s">
        <v>91</v>
      </c>
      <c r="J352" s="27" t="s">
        <v>92</v>
      </c>
      <c r="K352" s="27" t="s">
        <v>445</v>
      </c>
      <c r="L352" s="33"/>
    </row>
    <row r="353" spans="1:12">
      <c r="A353" s="36" t="s">
        <v>465</v>
      </c>
      <c r="B353" s="27" t="s">
        <v>238</v>
      </c>
      <c r="C353" s="27" t="s">
        <v>239</v>
      </c>
      <c r="D353" s="27" t="s">
        <v>54</v>
      </c>
      <c r="E353" s="27" t="s">
        <v>444</v>
      </c>
      <c r="F353" s="27" t="s">
        <v>56</v>
      </c>
      <c r="G353" s="27" t="s">
        <v>141</v>
      </c>
      <c r="H353" s="27" t="s">
        <v>338</v>
      </c>
      <c r="I353" s="27" t="s">
        <v>91</v>
      </c>
      <c r="J353" s="27" t="s">
        <v>92</v>
      </c>
      <c r="K353" s="27" t="s">
        <v>445</v>
      </c>
      <c r="L353" s="33"/>
    </row>
    <row r="354" spans="1:12">
      <c r="A354" s="36" t="s">
        <v>466</v>
      </c>
      <c r="B354" s="27" t="s">
        <v>459</v>
      </c>
      <c r="C354" s="27" t="s">
        <v>239</v>
      </c>
      <c r="D354" s="27" t="s">
        <v>54</v>
      </c>
      <c r="E354" s="27" t="s">
        <v>444</v>
      </c>
      <c r="F354" s="27" t="s">
        <v>56</v>
      </c>
      <c r="G354" s="27" t="s">
        <v>141</v>
      </c>
      <c r="H354" s="27" t="s">
        <v>338</v>
      </c>
      <c r="I354" s="27" t="s">
        <v>91</v>
      </c>
      <c r="J354" s="27" t="s">
        <v>92</v>
      </c>
      <c r="K354" s="27" t="s">
        <v>445</v>
      </c>
      <c r="L354" s="33"/>
    </row>
    <row r="355" spans="1:12">
      <c r="A355" s="36" t="s">
        <v>467</v>
      </c>
      <c r="B355" s="27" t="s">
        <v>462</v>
      </c>
      <c r="C355" s="27" t="s">
        <v>239</v>
      </c>
      <c r="D355" s="27" t="s">
        <v>54</v>
      </c>
      <c r="E355" s="27" t="s">
        <v>444</v>
      </c>
      <c r="F355" s="27" t="s">
        <v>56</v>
      </c>
      <c r="G355" s="27" t="s">
        <v>141</v>
      </c>
      <c r="H355" s="27" t="s">
        <v>338</v>
      </c>
      <c r="I355" s="27" t="s">
        <v>91</v>
      </c>
      <c r="J355" s="27" t="s">
        <v>92</v>
      </c>
      <c r="K355" s="27" t="s">
        <v>445</v>
      </c>
      <c r="L355" s="33"/>
    </row>
    <row r="356" spans="1:12">
      <c r="A356" s="36" t="s">
        <v>468</v>
      </c>
      <c r="B356" s="27" t="s">
        <v>469</v>
      </c>
      <c r="C356" s="27" t="s">
        <v>239</v>
      </c>
      <c r="D356" s="27" t="s">
        <v>54</v>
      </c>
      <c r="E356" s="27" t="s">
        <v>444</v>
      </c>
      <c r="F356" s="27" t="s">
        <v>56</v>
      </c>
      <c r="G356" s="27" t="s">
        <v>141</v>
      </c>
      <c r="H356" s="27" t="s">
        <v>338</v>
      </c>
      <c r="I356" s="27" t="s">
        <v>91</v>
      </c>
      <c r="J356" s="27" t="s">
        <v>92</v>
      </c>
      <c r="K356" s="27" t="s">
        <v>445</v>
      </c>
      <c r="L356" s="33"/>
    </row>
    <row r="357" spans="1:12">
      <c r="A357" s="36" t="s">
        <v>470</v>
      </c>
      <c r="B357" s="27" t="s">
        <v>462</v>
      </c>
      <c r="C357" s="27" t="s">
        <v>252</v>
      </c>
      <c r="D357" s="27" t="s">
        <v>54</v>
      </c>
      <c r="E357" s="27" t="s">
        <v>444</v>
      </c>
      <c r="F357" s="27" t="s">
        <v>56</v>
      </c>
      <c r="G357" s="27" t="s">
        <v>141</v>
      </c>
      <c r="H357" s="27" t="s">
        <v>338</v>
      </c>
      <c r="I357" s="27" t="s">
        <v>91</v>
      </c>
      <c r="J357" s="27" t="s">
        <v>92</v>
      </c>
      <c r="K357" s="27" t="s">
        <v>445</v>
      </c>
      <c r="L357" s="33"/>
    </row>
    <row r="358" spans="1:12">
      <c r="A358" s="36" t="s">
        <v>471</v>
      </c>
      <c r="B358" s="27" t="s">
        <v>464</v>
      </c>
      <c r="C358" s="27" t="s">
        <v>252</v>
      </c>
      <c r="D358" s="27" t="s">
        <v>54</v>
      </c>
      <c r="E358" s="27" t="s">
        <v>444</v>
      </c>
      <c r="F358" s="27" t="s">
        <v>56</v>
      </c>
      <c r="G358" s="27" t="s">
        <v>141</v>
      </c>
      <c r="H358" s="27" t="s">
        <v>338</v>
      </c>
      <c r="I358" s="27" t="s">
        <v>91</v>
      </c>
      <c r="J358" s="27" t="s">
        <v>92</v>
      </c>
      <c r="K358" s="27" t="s">
        <v>445</v>
      </c>
      <c r="L358" s="33"/>
    </row>
    <row r="359" spans="1:12">
      <c r="A359" s="36" t="s">
        <v>472</v>
      </c>
      <c r="B359" s="27" t="s">
        <v>459</v>
      </c>
      <c r="C359" s="27" t="s">
        <v>252</v>
      </c>
      <c r="D359" s="27" t="s">
        <v>54</v>
      </c>
      <c r="E359" s="27" t="s">
        <v>444</v>
      </c>
      <c r="F359" s="27" t="s">
        <v>56</v>
      </c>
      <c r="G359" s="27" t="s">
        <v>141</v>
      </c>
      <c r="H359" s="27" t="s">
        <v>338</v>
      </c>
      <c r="I359" s="27" t="s">
        <v>91</v>
      </c>
      <c r="J359" s="27" t="s">
        <v>92</v>
      </c>
      <c r="K359" s="27" t="s">
        <v>445</v>
      </c>
      <c r="L359" s="33"/>
    </row>
    <row r="360" spans="1:12">
      <c r="A360" s="36" t="s">
        <v>473</v>
      </c>
      <c r="B360" s="27" t="s">
        <v>91</v>
      </c>
      <c r="C360" s="27" t="s">
        <v>252</v>
      </c>
      <c r="D360" s="27" t="s">
        <v>54</v>
      </c>
      <c r="E360" s="27" t="s">
        <v>444</v>
      </c>
      <c r="F360" s="27" t="s">
        <v>56</v>
      </c>
      <c r="G360" s="27" t="s">
        <v>141</v>
      </c>
      <c r="H360" s="27" t="s">
        <v>338</v>
      </c>
      <c r="I360" s="27" t="s">
        <v>91</v>
      </c>
      <c r="J360" s="27" t="s">
        <v>92</v>
      </c>
      <c r="K360" s="27" t="s">
        <v>445</v>
      </c>
      <c r="L360" s="33"/>
    </row>
    <row r="361" spans="1:12">
      <c r="A361" s="27" t="s">
        <v>474</v>
      </c>
      <c r="B361" s="27" t="s">
        <v>96</v>
      </c>
      <c r="C361" s="27" t="s">
        <v>53</v>
      </c>
      <c r="D361" s="27" t="s">
        <v>54</v>
      </c>
      <c r="E361" s="27" t="s">
        <v>444</v>
      </c>
      <c r="F361" s="27" t="s">
        <v>78</v>
      </c>
      <c r="G361" s="27" t="s">
        <v>141</v>
      </c>
      <c r="H361" s="27" t="s">
        <v>338</v>
      </c>
      <c r="I361" s="27" t="s">
        <v>91</v>
      </c>
      <c r="J361" s="27" t="s">
        <v>92</v>
      </c>
      <c r="K361" s="27" t="s">
        <v>445</v>
      </c>
      <c r="L361" s="33"/>
    </row>
    <row r="362" spans="1:12">
      <c r="A362" s="27" t="s">
        <v>475</v>
      </c>
      <c r="B362" s="27" t="s">
        <v>99</v>
      </c>
      <c r="C362" s="27" t="s">
        <v>53</v>
      </c>
      <c r="D362" s="27" t="s">
        <v>54</v>
      </c>
      <c r="E362" s="27" t="s">
        <v>444</v>
      </c>
      <c r="F362" s="27" t="s">
        <v>78</v>
      </c>
      <c r="G362" s="27" t="s">
        <v>141</v>
      </c>
      <c r="H362" s="27" t="s">
        <v>338</v>
      </c>
      <c r="I362" s="27" t="s">
        <v>91</v>
      </c>
      <c r="J362" s="27" t="s">
        <v>92</v>
      </c>
      <c r="K362" s="27" t="s">
        <v>445</v>
      </c>
      <c r="L362" s="33"/>
    </row>
    <row r="363" spans="1:12">
      <c r="A363" s="27" t="s">
        <v>476</v>
      </c>
      <c r="B363" s="27" t="s">
        <v>68</v>
      </c>
      <c r="C363" s="27" t="s">
        <v>53</v>
      </c>
      <c r="D363" s="27" t="s">
        <v>54</v>
      </c>
      <c r="E363" s="27" t="s">
        <v>444</v>
      </c>
      <c r="F363" s="27" t="s">
        <v>78</v>
      </c>
      <c r="G363" s="27" t="s">
        <v>141</v>
      </c>
      <c r="H363" s="27" t="s">
        <v>338</v>
      </c>
      <c r="I363" s="27" t="s">
        <v>91</v>
      </c>
      <c r="J363" s="27" t="s">
        <v>92</v>
      </c>
      <c r="K363" s="27" t="s">
        <v>445</v>
      </c>
      <c r="L363" s="33"/>
    </row>
    <row r="364" spans="1:12">
      <c r="A364" s="27" t="s">
        <v>477</v>
      </c>
      <c r="B364" s="27" t="s">
        <v>62</v>
      </c>
      <c r="C364" s="27" t="s">
        <v>53</v>
      </c>
      <c r="D364" s="27" t="s">
        <v>54</v>
      </c>
      <c r="E364" s="27" t="s">
        <v>444</v>
      </c>
      <c r="F364" s="27" t="s">
        <v>78</v>
      </c>
      <c r="G364" s="27" t="s">
        <v>141</v>
      </c>
      <c r="H364" s="27" t="s">
        <v>338</v>
      </c>
      <c r="I364" s="27" t="s">
        <v>91</v>
      </c>
      <c r="J364" s="27" t="s">
        <v>92</v>
      </c>
      <c r="K364" s="27" t="s">
        <v>445</v>
      </c>
      <c r="L364" s="33"/>
    </row>
    <row r="365" spans="1:12">
      <c r="A365" s="27" t="s">
        <v>478</v>
      </c>
      <c r="B365" s="27" t="s">
        <v>116</v>
      </c>
      <c r="C365" s="27" t="s">
        <v>53</v>
      </c>
      <c r="D365" s="27" t="s">
        <v>54</v>
      </c>
      <c r="E365" s="27" t="s">
        <v>444</v>
      </c>
      <c r="F365" s="27" t="s">
        <v>78</v>
      </c>
      <c r="G365" s="27" t="s">
        <v>141</v>
      </c>
      <c r="H365" s="27" t="s">
        <v>338</v>
      </c>
      <c r="I365" s="27" t="s">
        <v>91</v>
      </c>
      <c r="J365" s="27" t="s">
        <v>92</v>
      </c>
      <c r="K365" s="27" t="s">
        <v>445</v>
      </c>
      <c r="L365" s="33"/>
    </row>
    <row r="366" spans="1:12">
      <c r="A366" s="27" t="s">
        <v>479</v>
      </c>
      <c r="B366" s="27" t="s">
        <v>123</v>
      </c>
      <c r="C366" s="27" t="s">
        <v>53</v>
      </c>
      <c r="D366" s="27" t="s">
        <v>54</v>
      </c>
      <c r="E366" s="27" t="s">
        <v>444</v>
      </c>
      <c r="F366" s="27" t="s">
        <v>78</v>
      </c>
      <c r="G366" s="27" t="s">
        <v>141</v>
      </c>
      <c r="H366" s="27" t="s">
        <v>338</v>
      </c>
      <c r="I366" s="27" t="s">
        <v>91</v>
      </c>
      <c r="J366" s="27" t="s">
        <v>92</v>
      </c>
      <c r="K366" s="27" t="s">
        <v>445</v>
      </c>
      <c r="L366" s="33"/>
    </row>
    <row r="367" spans="1:12">
      <c r="A367" s="27" t="s">
        <v>480</v>
      </c>
      <c r="B367" s="27" t="s">
        <v>233</v>
      </c>
      <c r="C367" s="27" t="s">
        <v>65</v>
      </c>
      <c r="D367" s="27" t="s">
        <v>54</v>
      </c>
      <c r="E367" s="27" t="s">
        <v>444</v>
      </c>
      <c r="F367" s="27" t="s">
        <v>78</v>
      </c>
      <c r="G367" s="27" t="s">
        <v>141</v>
      </c>
      <c r="H367" s="27" t="s">
        <v>338</v>
      </c>
      <c r="I367" s="27" t="s">
        <v>91</v>
      </c>
      <c r="J367" s="27" t="s">
        <v>92</v>
      </c>
      <c r="K367" s="27" t="s">
        <v>445</v>
      </c>
      <c r="L367" s="33"/>
    </row>
    <row r="368" spans="1:12">
      <c r="A368" s="27" t="s">
        <v>481</v>
      </c>
      <c r="B368" s="27" t="s">
        <v>123</v>
      </c>
      <c r="C368" s="27" t="s">
        <v>68</v>
      </c>
      <c r="D368" s="27" t="s">
        <v>54</v>
      </c>
      <c r="E368" s="27" t="s">
        <v>444</v>
      </c>
      <c r="F368" s="27" t="s">
        <v>78</v>
      </c>
      <c r="G368" s="27" t="s">
        <v>141</v>
      </c>
      <c r="H368" s="27" t="s">
        <v>338</v>
      </c>
      <c r="I368" s="27" t="s">
        <v>91</v>
      </c>
      <c r="J368" s="27" t="s">
        <v>92</v>
      </c>
      <c r="K368" s="27" t="s">
        <v>445</v>
      </c>
      <c r="L368" s="33"/>
    </row>
    <row r="369" spans="1:12">
      <c r="A369" s="27" t="s">
        <v>482</v>
      </c>
      <c r="B369" s="27" t="s">
        <v>233</v>
      </c>
      <c r="C369" s="27" t="s">
        <v>68</v>
      </c>
      <c r="D369" s="27" t="s">
        <v>54</v>
      </c>
      <c r="E369" s="27" t="s">
        <v>444</v>
      </c>
      <c r="F369" s="27" t="s">
        <v>78</v>
      </c>
      <c r="G369" s="27" t="s">
        <v>141</v>
      </c>
      <c r="H369" s="27" t="s">
        <v>338</v>
      </c>
      <c r="I369" s="27" t="s">
        <v>91</v>
      </c>
      <c r="J369" s="27" t="s">
        <v>92</v>
      </c>
      <c r="K369" s="27" t="s">
        <v>445</v>
      </c>
      <c r="L369" s="33"/>
    </row>
    <row r="370" spans="1:12">
      <c r="A370" s="27" t="s">
        <v>483</v>
      </c>
      <c r="B370" s="27" t="s">
        <v>238</v>
      </c>
      <c r="C370" s="27" t="s">
        <v>68</v>
      </c>
      <c r="D370" s="27" t="s">
        <v>54</v>
      </c>
      <c r="E370" s="27" t="s">
        <v>444</v>
      </c>
      <c r="F370" s="27" t="s">
        <v>78</v>
      </c>
      <c r="G370" s="27" t="s">
        <v>141</v>
      </c>
      <c r="H370" s="27" t="s">
        <v>338</v>
      </c>
      <c r="I370" s="27" t="s">
        <v>91</v>
      </c>
      <c r="J370" s="27" t="s">
        <v>92</v>
      </c>
      <c r="K370" s="27" t="s">
        <v>445</v>
      </c>
      <c r="L370" s="33"/>
    </row>
    <row r="371" spans="1:12">
      <c r="A371" s="27" t="s">
        <v>484</v>
      </c>
      <c r="B371" s="27" t="s">
        <v>233</v>
      </c>
      <c r="C371" s="27" t="s">
        <v>234</v>
      </c>
      <c r="D371" s="27" t="s">
        <v>54</v>
      </c>
      <c r="E371" s="27" t="s">
        <v>444</v>
      </c>
      <c r="F371" s="27" t="s">
        <v>78</v>
      </c>
      <c r="G371" s="27" t="s">
        <v>141</v>
      </c>
      <c r="H371" s="27" t="s">
        <v>338</v>
      </c>
      <c r="I371" s="27" t="s">
        <v>91</v>
      </c>
      <c r="J371" s="27" t="s">
        <v>92</v>
      </c>
      <c r="K371" s="27" t="s">
        <v>445</v>
      </c>
      <c r="L371" s="33"/>
    </row>
    <row r="372" spans="1:12">
      <c r="A372" s="27" t="s">
        <v>485</v>
      </c>
      <c r="B372" s="27" t="s">
        <v>462</v>
      </c>
      <c r="C372" s="27" t="s">
        <v>234</v>
      </c>
      <c r="D372" s="27" t="s">
        <v>54</v>
      </c>
      <c r="E372" s="27" t="s">
        <v>444</v>
      </c>
      <c r="F372" s="27" t="s">
        <v>78</v>
      </c>
      <c r="G372" s="27" t="s">
        <v>141</v>
      </c>
      <c r="H372" s="27" t="s">
        <v>338</v>
      </c>
      <c r="I372" s="27" t="s">
        <v>91</v>
      </c>
      <c r="J372" s="27" t="s">
        <v>92</v>
      </c>
      <c r="K372" s="27" t="s">
        <v>445</v>
      </c>
      <c r="L372" s="33"/>
    </row>
    <row r="373" spans="1:12">
      <c r="A373" s="27" t="s">
        <v>486</v>
      </c>
      <c r="B373" s="27" t="s">
        <v>233</v>
      </c>
      <c r="C373" s="27" t="s">
        <v>239</v>
      </c>
      <c r="D373" s="27" t="s">
        <v>54</v>
      </c>
      <c r="E373" s="27" t="s">
        <v>444</v>
      </c>
      <c r="F373" s="27" t="s">
        <v>78</v>
      </c>
      <c r="G373" s="27" t="s">
        <v>141</v>
      </c>
      <c r="H373" s="27" t="s">
        <v>338</v>
      </c>
      <c r="I373" s="27" t="s">
        <v>91</v>
      </c>
      <c r="J373" s="27" t="s">
        <v>92</v>
      </c>
      <c r="K373" s="27" t="s">
        <v>445</v>
      </c>
      <c r="L373" s="33"/>
    </row>
    <row r="374" spans="1:12">
      <c r="A374" s="27" t="s">
        <v>487</v>
      </c>
      <c r="B374" s="27" t="s">
        <v>238</v>
      </c>
      <c r="C374" s="27" t="s">
        <v>239</v>
      </c>
      <c r="D374" s="27" t="s">
        <v>54</v>
      </c>
      <c r="E374" s="27" t="s">
        <v>444</v>
      </c>
      <c r="F374" s="27" t="s">
        <v>78</v>
      </c>
      <c r="G374" s="27" t="s">
        <v>141</v>
      </c>
      <c r="H374" s="27" t="s">
        <v>338</v>
      </c>
      <c r="I374" s="27" t="s">
        <v>91</v>
      </c>
      <c r="J374" s="27" t="s">
        <v>92</v>
      </c>
      <c r="K374" s="27" t="s">
        <v>445</v>
      </c>
      <c r="L374" s="33"/>
    </row>
    <row r="375" spans="1:12">
      <c r="A375" s="27" t="s">
        <v>488</v>
      </c>
      <c r="B375" s="27" t="s">
        <v>459</v>
      </c>
      <c r="C375" s="27" t="s">
        <v>239</v>
      </c>
      <c r="D375" s="27" t="s">
        <v>54</v>
      </c>
      <c r="E375" s="27" t="s">
        <v>444</v>
      </c>
      <c r="F375" s="27" t="s">
        <v>78</v>
      </c>
      <c r="G375" s="27" t="s">
        <v>141</v>
      </c>
      <c r="H375" s="27" t="s">
        <v>338</v>
      </c>
      <c r="I375" s="27" t="s">
        <v>91</v>
      </c>
      <c r="J375" s="27" t="s">
        <v>92</v>
      </c>
      <c r="K375" s="27" t="s">
        <v>445</v>
      </c>
      <c r="L375" s="33"/>
    </row>
    <row r="376" spans="1:12">
      <c r="A376" s="27" t="s">
        <v>489</v>
      </c>
      <c r="B376" s="27" t="s">
        <v>238</v>
      </c>
      <c r="C376" s="27" t="s">
        <v>252</v>
      </c>
      <c r="D376" s="27" t="s">
        <v>54</v>
      </c>
      <c r="E376" s="27" t="s">
        <v>444</v>
      </c>
      <c r="F376" s="27" t="s">
        <v>78</v>
      </c>
      <c r="G376" s="27" t="s">
        <v>141</v>
      </c>
      <c r="H376" s="27" t="s">
        <v>338</v>
      </c>
      <c r="I376" s="27" t="s">
        <v>91</v>
      </c>
      <c r="J376" s="27" t="s">
        <v>92</v>
      </c>
      <c r="K376" s="27" t="s">
        <v>445</v>
      </c>
      <c r="L376" s="33"/>
    </row>
    <row r="377" spans="1:12">
      <c r="A377" s="27" t="s">
        <v>490</v>
      </c>
      <c r="B377" s="27" t="s">
        <v>462</v>
      </c>
      <c r="C377" s="27" t="s">
        <v>252</v>
      </c>
      <c r="D377" s="27" t="s">
        <v>54</v>
      </c>
      <c r="E377" s="27" t="s">
        <v>444</v>
      </c>
      <c r="F377" s="27" t="s">
        <v>78</v>
      </c>
      <c r="G377" s="27" t="s">
        <v>141</v>
      </c>
      <c r="H377" s="27" t="s">
        <v>338</v>
      </c>
      <c r="I377" s="27" t="s">
        <v>91</v>
      </c>
      <c r="J377" s="27" t="s">
        <v>92</v>
      </c>
      <c r="K377" s="27" t="s">
        <v>445</v>
      </c>
      <c r="L377" s="33"/>
    </row>
    <row r="378" spans="1:12">
      <c r="A378" s="27" t="s">
        <v>491</v>
      </c>
      <c r="B378" s="27" t="s">
        <v>464</v>
      </c>
      <c r="C378" s="27" t="s">
        <v>252</v>
      </c>
      <c r="D378" s="27" t="s">
        <v>54</v>
      </c>
      <c r="E378" s="27" t="s">
        <v>444</v>
      </c>
      <c r="F378" s="27" t="s">
        <v>78</v>
      </c>
      <c r="G378" s="27" t="s">
        <v>141</v>
      </c>
      <c r="H378" s="27" t="s">
        <v>338</v>
      </c>
      <c r="I378" s="27" t="s">
        <v>91</v>
      </c>
      <c r="J378" s="27" t="s">
        <v>92</v>
      </c>
      <c r="K378" s="27" t="s">
        <v>445</v>
      </c>
      <c r="L378" s="33"/>
    </row>
    <row r="379" spans="1:12">
      <c r="A379" s="45" t="s">
        <v>496</v>
      </c>
      <c r="B379" s="45">
        <v>0.4</v>
      </c>
      <c r="C379" s="46" t="s">
        <v>53</v>
      </c>
      <c r="D379" s="47" t="s">
        <v>54</v>
      </c>
      <c r="E379" s="47" t="s">
        <v>55</v>
      </c>
      <c r="F379" s="48" t="s">
        <v>56</v>
      </c>
      <c r="G379" s="47" t="s">
        <v>34</v>
      </c>
      <c r="H379" s="48" t="s">
        <v>338</v>
      </c>
      <c r="I379" s="47">
        <v>200</v>
      </c>
      <c r="J379" s="47" t="s">
        <v>494</v>
      </c>
      <c r="K379" s="48" t="s">
        <v>445</v>
      </c>
      <c r="L379" s="34"/>
    </row>
    <row r="380" spans="1:12">
      <c r="A380" s="45" t="s">
        <v>497</v>
      </c>
      <c r="B380" s="45">
        <v>0.63</v>
      </c>
      <c r="C380" s="46" t="s">
        <v>53</v>
      </c>
      <c r="D380" s="47" t="s">
        <v>54</v>
      </c>
      <c r="E380" s="47" t="s">
        <v>55</v>
      </c>
      <c r="F380" s="48" t="s">
        <v>56</v>
      </c>
      <c r="G380" s="47" t="s">
        <v>34</v>
      </c>
      <c r="H380" s="48" t="s">
        <v>338</v>
      </c>
      <c r="I380" s="47">
        <v>200</v>
      </c>
      <c r="J380" s="47" t="s">
        <v>494</v>
      </c>
      <c r="K380" s="48" t="s">
        <v>445</v>
      </c>
      <c r="L380" s="34"/>
    </row>
    <row r="381" spans="1:12">
      <c r="A381" s="45" t="s">
        <v>498</v>
      </c>
      <c r="B381" s="45">
        <v>1</v>
      </c>
      <c r="C381" s="46" t="s">
        <v>53</v>
      </c>
      <c r="D381" s="47" t="s">
        <v>54</v>
      </c>
      <c r="E381" s="47" t="s">
        <v>55</v>
      </c>
      <c r="F381" s="48" t="s">
        <v>56</v>
      </c>
      <c r="G381" s="47" t="s">
        <v>34</v>
      </c>
      <c r="H381" s="48" t="s">
        <v>338</v>
      </c>
      <c r="I381" s="47">
        <v>200</v>
      </c>
      <c r="J381" s="47" t="s">
        <v>494</v>
      </c>
      <c r="K381" s="48" t="s">
        <v>445</v>
      </c>
      <c r="L381" s="34"/>
    </row>
    <row r="382" spans="1:12">
      <c r="A382" s="45" t="s">
        <v>499</v>
      </c>
      <c r="B382" s="45">
        <v>1.6</v>
      </c>
      <c r="C382" s="46" t="s">
        <v>53</v>
      </c>
      <c r="D382" s="47" t="s">
        <v>54</v>
      </c>
      <c r="E382" s="47" t="s">
        <v>55</v>
      </c>
      <c r="F382" s="48" t="s">
        <v>56</v>
      </c>
      <c r="G382" s="47" t="s">
        <v>34</v>
      </c>
      <c r="H382" s="48" t="s">
        <v>338</v>
      </c>
      <c r="I382" s="47">
        <v>200</v>
      </c>
      <c r="J382" s="47" t="s">
        <v>494</v>
      </c>
      <c r="K382" s="48" t="s">
        <v>445</v>
      </c>
      <c r="L382" s="34"/>
    </row>
    <row r="383" spans="1:12">
      <c r="A383" s="45" t="s">
        <v>500</v>
      </c>
      <c r="B383" s="45">
        <v>2.5</v>
      </c>
      <c r="C383" s="46" t="s">
        <v>53</v>
      </c>
      <c r="D383" s="47" t="s">
        <v>54</v>
      </c>
      <c r="E383" s="47" t="s">
        <v>55</v>
      </c>
      <c r="F383" s="48" t="s">
        <v>56</v>
      </c>
      <c r="G383" s="47" t="s">
        <v>34</v>
      </c>
      <c r="H383" s="48" t="s">
        <v>338</v>
      </c>
      <c r="I383" s="47">
        <v>200</v>
      </c>
      <c r="J383" s="47" t="s">
        <v>494</v>
      </c>
      <c r="K383" s="48" t="s">
        <v>445</v>
      </c>
      <c r="L383" s="34"/>
    </row>
    <row r="384" spans="1:12">
      <c r="A384" s="45" t="s">
        <v>501</v>
      </c>
      <c r="B384" s="45">
        <v>4</v>
      </c>
      <c r="C384" s="46" t="s">
        <v>53</v>
      </c>
      <c r="D384" s="47" t="s">
        <v>54</v>
      </c>
      <c r="E384" s="47" t="s">
        <v>55</v>
      </c>
      <c r="F384" s="48" t="s">
        <v>56</v>
      </c>
      <c r="G384" s="47" t="s">
        <v>34</v>
      </c>
      <c r="H384" s="48" t="s">
        <v>338</v>
      </c>
      <c r="I384" s="47">
        <v>200</v>
      </c>
      <c r="J384" s="47" t="s">
        <v>494</v>
      </c>
      <c r="K384" s="48" t="s">
        <v>445</v>
      </c>
      <c r="L384" s="34"/>
    </row>
    <row r="385" spans="1:12">
      <c r="A385" s="45" t="s">
        <v>502</v>
      </c>
      <c r="B385" s="45">
        <v>6.3</v>
      </c>
      <c r="C385" s="46" t="s">
        <v>53</v>
      </c>
      <c r="D385" s="47" t="s">
        <v>54</v>
      </c>
      <c r="E385" s="47" t="s">
        <v>55</v>
      </c>
      <c r="F385" s="48" t="s">
        <v>56</v>
      </c>
      <c r="G385" s="47" t="s">
        <v>34</v>
      </c>
      <c r="H385" s="48" t="s">
        <v>338</v>
      </c>
      <c r="I385" s="47">
        <v>200</v>
      </c>
      <c r="J385" s="47" t="s">
        <v>494</v>
      </c>
      <c r="K385" s="48" t="s">
        <v>445</v>
      </c>
      <c r="L385" s="34"/>
    </row>
    <row r="386" spans="1:12">
      <c r="A386" s="45" t="s">
        <v>503</v>
      </c>
      <c r="B386" s="45">
        <v>10</v>
      </c>
      <c r="C386" s="46" t="s">
        <v>53</v>
      </c>
      <c r="D386" s="47" t="s">
        <v>54</v>
      </c>
      <c r="E386" s="47" t="s">
        <v>55</v>
      </c>
      <c r="F386" s="48" t="s">
        <v>56</v>
      </c>
      <c r="G386" s="47" t="s">
        <v>34</v>
      </c>
      <c r="H386" s="48" t="s">
        <v>338</v>
      </c>
      <c r="I386" s="47">
        <v>200</v>
      </c>
      <c r="J386" s="47" t="s">
        <v>494</v>
      </c>
      <c r="K386" s="48" t="s">
        <v>445</v>
      </c>
      <c r="L386" s="34"/>
    </row>
    <row r="387" spans="1:12">
      <c r="A387" s="45" t="s">
        <v>504</v>
      </c>
      <c r="B387" s="45">
        <v>6.3</v>
      </c>
      <c r="C387" s="46" t="s">
        <v>65</v>
      </c>
      <c r="D387" s="47" t="s">
        <v>54</v>
      </c>
      <c r="E387" s="47" t="s">
        <v>55</v>
      </c>
      <c r="F387" s="48" t="s">
        <v>56</v>
      </c>
      <c r="G387" s="47" t="s">
        <v>34</v>
      </c>
      <c r="H387" s="48" t="s">
        <v>338</v>
      </c>
      <c r="I387" s="47">
        <v>200</v>
      </c>
      <c r="J387" s="47" t="s">
        <v>494</v>
      </c>
      <c r="K387" s="48" t="s">
        <v>445</v>
      </c>
      <c r="L387" s="34"/>
    </row>
    <row r="388" spans="1:12">
      <c r="A388" s="45" t="s">
        <v>505</v>
      </c>
      <c r="B388" s="45">
        <v>10</v>
      </c>
      <c r="C388" s="46" t="s">
        <v>65</v>
      </c>
      <c r="D388" s="47" t="s">
        <v>54</v>
      </c>
      <c r="E388" s="47" t="s">
        <v>55</v>
      </c>
      <c r="F388" s="48" t="s">
        <v>56</v>
      </c>
      <c r="G388" s="47" t="s">
        <v>34</v>
      </c>
      <c r="H388" s="48" t="s">
        <v>338</v>
      </c>
      <c r="I388" s="47">
        <v>200</v>
      </c>
      <c r="J388" s="47" t="s">
        <v>494</v>
      </c>
      <c r="K388" s="48" t="s">
        <v>445</v>
      </c>
      <c r="L388" s="34"/>
    </row>
    <row r="389" spans="1:12">
      <c r="A389" s="45" t="s">
        <v>506</v>
      </c>
      <c r="B389" s="45">
        <v>16</v>
      </c>
      <c r="C389" s="46" t="s">
        <v>65</v>
      </c>
      <c r="D389" s="47" t="s">
        <v>54</v>
      </c>
      <c r="E389" s="47" t="s">
        <v>55</v>
      </c>
      <c r="F389" s="48" t="s">
        <v>56</v>
      </c>
      <c r="G389" s="47" t="s">
        <v>34</v>
      </c>
      <c r="H389" s="48" t="s">
        <v>338</v>
      </c>
      <c r="I389" s="47">
        <v>200</v>
      </c>
      <c r="J389" s="47" t="s">
        <v>494</v>
      </c>
      <c r="K389" s="48" t="s">
        <v>445</v>
      </c>
      <c r="L389" s="34"/>
    </row>
    <row r="390" spans="1:12">
      <c r="A390" s="45" t="s">
        <v>507</v>
      </c>
      <c r="B390" s="45">
        <v>25</v>
      </c>
      <c r="C390" s="46" t="s">
        <v>65</v>
      </c>
      <c r="D390" s="47" t="s">
        <v>54</v>
      </c>
      <c r="E390" s="47" t="s">
        <v>55</v>
      </c>
      <c r="F390" s="48" t="s">
        <v>56</v>
      </c>
      <c r="G390" s="47" t="s">
        <v>34</v>
      </c>
      <c r="H390" s="48" t="s">
        <v>338</v>
      </c>
      <c r="I390" s="47">
        <v>200</v>
      </c>
      <c r="J390" s="47" t="s">
        <v>494</v>
      </c>
      <c r="K390" s="48" t="s">
        <v>445</v>
      </c>
      <c r="L390" s="34"/>
    </row>
    <row r="391" spans="1:12">
      <c r="A391" s="45" t="s">
        <v>508</v>
      </c>
      <c r="B391" s="45">
        <v>10</v>
      </c>
      <c r="C391" s="46" t="s">
        <v>68</v>
      </c>
      <c r="D391" s="47" t="s">
        <v>54</v>
      </c>
      <c r="E391" s="47" t="s">
        <v>55</v>
      </c>
      <c r="F391" s="47" t="s">
        <v>56</v>
      </c>
      <c r="G391" s="47" t="s">
        <v>34</v>
      </c>
      <c r="H391" s="48" t="s">
        <v>338</v>
      </c>
      <c r="I391" s="47">
        <v>200</v>
      </c>
      <c r="J391" s="47" t="s">
        <v>494</v>
      </c>
      <c r="K391" s="48" t="s">
        <v>445</v>
      </c>
      <c r="L391" s="34"/>
    </row>
    <row r="392" spans="1:12">
      <c r="A392" s="45" t="s">
        <v>509</v>
      </c>
      <c r="B392" s="45">
        <v>16</v>
      </c>
      <c r="C392" s="46" t="s">
        <v>68</v>
      </c>
      <c r="D392" s="47" t="s">
        <v>54</v>
      </c>
      <c r="E392" s="47" t="s">
        <v>55</v>
      </c>
      <c r="F392" s="47" t="s">
        <v>56</v>
      </c>
      <c r="G392" s="47" t="s">
        <v>34</v>
      </c>
      <c r="H392" s="48" t="s">
        <v>338</v>
      </c>
      <c r="I392" s="47">
        <v>201</v>
      </c>
      <c r="J392" s="47" t="s">
        <v>494</v>
      </c>
      <c r="K392" s="48" t="s">
        <v>445</v>
      </c>
      <c r="L392" s="34"/>
    </row>
    <row r="393" spans="1:12">
      <c r="A393" s="45" t="s">
        <v>510</v>
      </c>
      <c r="B393" s="45">
        <v>25</v>
      </c>
      <c r="C393" s="46" t="s">
        <v>68</v>
      </c>
      <c r="D393" s="47" t="s">
        <v>54</v>
      </c>
      <c r="E393" s="47" t="s">
        <v>55</v>
      </c>
      <c r="F393" s="47" t="s">
        <v>56</v>
      </c>
      <c r="G393" s="47" t="s">
        <v>34</v>
      </c>
      <c r="H393" s="48" t="s">
        <v>338</v>
      </c>
      <c r="I393" s="47">
        <v>202</v>
      </c>
      <c r="J393" s="47" t="s">
        <v>494</v>
      </c>
      <c r="K393" s="48" t="s">
        <v>445</v>
      </c>
      <c r="L393" s="34"/>
    </row>
    <row r="394" spans="1:12">
      <c r="A394" s="45" t="s">
        <v>511</v>
      </c>
      <c r="B394" s="45">
        <v>40</v>
      </c>
      <c r="C394" s="46" t="s">
        <v>68</v>
      </c>
      <c r="D394" s="47" t="s">
        <v>54</v>
      </c>
      <c r="E394" s="47" t="s">
        <v>55</v>
      </c>
      <c r="F394" s="47" t="s">
        <v>56</v>
      </c>
      <c r="G394" s="47" t="s">
        <v>34</v>
      </c>
      <c r="H394" s="48" t="s">
        <v>338</v>
      </c>
      <c r="I394" s="47">
        <v>203</v>
      </c>
      <c r="J394" s="47" t="s">
        <v>494</v>
      </c>
      <c r="K394" s="48" t="s">
        <v>445</v>
      </c>
      <c r="L394" s="34"/>
    </row>
    <row r="395" spans="1:12">
      <c r="A395" s="45" t="s">
        <v>512</v>
      </c>
      <c r="B395" s="45">
        <v>63</v>
      </c>
      <c r="C395" s="46" t="s">
        <v>68</v>
      </c>
      <c r="D395" s="47" t="s">
        <v>54</v>
      </c>
      <c r="E395" s="47" t="s">
        <v>55</v>
      </c>
      <c r="F395" s="47" t="s">
        <v>56</v>
      </c>
      <c r="G395" s="47" t="s">
        <v>34</v>
      </c>
      <c r="H395" s="48" t="s">
        <v>338</v>
      </c>
      <c r="I395" s="47">
        <v>204</v>
      </c>
      <c r="J395" s="47" t="s">
        <v>494</v>
      </c>
      <c r="K395" s="48" t="s">
        <v>445</v>
      </c>
      <c r="L395" s="34"/>
    </row>
    <row r="396" spans="1:12">
      <c r="A396" s="45" t="s">
        <v>513</v>
      </c>
      <c r="B396" s="45">
        <v>16</v>
      </c>
      <c r="C396" s="46" t="s">
        <v>234</v>
      </c>
      <c r="D396" s="47" t="s">
        <v>54</v>
      </c>
      <c r="E396" s="47" t="s">
        <v>55</v>
      </c>
      <c r="F396" s="47" t="s">
        <v>56</v>
      </c>
      <c r="G396" s="47" t="s">
        <v>34</v>
      </c>
      <c r="H396" s="48" t="s">
        <v>338</v>
      </c>
      <c r="I396" s="47">
        <v>205</v>
      </c>
      <c r="J396" s="47" t="s">
        <v>494</v>
      </c>
      <c r="K396" s="48" t="s">
        <v>445</v>
      </c>
      <c r="L396" s="34"/>
    </row>
    <row r="397" spans="1:12">
      <c r="A397" s="45" t="s">
        <v>514</v>
      </c>
      <c r="B397" s="45">
        <v>25</v>
      </c>
      <c r="C397" s="46" t="s">
        <v>234</v>
      </c>
      <c r="D397" s="47" t="s">
        <v>54</v>
      </c>
      <c r="E397" s="47" t="s">
        <v>55</v>
      </c>
      <c r="F397" s="47" t="s">
        <v>56</v>
      </c>
      <c r="G397" s="47" t="s">
        <v>34</v>
      </c>
      <c r="H397" s="48" t="s">
        <v>338</v>
      </c>
      <c r="I397" s="47">
        <v>206</v>
      </c>
      <c r="J397" s="47" t="s">
        <v>494</v>
      </c>
      <c r="K397" s="48" t="s">
        <v>445</v>
      </c>
      <c r="L397" s="34"/>
    </row>
    <row r="398" spans="1:12">
      <c r="A398" s="45" t="s">
        <v>515</v>
      </c>
      <c r="B398" s="45">
        <v>40</v>
      </c>
      <c r="C398" s="46" t="s">
        <v>234</v>
      </c>
      <c r="D398" s="47" t="s">
        <v>54</v>
      </c>
      <c r="E398" s="47" t="s">
        <v>55</v>
      </c>
      <c r="F398" s="47" t="s">
        <v>56</v>
      </c>
      <c r="G398" s="47" t="s">
        <v>34</v>
      </c>
      <c r="H398" s="48" t="s">
        <v>338</v>
      </c>
      <c r="I398" s="47">
        <v>207</v>
      </c>
      <c r="J398" s="47" t="s">
        <v>494</v>
      </c>
      <c r="K398" s="48" t="s">
        <v>445</v>
      </c>
      <c r="L398" s="34"/>
    </row>
    <row r="399" spans="1:12">
      <c r="A399" s="45" t="s">
        <v>516</v>
      </c>
      <c r="B399" s="45">
        <v>63</v>
      </c>
      <c r="C399" s="46" t="s">
        <v>234</v>
      </c>
      <c r="D399" s="47" t="s">
        <v>54</v>
      </c>
      <c r="E399" s="47" t="s">
        <v>55</v>
      </c>
      <c r="F399" s="47" t="s">
        <v>56</v>
      </c>
      <c r="G399" s="47" t="s">
        <v>34</v>
      </c>
      <c r="H399" s="48" t="s">
        <v>338</v>
      </c>
      <c r="I399" s="47">
        <v>208</v>
      </c>
      <c r="J399" s="47" t="s">
        <v>494</v>
      </c>
      <c r="K399" s="48" t="s">
        <v>445</v>
      </c>
      <c r="L399" s="34"/>
    </row>
    <row r="400" spans="1:12">
      <c r="A400" s="45" t="s">
        <v>517</v>
      </c>
      <c r="B400" s="45">
        <v>100</v>
      </c>
      <c r="C400" s="46" t="s">
        <v>234</v>
      </c>
      <c r="D400" s="47" t="s">
        <v>54</v>
      </c>
      <c r="E400" s="47" t="s">
        <v>55</v>
      </c>
      <c r="F400" s="47" t="s">
        <v>56</v>
      </c>
      <c r="G400" s="47" t="s">
        <v>34</v>
      </c>
      <c r="H400" s="48" t="s">
        <v>338</v>
      </c>
      <c r="I400" s="47">
        <v>209</v>
      </c>
      <c r="J400" s="47" t="s">
        <v>494</v>
      </c>
      <c r="K400" s="48" t="s">
        <v>445</v>
      </c>
      <c r="L400" s="34"/>
    </row>
    <row r="401" spans="1:12">
      <c r="A401" s="45" t="s">
        <v>518</v>
      </c>
      <c r="B401" s="45">
        <v>25</v>
      </c>
      <c r="C401" s="46" t="s">
        <v>239</v>
      </c>
      <c r="D401" s="47" t="s">
        <v>54</v>
      </c>
      <c r="E401" s="47" t="s">
        <v>55</v>
      </c>
      <c r="F401" s="47" t="s">
        <v>56</v>
      </c>
      <c r="G401" s="47" t="s">
        <v>34</v>
      </c>
      <c r="H401" s="48" t="s">
        <v>338</v>
      </c>
      <c r="I401" s="47">
        <v>210</v>
      </c>
      <c r="J401" s="47" t="s">
        <v>494</v>
      </c>
      <c r="K401" s="48" t="s">
        <v>445</v>
      </c>
      <c r="L401" s="34"/>
    </row>
    <row r="402" spans="1:12">
      <c r="A402" s="45" t="s">
        <v>519</v>
      </c>
      <c r="B402" s="45">
        <v>40</v>
      </c>
      <c r="C402" s="46" t="s">
        <v>239</v>
      </c>
      <c r="D402" s="47" t="s">
        <v>54</v>
      </c>
      <c r="E402" s="47" t="s">
        <v>55</v>
      </c>
      <c r="F402" s="47" t="s">
        <v>56</v>
      </c>
      <c r="G402" s="47" t="s">
        <v>34</v>
      </c>
      <c r="H402" s="48" t="s">
        <v>338</v>
      </c>
      <c r="I402" s="47">
        <v>211</v>
      </c>
      <c r="J402" s="47" t="s">
        <v>494</v>
      </c>
      <c r="K402" s="48" t="s">
        <v>445</v>
      </c>
      <c r="L402" s="34"/>
    </row>
    <row r="403" spans="1:12">
      <c r="A403" s="45" t="s">
        <v>520</v>
      </c>
      <c r="B403" s="45">
        <v>63</v>
      </c>
      <c r="C403" s="46" t="s">
        <v>239</v>
      </c>
      <c r="D403" s="47" t="s">
        <v>54</v>
      </c>
      <c r="E403" s="47" t="s">
        <v>55</v>
      </c>
      <c r="F403" s="47" t="s">
        <v>56</v>
      </c>
      <c r="G403" s="47" t="s">
        <v>34</v>
      </c>
      <c r="H403" s="48" t="s">
        <v>338</v>
      </c>
      <c r="I403" s="47">
        <v>212</v>
      </c>
      <c r="J403" s="47" t="s">
        <v>494</v>
      </c>
      <c r="K403" s="48" t="s">
        <v>445</v>
      </c>
      <c r="L403" s="34"/>
    </row>
    <row r="404" spans="1:12">
      <c r="A404" s="45" t="s">
        <v>521</v>
      </c>
      <c r="B404" s="45">
        <v>100</v>
      </c>
      <c r="C404" s="46" t="s">
        <v>239</v>
      </c>
      <c r="D404" s="47" t="s">
        <v>54</v>
      </c>
      <c r="E404" s="47" t="s">
        <v>55</v>
      </c>
      <c r="F404" s="47" t="s">
        <v>56</v>
      </c>
      <c r="G404" s="47" t="s">
        <v>34</v>
      </c>
      <c r="H404" s="48" t="s">
        <v>338</v>
      </c>
      <c r="I404" s="47">
        <v>213</v>
      </c>
      <c r="J404" s="47" t="s">
        <v>494</v>
      </c>
      <c r="K404" s="48" t="s">
        <v>445</v>
      </c>
      <c r="L404" s="34"/>
    </row>
    <row r="405" spans="1:12">
      <c r="A405" s="45" t="s">
        <v>522</v>
      </c>
      <c r="B405" s="45">
        <v>160</v>
      </c>
      <c r="C405" s="46" t="s">
        <v>239</v>
      </c>
      <c r="D405" s="47" t="s">
        <v>54</v>
      </c>
      <c r="E405" s="47" t="s">
        <v>55</v>
      </c>
      <c r="F405" s="47" t="s">
        <v>56</v>
      </c>
      <c r="G405" s="47" t="s">
        <v>34</v>
      </c>
      <c r="H405" s="48" t="s">
        <v>338</v>
      </c>
      <c r="I405" s="47">
        <v>214</v>
      </c>
      <c r="J405" s="47" t="s">
        <v>494</v>
      </c>
      <c r="K405" s="48" t="s">
        <v>445</v>
      </c>
      <c r="L405" s="34"/>
    </row>
    <row r="406" spans="1:12">
      <c r="A406" s="45" t="s">
        <v>523</v>
      </c>
      <c r="B406" s="45">
        <v>40</v>
      </c>
      <c r="C406" s="46" t="s">
        <v>252</v>
      </c>
      <c r="D406" s="47" t="s">
        <v>54</v>
      </c>
      <c r="E406" s="47" t="s">
        <v>55</v>
      </c>
      <c r="F406" s="47" t="s">
        <v>56</v>
      </c>
      <c r="G406" s="47" t="s">
        <v>34</v>
      </c>
      <c r="H406" s="48" t="s">
        <v>338</v>
      </c>
      <c r="I406" s="47">
        <v>215</v>
      </c>
      <c r="J406" s="47" t="s">
        <v>494</v>
      </c>
      <c r="K406" s="48" t="s">
        <v>445</v>
      </c>
      <c r="L406" s="34"/>
    </row>
    <row r="407" spans="1:12">
      <c r="A407" s="45" t="s">
        <v>524</v>
      </c>
      <c r="B407" s="45">
        <v>63</v>
      </c>
      <c r="C407" s="46" t="s">
        <v>252</v>
      </c>
      <c r="D407" s="47" t="s">
        <v>54</v>
      </c>
      <c r="E407" s="47" t="s">
        <v>55</v>
      </c>
      <c r="F407" s="47" t="s">
        <v>56</v>
      </c>
      <c r="G407" s="47" t="s">
        <v>34</v>
      </c>
      <c r="H407" s="48" t="s">
        <v>338</v>
      </c>
      <c r="I407" s="47">
        <v>216</v>
      </c>
      <c r="J407" s="47" t="s">
        <v>494</v>
      </c>
      <c r="K407" s="48" t="s">
        <v>445</v>
      </c>
      <c r="L407" s="34"/>
    </row>
    <row r="408" spans="1:12">
      <c r="A408" s="45" t="s">
        <v>525</v>
      </c>
      <c r="B408" s="45">
        <v>100</v>
      </c>
      <c r="C408" s="46" t="s">
        <v>252</v>
      </c>
      <c r="D408" s="47" t="s">
        <v>54</v>
      </c>
      <c r="E408" s="47" t="s">
        <v>55</v>
      </c>
      <c r="F408" s="47" t="s">
        <v>56</v>
      </c>
      <c r="G408" s="47" t="s">
        <v>34</v>
      </c>
      <c r="H408" s="48" t="s">
        <v>338</v>
      </c>
      <c r="I408" s="47">
        <v>217</v>
      </c>
      <c r="J408" s="47" t="s">
        <v>494</v>
      </c>
      <c r="K408" s="48" t="s">
        <v>445</v>
      </c>
      <c r="L408" s="34"/>
    </row>
    <row r="409" spans="1:12">
      <c r="A409" s="45" t="s">
        <v>526</v>
      </c>
      <c r="B409" s="45">
        <v>160</v>
      </c>
      <c r="C409" s="46" t="s">
        <v>252</v>
      </c>
      <c r="D409" s="47" t="s">
        <v>54</v>
      </c>
      <c r="E409" s="47" t="s">
        <v>55</v>
      </c>
      <c r="F409" s="47" t="s">
        <v>56</v>
      </c>
      <c r="G409" s="47" t="s">
        <v>34</v>
      </c>
      <c r="H409" s="48" t="s">
        <v>338</v>
      </c>
      <c r="I409" s="47">
        <v>218</v>
      </c>
      <c r="J409" s="47" t="s">
        <v>494</v>
      </c>
      <c r="K409" s="48" t="s">
        <v>445</v>
      </c>
      <c r="L409" s="34"/>
    </row>
    <row r="410" spans="1:12">
      <c r="A410" s="45" t="s">
        <v>527</v>
      </c>
      <c r="B410" s="45">
        <v>0.4</v>
      </c>
      <c r="C410" s="46" t="s">
        <v>53</v>
      </c>
      <c r="D410" s="47" t="s">
        <v>54</v>
      </c>
      <c r="E410" s="47" t="s">
        <v>166</v>
      </c>
      <c r="F410" s="48" t="s">
        <v>56</v>
      </c>
      <c r="G410" s="47" t="s">
        <v>592</v>
      </c>
      <c r="H410" s="48" t="s">
        <v>338</v>
      </c>
      <c r="I410" s="47">
        <v>200</v>
      </c>
      <c r="J410" s="47" t="s">
        <v>494</v>
      </c>
      <c r="K410" s="48" t="s">
        <v>445</v>
      </c>
      <c r="L410" s="34"/>
    </row>
    <row r="411" spans="1:12">
      <c r="A411" s="45" t="s">
        <v>528</v>
      </c>
      <c r="B411" s="45">
        <v>0.63</v>
      </c>
      <c r="C411" s="46" t="s">
        <v>53</v>
      </c>
      <c r="D411" s="47" t="s">
        <v>54</v>
      </c>
      <c r="E411" s="47" t="s">
        <v>166</v>
      </c>
      <c r="F411" s="48" t="s">
        <v>56</v>
      </c>
      <c r="G411" s="47" t="s">
        <v>592</v>
      </c>
      <c r="H411" s="48" t="s">
        <v>338</v>
      </c>
      <c r="I411" s="47">
        <v>200</v>
      </c>
      <c r="J411" s="47" t="s">
        <v>494</v>
      </c>
      <c r="K411" s="48" t="s">
        <v>445</v>
      </c>
      <c r="L411" s="34"/>
    </row>
    <row r="412" spans="1:12">
      <c r="A412" s="45" t="s">
        <v>529</v>
      </c>
      <c r="B412" s="45">
        <v>1</v>
      </c>
      <c r="C412" s="46" t="s">
        <v>53</v>
      </c>
      <c r="D412" s="47" t="s">
        <v>54</v>
      </c>
      <c r="E412" s="47" t="s">
        <v>166</v>
      </c>
      <c r="F412" s="48" t="s">
        <v>56</v>
      </c>
      <c r="G412" s="47" t="s">
        <v>592</v>
      </c>
      <c r="H412" s="48" t="s">
        <v>338</v>
      </c>
      <c r="I412" s="47">
        <v>200</v>
      </c>
      <c r="J412" s="47" t="s">
        <v>494</v>
      </c>
      <c r="K412" s="48" t="s">
        <v>445</v>
      </c>
      <c r="L412" s="34"/>
    </row>
    <row r="413" spans="1:12">
      <c r="A413" s="45" t="s">
        <v>530</v>
      </c>
      <c r="B413" s="45">
        <v>1.6</v>
      </c>
      <c r="C413" s="46" t="s">
        <v>53</v>
      </c>
      <c r="D413" s="47" t="s">
        <v>54</v>
      </c>
      <c r="E413" s="47" t="s">
        <v>166</v>
      </c>
      <c r="F413" s="48" t="s">
        <v>56</v>
      </c>
      <c r="G413" s="47" t="s">
        <v>592</v>
      </c>
      <c r="H413" s="48" t="s">
        <v>338</v>
      </c>
      <c r="I413" s="47">
        <v>200</v>
      </c>
      <c r="J413" s="47" t="s">
        <v>494</v>
      </c>
      <c r="K413" s="48" t="s">
        <v>445</v>
      </c>
      <c r="L413" s="34"/>
    </row>
    <row r="414" spans="1:12">
      <c r="A414" s="45" t="s">
        <v>531</v>
      </c>
      <c r="B414" s="45">
        <v>2.5</v>
      </c>
      <c r="C414" s="46" t="s">
        <v>53</v>
      </c>
      <c r="D414" s="47" t="s">
        <v>54</v>
      </c>
      <c r="E414" s="47" t="s">
        <v>166</v>
      </c>
      <c r="F414" s="48" t="s">
        <v>56</v>
      </c>
      <c r="G414" s="47" t="s">
        <v>592</v>
      </c>
      <c r="H414" s="48" t="s">
        <v>338</v>
      </c>
      <c r="I414" s="47">
        <v>200</v>
      </c>
      <c r="J414" s="47" t="s">
        <v>494</v>
      </c>
      <c r="K414" s="48" t="s">
        <v>445</v>
      </c>
      <c r="L414" s="34"/>
    </row>
    <row r="415" spans="1:12">
      <c r="A415" s="45" t="s">
        <v>532</v>
      </c>
      <c r="B415" s="45">
        <v>4</v>
      </c>
      <c r="C415" s="46" t="s">
        <v>53</v>
      </c>
      <c r="D415" s="47" t="s">
        <v>54</v>
      </c>
      <c r="E415" s="47" t="s">
        <v>166</v>
      </c>
      <c r="F415" s="48" t="s">
        <v>56</v>
      </c>
      <c r="G415" s="47" t="s">
        <v>592</v>
      </c>
      <c r="H415" s="48" t="s">
        <v>338</v>
      </c>
      <c r="I415" s="47">
        <v>200</v>
      </c>
      <c r="J415" s="47" t="s">
        <v>494</v>
      </c>
      <c r="K415" s="48" t="s">
        <v>445</v>
      </c>
      <c r="L415" s="34"/>
    </row>
    <row r="416" spans="1:12">
      <c r="A416" s="45" t="s">
        <v>533</v>
      </c>
      <c r="B416" s="45">
        <v>6.3</v>
      </c>
      <c r="C416" s="46" t="s">
        <v>53</v>
      </c>
      <c r="D416" s="47" t="s">
        <v>54</v>
      </c>
      <c r="E416" s="47" t="s">
        <v>166</v>
      </c>
      <c r="F416" s="48" t="s">
        <v>56</v>
      </c>
      <c r="G416" s="47" t="s">
        <v>592</v>
      </c>
      <c r="H416" s="48" t="s">
        <v>338</v>
      </c>
      <c r="I416" s="47">
        <v>200</v>
      </c>
      <c r="J416" s="47" t="s">
        <v>494</v>
      </c>
      <c r="K416" s="48" t="s">
        <v>445</v>
      </c>
      <c r="L416" s="34"/>
    </row>
    <row r="417" spans="1:12">
      <c r="A417" s="45" t="s">
        <v>541</v>
      </c>
      <c r="B417" s="45">
        <v>10</v>
      </c>
      <c r="C417" s="46" t="s">
        <v>53</v>
      </c>
      <c r="D417" s="47" t="s">
        <v>54</v>
      </c>
      <c r="E417" s="47" t="s">
        <v>166</v>
      </c>
      <c r="F417" s="48" t="s">
        <v>56</v>
      </c>
      <c r="G417" s="47" t="s">
        <v>592</v>
      </c>
      <c r="H417" s="48" t="s">
        <v>338</v>
      </c>
      <c r="I417" s="47">
        <v>200</v>
      </c>
      <c r="J417" s="47" t="s">
        <v>494</v>
      </c>
      <c r="K417" s="48" t="s">
        <v>445</v>
      </c>
      <c r="L417" s="34"/>
    </row>
    <row r="418" spans="1:12">
      <c r="A418" s="45" t="s">
        <v>534</v>
      </c>
      <c r="B418" s="45">
        <v>6.3</v>
      </c>
      <c r="C418" s="46" t="s">
        <v>65</v>
      </c>
      <c r="D418" s="47" t="s">
        <v>54</v>
      </c>
      <c r="E418" s="47" t="s">
        <v>166</v>
      </c>
      <c r="F418" s="48" t="s">
        <v>56</v>
      </c>
      <c r="G418" s="47" t="s">
        <v>592</v>
      </c>
      <c r="H418" s="48" t="s">
        <v>338</v>
      </c>
      <c r="I418" s="47">
        <v>200</v>
      </c>
      <c r="J418" s="47" t="s">
        <v>494</v>
      </c>
      <c r="K418" s="48" t="s">
        <v>445</v>
      </c>
      <c r="L418" s="34"/>
    </row>
    <row r="419" spans="1:12">
      <c r="A419" s="45" t="s">
        <v>535</v>
      </c>
      <c r="B419" s="45">
        <v>10</v>
      </c>
      <c r="C419" s="46" t="s">
        <v>65</v>
      </c>
      <c r="D419" s="47" t="s">
        <v>54</v>
      </c>
      <c r="E419" s="47" t="s">
        <v>166</v>
      </c>
      <c r="F419" s="48" t="s">
        <v>56</v>
      </c>
      <c r="G419" s="47" t="s">
        <v>592</v>
      </c>
      <c r="H419" s="48" t="s">
        <v>338</v>
      </c>
      <c r="I419" s="47">
        <v>200</v>
      </c>
      <c r="J419" s="47" t="s">
        <v>494</v>
      </c>
      <c r="K419" s="48" t="s">
        <v>445</v>
      </c>
      <c r="L419" s="34"/>
    </row>
    <row r="420" spans="1:12">
      <c r="A420" s="45" t="s">
        <v>536</v>
      </c>
      <c r="B420" s="45">
        <v>16</v>
      </c>
      <c r="C420" s="46" t="s">
        <v>65</v>
      </c>
      <c r="D420" s="47" t="s">
        <v>54</v>
      </c>
      <c r="E420" s="47" t="s">
        <v>166</v>
      </c>
      <c r="F420" s="48" t="s">
        <v>56</v>
      </c>
      <c r="G420" s="47" t="s">
        <v>592</v>
      </c>
      <c r="H420" s="48" t="s">
        <v>338</v>
      </c>
      <c r="I420" s="47">
        <v>200</v>
      </c>
      <c r="J420" s="47" t="s">
        <v>494</v>
      </c>
      <c r="K420" s="48" t="s">
        <v>445</v>
      </c>
      <c r="L420" s="34"/>
    </row>
    <row r="421" spans="1:12">
      <c r="A421" s="45" t="s">
        <v>542</v>
      </c>
      <c r="B421" s="45">
        <v>25</v>
      </c>
      <c r="C421" s="46" t="s">
        <v>65</v>
      </c>
      <c r="D421" s="47" t="s">
        <v>54</v>
      </c>
      <c r="E421" s="47" t="s">
        <v>166</v>
      </c>
      <c r="F421" s="48" t="s">
        <v>56</v>
      </c>
      <c r="G421" s="47" t="s">
        <v>592</v>
      </c>
      <c r="H421" s="48" t="s">
        <v>338</v>
      </c>
      <c r="I421" s="47">
        <v>200</v>
      </c>
      <c r="J421" s="47" t="s">
        <v>494</v>
      </c>
      <c r="K421" s="48" t="s">
        <v>445</v>
      </c>
      <c r="L421" s="34"/>
    </row>
    <row r="422" spans="1:12">
      <c r="A422" s="45" t="s">
        <v>537</v>
      </c>
      <c r="B422" s="45">
        <v>10</v>
      </c>
      <c r="C422" s="46" t="s">
        <v>68</v>
      </c>
      <c r="D422" s="47" t="s">
        <v>54</v>
      </c>
      <c r="E422" s="47" t="s">
        <v>166</v>
      </c>
      <c r="F422" s="47" t="s">
        <v>56</v>
      </c>
      <c r="G422" s="47" t="s">
        <v>592</v>
      </c>
      <c r="H422" s="48" t="s">
        <v>338</v>
      </c>
      <c r="I422" s="47">
        <v>200</v>
      </c>
      <c r="J422" s="47" t="s">
        <v>494</v>
      </c>
      <c r="K422" s="48" t="s">
        <v>445</v>
      </c>
      <c r="L422" s="34"/>
    </row>
    <row r="423" spans="1:12">
      <c r="A423" s="45" t="s">
        <v>538</v>
      </c>
      <c r="B423" s="45">
        <v>16</v>
      </c>
      <c r="C423" s="46" t="s">
        <v>68</v>
      </c>
      <c r="D423" s="47" t="s">
        <v>54</v>
      </c>
      <c r="E423" s="47" t="s">
        <v>166</v>
      </c>
      <c r="F423" s="47" t="s">
        <v>56</v>
      </c>
      <c r="G423" s="47" t="s">
        <v>592</v>
      </c>
      <c r="H423" s="48" t="s">
        <v>338</v>
      </c>
      <c r="I423" s="47">
        <v>201</v>
      </c>
      <c r="J423" s="47" t="s">
        <v>494</v>
      </c>
      <c r="K423" s="48" t="s">
        <v>445</v>
      </c>
      <c r="L423" s="34"/>
    </row>
    <row r="424" spans="1:12">
      <c r="A424" s="45" t="s">
        <v>539</v>
      </c>
      <c r="B424" s="45">
        <v>25</v>
      </c>
      <c r="C424" s="46" t="s">
        <v>68</v>
      </c>
      <c r="D424" s="47" t="s">
        <v>54</v>
      </c>
      <c r="E424" s="47" t="s">
        <v>166</v>
      </c>
      <c r="F424" s="47" t="s">
        <v>56</v>
      </c>
      <c r="G424" s="47" t="s">
        <v>592</v>
      </c>
      <c r="H424" s="48" t="s">
        <v>338</v>
      </c>
      <c r="I424" s="47">
        <v>202</v>
      </c>
      <c r="J424" s="47" t="s">
        <v>494</v>
      </c>
      <c r="K424" s="48" t="s">
        <v>445</v>
      </c>
      <c r="L424" s="34"/>
    </row>
    <row r="425" spans="1:12">
      <c r="A425" s="45" t="s">
        <v>540</v>
      </c>
      <c r="B425" s="45">
        <v>40</v>
      </c>
      <c r="C425" s="46" t="s">
        <v>68</v>
      </c>
      <c r="D425" s="47" t="s">
        <v>54</v>
      </c>
      <c r="E425" s="47" t="s">
        <v>166</v>
      </c>
      <c r="F425" s="47" t="s">
        <v>56</v>
      </c>
      <c r="G425" s="47" t="s">
        <v>592</v>
      </c>
      <c r="H425" s="48" t="s">
        <v>338</v>
      </c>
      <c r="I425" s="47">
        <v>203</v>
      </c>
      <c r="J425" s="47" t="s">
        <v>494</v>
      </c>
      <c r="K425" s="48" t="s">
        <v>445</v>
      </c>
      <c r="L425" s="34"/>
    </row>
    <row r="426" spans="1:12">
      <c r="A426" s="45" t="s">
        <v>543</v>
      </c>
      <c r="B426" s="45">
        <v>63</v>
      </c>
      <c r="C426" s="46" t="s">
        <v>68</v>
      </c>
      <c r="D426" s="47" t="s">
        <v>54</v>
      </c>
      <c r="E426" s="47" t="s">
        <v>166</v>
      </c>
      <c r="F426" s="47" t="s">
        <v>56</v>
      </c>
      <c r="G426" s="47" t="s">
        <v>592</v>
      </c>
      <c r="H426" s="48" t="s">
        <v>338</v>
      </c>
      <c r="I426" s="47">
        <v>204</v>
      </c>
      <c r="J426" s="47" t="s">
        <v>494</v>
      </c>
      <c r="K426" s="48" t="s">
        <v>445</v>
      </c>
      <c r="L426" s="34"/>
    </row>
    <row r="427" spans="1:12">
      <c r="A427" s="45" t="s">
        <v>548</v>
      </c>
      <c r="B427" s="45">
        <v>16</v>
      </c>
      <c r="C427" s="46" t="s">
        <v>234</v>
      </c>
      <c r="D427" s="47" t="s">
        <v>54</v>
      </c>
      <c r="E427" s="47" t="s">
        <v>166</v>
      </c>
      <c r="F427" s="47" t="s">
        <v>56</v>
      </c>
      <c r="G427" s="47" t="s">
        <v>592</v>
      </c>
      <c r="H427" s="48" t="s">
        <v>338</v>
      </c>
      <c r="I427" s="47">
        <v>205</v>
      </c>
      <c r="J427" s="47" t="s">
        <v>494</v>
      </c>
      <c r="K427" s="48" t="s">
        <v>445</v>
      </c>
      <c r="L427" s="34"/>
    </row>
    <row r="428" spans="1:12">
      <c r="A428" s="45" t="s">
        <v>549</v>
      </c>
      <c r="B428" s="45">
        <v>25</v>
      </c>
      <c r="C428" s="46" t="s">
        <v>234</v>
      </c>
      <c r="D428" s="47" t="s">
        <v>54</v>
      </c>
      <c r="E428" s="47" t="s">
        <v>166</v>
      </c>
      <c r="F428" s="47" t="s">
        <v>56</v>
      </c>
      <c r="G428" s="47" t="s">
        <v>592</v>
      </c>
      <c r="H428" s="48" t="s">
        <v>338</v>
      </c>
      <c r="I428" s="47">
        <v>206</v>
      </c>
      <c r="J428" s="47" t="s">
        <v>494</v>
      </c>
      <c r="K428" s="48" t="s">
        <v>445</v>
      </c>
      <c r="L428" s="34"/>
    </row>
    <row r="429" spans="1:12">
      <c r="A429" s="45" t="s">
        <v>550</v>
      </c>
      <c r="B429" s="45">
        <v>40</v>
      </c>
      <c r="C429" s="46" t="s">
        <v>234</v>
      </c>
      <c r="D429" s="47" t="s">
        <v>54</v>
      </c>
      <c r="E429" s="47" t="s">
        <v>166</v>
      </c>
      <c r="F429" s="47" t="s">
        <v>56</v>
      </c>
      <c r="G429" s="47" t="s">
        <v>592</v>
      </c>
      <c r="H429" s="48" t="s">
        <v>338</v>
      </c>
      <c r="I429" s="47">
        <v>207</v>
      </c>
      <c r="J429" s="47" t="s">
        <v>494</v>
      </c>
      <c r="K429" s="48" t="s">
        <v>445</v>
      </c>
      <c r="L429" s="34"/>
    </row>
    <row r="430" spans="1:12">
      <c r="A430" s="45" t="s">
        <v>551</v>
      </c>
      <c r="B430" s="45">
        <v>63</v>
      </c>
      <c r="C430" s="46" t="s">
        <v>234</v>
      </c>
      <c r="D430" s="47" t="s">
        <v>54</v>
      </c>
      <c r="E430" s="47" t="s">
        <v>166</v>
      </c>
      <c r="F430" s="47" t="s">
        <v>56</v>
      </c>
      <c r="G430" s="47" t="s">
        <v>592</v>
      </c>
      <c r="H430" s="48" t="s">
        <v>338</v>
      </c>
      <c r="I430" s="47">
        <v>208</v>
      </c>
      <c r="J430" s="47" t="s">
        <v>494</v>
      </c>
      <c r="K430" s="48" t="s">
        <v>445</v>
      </c>
      <c r="L430" s="34"/>
    </row>
    <row r="431" spans="1:12">
      <c r="A431" s="45" t="s">
        <v>544</v>
      </c>
      <c r="B431" s="45">
        <v>100</v>
      </c>
      <c r="C431" s="46" t="s">
        <v>234</v>
      </c>
      <c r="D431" s="47" t="s">
        <v>54</v>
      </c>
      <c r="E431" s="47" t="s">
        <v>166</v>
      </c>
      <c r="F431" s="47" t="s">
        <v>56</v>
      </c>
      <c r="G431" s="47" t="s">
        <v>592</v>
      </c>
      <c r="H431" s="48" t="s">
        <v>338</v>
      </c>
      <c r="I431" s="47">
        <v>209</v>
      </c>
      <c r="J431" s="47" t="s">
        <v>494</v>
      </c>
      <c r="K431" s="48" t="s">
        <v>445</v>
      </c>
      <c r="L431" s="34"/>
    </row>
    <row r="432" spans="1:12">
      <c r="A432" s="45" t="s">
        <v>552</v>
      </c>
      <c r="B432" s="45">
        <v>25</v>
      </c>
      <c r="C432" s="46" t="s">
        <v>239</v>
      </c>
      <c r="D432" s="47" t="s">
        <v>54</v>
      </c>
      <c r="E432" s="47" t="s">
        <v>166</v>
      </c>
      <c r="F432" s="47" t="s">
        <v>56</v>
      </c>
      <c r="G432" s="47" t="s">
        <v>592</v>
      </c>
      <c r="H432" s="48" t="s">
        <v>338</v>
      </c>
      <c r="I432" s="47">
        <v>210</v>
      </c>
      <c r="J432" s="47" t="s">
        <v>494</v>
      </c>
      <c r="K432" s="48" t="s">
        <v>445</v>
      </c>
      <c r="L432" s="34"/>
    </row>
    <row r="433" spans="1:12">
      <c r="A433" s="45" t="s">
        <v>553</v>
      </c>
      <c r="B433" s="45">
        <v>40</v>
      </c>
      <c r="C433" s="46" t="s">
        <v>239</v>
      </c>
      <c r="D433" s="47" t="s">
        <v>54</v>
      </c>
      <c r="E433" s="47" t="s">
        <v>166</v>
      </c>
      <c r="F433" s="47" t="s">
        <v>56</v>
      </c>
      <c r="G433" s="47" t="s">
        <v>592</v>
      </c>
      <c r="H433" s="48" t="s">
        <v>338</v>
      </c>
      <c r="I433" s="47">
        <v>211</v>
      </c>
      <c r="J433" s="47" t="s">
        <v>494</v>
      </c>
      <c r="K433" s="48" t="s">
        <v>445</v>
      </c>
      <c r="L433" s="34"/>
    </row>
    <row r="434" spans="1:12">
      <c r="A434" s="45" t="s">
        <v>545</v>
      </c>
      <c r="B434" s="45">
        <v>63</v>
      </c>
      <c r="C434" s="46" t="s">
        <v>239</v>
      </c>
      <c r="D434" s="47" t="s">
        <v>54</v>
      </c>
      <c r="E434" s="47" t="s">
        <v>166</v>
      </c>
      <c r="F434" s="47" t="s">
        <v>56</v>
      </c>
      <c r="G434" s="47" t="s">
        <v>592</v>
      </c>
      <c r="H434" s="48" t="s">
        <v>338</v>
      </c>
      <c r="I434" s="47">
        <v>212</v>
      </c>
      <c r="J434" s="47" t="s">
        <v>494</v>
      </c>
      <c r="K434" s="48" t="s">
        <v>445</v>
      </c>
      <c r="L434" s="34"/>
    </row>
    <row r="435" spans="1:12">
      <c r="A435" s="45" t="s">
        <v>554</v>
      </c>
      <c r="B435" s="45">
        <v>100</v>
      </c>
      <c r="C435" s="46" t="s">
        <v>239</v>
      </c>
      <c r="D435" s="47" t="s">
        <v>54</v>
      </c>
      <c r="E435" s="47" t="s">
        <v>166</v>
      </c>
      <c r="F435" s="47" t="s">
        <v>56</v>
      </c>
      <c r="G435" s="47" t="s">
        <v>592</v>
      </c>
      <c r="H435" s="48" t="s">
        <v>338</v>
      </c>
      <c r="I435" s="47">
        <v>213</v>
      </c>
      <c r="J435" s="47" t="s">
        <v>494</v>
      </c>
      <c r="K435" s="48" t="s">
        <v>445</v>
      </c>
      <c r="L435" s="34"/>
    </row>
    <row r="436" spans="1:12">
      <c r="A436" s="45" t="s">
        <v>546</v>
      </c>
      <c r="B436" s="45">
        <v>160</v>
      </c>
      <c r="C436" s="46" t="s">
        <v>239</v>
      </c>
      <c r="D436" s="47" t="s">
        <v>54</v>
      </c>
      <c r="E436" s="47" t="s">
        <v>166</v>
      </c>
      <c r="F436" s="47" t="s">
        <v>56</v>
      </c>
      <c r="G436" s="47" t="s">
        <v>592</v>
      </c>
      <c r="H436" s="48" t="s">
        <v>338</v>
      </c>
      <c r="I436" s="47">
        <v>214</v>
      </c>
      <c r="J436" s="47" t="s">
        <v>494</v>
      </c>
      <c r="K436" s="48" t="s">
        <v>445</v>
      </c>
      <c r="L436" s="34"/>
    </row>
    <row r="437" spans="1:12">
      <c r="A437" s="45" t="s">
        <v>555</v>
      </c>
      <c r="B437" s="45">
        <v>40</v>
      </c>
      <c r="C437" s="46" t="s">
        <v>252</v>
      </c>
      <c r="D437" s="47" t="s">
        <v>54</v>
      </c>
      <c r="E437" s="47" t="s">
        <v>166</v>
      </c>
      <c r="F437" s="47" t="s">
        <v>56</v>
      </c>
      <c r="G437" s="47" t="s">
        <v>592</v>
      </c>
      <c r="H437" s="48" t="s">
        <v>338</v>
      </c>
      <c r="I437" s="47">
        <v>215</v>
      </c>
      <c r="J437" s="47" t="s">
        <v>494</v>
      </c>
      <c r="K437" s="48" t="s">
        <v>445</v>
      </c>
      <c r="L437" s="34"/>
    </row>
    <row r="438" spans="1:12">
      <c r="A438" s="45" t="s">
        <v>556</v>
      </c>
      <c r="B438" s="45">
        <v>63</v>
      </c>
      <c r="C438" s="46" t="s">
        <v>252</v>
      </c>
      <c r="D438" s="47" t="s">
        <v>54</v>
      </c>
      <c r="E438" s="47" t="s">
        <v>166</v>
      </c>
      <c r="F438" s="47" t="s">
        <v>56</v>
      </c>
      <c r="G438" s="47" t="s">
        <v>592</v>
      </c>
      <c r="H438" s="48" t="s">
        <v>338</v>
      </c>
      <c r="I438" s="47">
        <v>216</v>
      </c>
      <c r="J438" s="47" t="s">
        <v>494</v>
      </c>
      <c r="K438" s="48" t="s">
        <v>445</v>
      </c>
      <c r="L438" s="34"/>
    </row>
    <row r="439" spans="1:12">
      <c r="A439" s="45" t="s">
        <v>547</v>
      </c>
      <c r="B439" s="45">
        <v>100</v>
      </c>
      <c r="C439" s="46" t="s">
        <v>252</v>
      </c>
      <c r="D439" s="47" t="s">
        <v>54</v>
      </c>
      <c r="E439" s="47" t="s">
        <v>166</v>
      </c>
      <c r="F439" s="47" t="s">
        <v>56</v>
      </c>
      <c r="G439" s="47" t="s">
        <v>592</v>
      </c>
      <c r="H439" s="48" t="s">
        <v>338</v>
      </c>
      <c r="I439" s="47">
        <v>217</v>
      </c>
      <c r="J439" s="47" t="s">
        <v>494</v>
      </c>
      <c r="K439" s="48" t="s">
        <v>445</v>
      </c>
      <c r="L439" s="34"/>
    </row>
    <row r="440" spans="1:12">
      <c r="A440" s="45" t="s">
        <v>557</v>
      </c>
      <c r="B440" s="45">
        <v>160</v>
      </c>
      <c r="C440" s="46" t="s">
        <v>252</v>
      </c>
      <c r="D440" s="47" t="s">
        <v>54</v>
      </c>
      <c r="E440" s="47" t="s">
        <v>166</v>
      </c>
      <c r="F440" s="47" t="s">
        <v>56</v>
      </c>
      <c r="G440" s="47" t="s">
        <v>592</v>
      </c>
      <c r="H440" s="48" t="s">
        <v>338</v>
      </c>
      <c r="I440" s="47">
        <v>218</v>
      </c>
      <c r="J440" s="47" t="s">
        <v>494</v>
      </c>
      <c r="K440" s="48" t="s">
        <v>445</v>
      </c>
      <c r="L440" s="34"/>
    </row>
    <row r="441" spans="1:1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4"/>
    </row>
    <row r="442" spans="1:1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4"/>
    </row>
    <row r="443" spans="1:1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4"/>
    </row>
    <row r="444" spans="1:1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4"/>
    </row>
    <row r="445" spans="1:1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4"/>
    </row>
    <row r="446" spans="1:1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4"/>
    </row>
    <row r="447" spans="1:1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4"/>
    </row>
    <row r="448" spans="1:1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4"/>
    </row>
    <row r="449" spans="1:1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4"/>
    </row>
    <row r="450" spans="1:1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4"/>
    </row>
    <row r="451" spans="1:1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4"/>
    </row>
    <row r="452" spans="1:1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4"/>
    </row>
    <row r="453" spans="1:1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4"/>
    </row>
    <row r="454" spans="1:1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4"/>
    </row>
    <row r="455" spans="1:1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4"/>
    </row>
    <row r="456" spans="1:1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4"/>
    </row>
    <row r="457" spans="1:1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4"/>
    </row>
    <row r="458" spans="1:1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4"/>
    </row>
    <row r="459" spans="1:1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4"/>
    </row>
    <row r="460" spans="1:1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4"/>
    </row>
    <row r="461" spans="1:1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4"/>
    </row>
    <row r="462" spans="1:1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4"/>
    </row>
    <row r="463" spans="1:1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4"/>
    </row>
    <row r="464" spans="1:1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4"/>
    </row>
    <row r="465" spans="1:1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4"/>
    </row>
    <row r="466" spans="1:1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4"/>
    </row>
    <row r="467" spans="1:1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4"/>
    </row>
    <row r="468" spans="1:1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4"/>
    </row>
    <row r="469" spans="1:1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4"/>
    </row>
    <row r="470" spans="1:1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4"/>
    </row>
    <row r="471" spans="1:1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4"/>
    </row>
    <row r="472" spans="1:1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4"/>
    </row>
    <row r="473" spans="1:1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4"/>
    </row>
    <row r="474" spans="1:1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4"/>
    </row>
    <row r="475" spans="1:1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4"/>
    </row>
    <row r="476" spans="1:1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4"/>
    </row>
    <row r="477" spans="1:1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4"/>
    </row>
    <row r="478" spans="1:1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4"/>
    </row>
    <row r="479" spans="1:1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4"/>
    </row>
    <row r="480" spans="1:1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4"/>
    </row>
    <row r="481" spans="1:1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4"/>
    </row>
    <row r="482" spans="1:1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4"/>
    </row>
    <row r="483" spans="1:1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4"/>
    </row>
    <row r="484" spans="1:1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4"/>
    </row>
    <row r="485" spans="1:1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4"/>
    </row>
    <row r="486" spans="1:1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4"/>
    </row>
    <row r="487" spans="1:1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4"/>
    </row>
    <row r="488" spans="1:1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4"/>
    </row>
    <row r="489" spans="1:1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4"/>
    </row>
    <row r="490" spans="1:1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4"/>
    </row>
    <row r="491" spans="1:1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4"/>
    </row>
    <row r="492" spans="1:1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4"/>
    </row>
    <row r="493" spans="1:1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4"/>
    </row>
    <row r="494" spans="1:1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4"/>
    </row>
    <row r="495" spans="1:1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4"/>
    </row>
    <row r="496" spans="1:1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4"/>
    </row>
    <row r="497" spans="1:1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4"/>
    </row>
    <row r="498" spans="1:1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4"/>
    </row>
    <row r="499" spans="1:1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4"/>
    </row>
    <row r="500" spans="1:1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4"/>
    </row>
    <row r="501" spans="1:1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4"/>
    </row>
    <row r="502" spans="1:1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4"/>
    </row>
    <row r="503" spans="1:1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4"/>
    </row>
    <row r="504" spans="1:1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4"/>
    </row>
    <row r="505" spans="1:1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4"/>
    </row>
    <row r="506" spans="1:1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4"/>
    </row>
    <row r="507" spans="1:1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4"/>
    </row>
    <row r="508" spans="1:1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4"/>
    </row>
    <row r="509" spans="1:1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4"/>
    </row>
    <row r="510" spans="1:1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4"/>
    </row>
    <row r="511" spans="1:1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4"/>
    </row>
    <row r="512" spans="1: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4"/>
    </row>
    <row r="513" spans="1:1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4"/>
    </row>
    <row r="514" spans="1:1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4"/>
    </row>
    <row r="515" spans="1:1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4"/>
    </row>
    <row r="516" spans="1:1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4"/>
    </row>
    <row r="517" spans="1:1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4"/>
    </row>
    <row r="518" spans="1:1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4"/>
    </row>
    <row r="519" spans="1:1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4"/>
    </row>
    <row r="520" spans="1:1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4"/>
    </row>
    <row r="521" spans="1:1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4"/>
    </row>
    <row r="522" spans="1:1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4"/>
    </row>
    <row r="523" spans="1:1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4"/>
    </row>
    <row r="524" spans="1:1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4"/>
    </row>
    <row r="525" spans="1:1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4"/>
    </row>
    <row r="526" spans="1:1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4"/>
    </row>
    <row r="527" spans="1:1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4"/>
    </row>
    <row r="528" spans="1:1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4"/>
    </row>
    <row r="529" spans="1:1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4"/>
    </row>
    <row r="530" spans="1:1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4"/>
    </row>
    <row r="531" spans="1:1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4"/>
    </row>
    <row r="532" spans="1:1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4"/>
    </row>
    <row r="533" spans="1:1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4"/>
    </row>
    <row r="534" spans="1:1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4"/>
    </row>
    <row r="535" spans="1:1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4"/>
    </row>
    <row r="536" spans="1:1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4"/>
    </row>
    <row r="537" spans="1:1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4"/>
    </row>
    <row r="538" spans="1:1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4"/>
    </row>
    <row r="539" spans="1:1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4"/>
    </row>
    <row r="540" spans="1:1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4"/>
    </row>
    <row r="541" spans="1:1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4"/>
    </row>
    <row r="542" spans="1:1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4"/>
    </row>
    <row r="543" spans="1:1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4"/>
    </row>
    <row r="544" spans="1:1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4"/>
    </row>
    <row r="545" spans="1:1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4"/>
    </row>
    <row r="546" spans="1:1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4"/>
    </row>
    <row r="547" spans="1:1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4"/>
    </row>
    <row r="548" spans="1:1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4"/>
    </row>
    <row r="549" spans="1:1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4"/>
    </row>
    <row r="550" spans="1:1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4"/>
    </row>
    <row r="551" spans="1:1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4"/>
    </row>
    <row r="552" spans="1:1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4"/>
    </row>
    <row r="553" spans="1:1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4"/>
    </row>
    <row r="554" spans="1:1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4"/>
    </row>
    <row r="555" spans="1:1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4"/>
    </row>
    <row r="556" spans="1:1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4"/>
    </row>
    <row r="557" spans="1:1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4"/>
    </row>
    <row r="558" spans="1:1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4"/>
    </row>
    <row r="559" spans="1:1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4"/>
    </row>
    <row r="560" spans="1:1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4"/>
    </row>
    <row r="561" spans="1:1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4"/>
    </row>
    <row r="562" spans="1:1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4"/>
    </row>
    <row r="563" spans="1:1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4"/>
    </row>
    <row r="564" spans="1:1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4"/>
    </row>
    <row r="565" spans="1:1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4"/>
    </row>
    <row r="566" spans="1:1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4"/>
    </row>
    <row r="567" spans="1:1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4"/>
    </row>
    <row r="568" spans="1:1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4"/>
    </row>
    <row r="569" spans="1:1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4"/>
    </row>
    <row r="570" spans="1:1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4"/>
    </row>
    <row r="571" spans="1:1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4"/>
    </row>
    <row r="572" spans="1:1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4"/>
    </row>
    <row r="573" spans="1:1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4"/>
    </row>
    <row r="574" spans="1:1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4"/>
    </row>
    <row r="575" spans="1:1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4"/>
    </row>
    <row r="576" spans="1:1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4"/>
    </row>
    <row r="577" spans="1:1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4"/>
    </row>
    <row r="578" spans="1:1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4"/>
    </row>
    <row r="579" spans="1:1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4"/>
    </row>
    <row r="580" spans="1:1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4"/>
    </row>
    <row r="581" spans="1:1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4"/>
    </row>
    <row r="582" spans="1:1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4"/>
    </row>
    <row r="583" spans="1:1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4"/>
    </row>
    <row r="584" spans="1:1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4"/>
    </row>
    <row r="585" spans="1:1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4"/>
    </row>
    <row r="586" spans="1:1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4"/>
    </row>
    <row r="587" spans="1:1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4"/>
    </row>
    <row r="588" spans="1:1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4"/>
    </row>
    <row r="589" spans="1:1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4"/>
    </row>
    <row r="590" spans="1:1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4"/>
    </row>
    <row r="591" spans="1:1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4"/>
    </row>
    <row r="592" spans="1:1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4"/>
    </row>
    <row r="593" spans="1:1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4"/>
    </row>
    <row r="594" spans="1:1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4"/>
    </row>
    <row r="595" spans="1:1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4"/>
    </row>
    <row r="596" spans="1:1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4"/>
    </row>
    <row r="597" spans="1:1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4"/>
    </row>
    <row r="598" spans="1:1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4"/>
    </row>
    <row r="599" spans="1:1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4"/>
    </row>
    <row r="600" spans="1:1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4"/>
    </row>
    <row r="601" spans="1:1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4"/>
    </row>
    <row r="602" spans="1:1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4"/>
    </row>
    <row r="603" spans="1:1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4"/>
    </row>
    <row r="604" spans="1:1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4"/>
    </row>
    <row r="605" spans="1:1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4"/>
    </row>
    <row r="606" spans="1:1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4"/>
    </row>
    <row r="607" spans="1:1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4"/>
    </row>
    <row r="608" spans="1:1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4"/>
    </row>
    <row r="609" spans="1:1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4"/>
    </row>
    <row r="610" spans="1:1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4"/>
    </row>
    <row r="611" spans="1:1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4"/>
    </row>
    <row r="612" spans="1: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4"/>
    </row>
    <row r="613" spans="1:1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4"/>
    </row>
    <row r="614" spans="1:1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4"/>
    </row>
    <row r="615" spans="1:1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4"/>
    </row>
    <row r="616" spans="1:1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4"/>
    </row>
    <row r="617" spans="1:1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4"/>
    </row>
    <row r="618" spans="1:1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4"/>
    </row>
    <row r="619" spans="1:1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4"/>
    </row>
    <row r="620" spans="1:1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4"/>
    </row>
    <row r="621" spans="1:1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4"/>
    </row>
    <row r="622" spans="1:1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4"/>
    </row>
    <row r="623" spans="1:1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4"/>
    </row>
    <row r="624" spans="1:1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4"/>
    </row>
    <row r="625" spans="1:1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4"/>
    </row>
    <row r="626" spans="1:1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4"/>
    </row>
    <row r="627" spans="1:1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4"/>
    </row>
    <row r="628" spans="1:1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4"/>
    </row>
    <row r="629" spans="1:1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4"/>
    </row>
    <row r="630" spans="1:1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4"/>
    </row>
    <row r="631" spans="1:1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4"/>
    </row>
    <row r="632" spans="1:1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4"/>
    </row>
    <row r="633" spans="1:1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4"/>
    </row>
    <row r="634" spans="1:1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4"/>
    </row>
    <row r="635" spans="1:1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4"/>
    </row>
    <row r="636" spans="1:1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4"/>
    </row>
    <row r="637" spans="1:1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4"/>
    </row>
    <row r="638" spans="1:1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4"/>
    </row>
    <row r="639" spans="1:1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4"/>
    </row>
    <row r="640" spans="1:1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4"/>
    </row>
    <row r="641" spans="1:1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4"/>
    </row>
    <row r="642" spans="1:1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4"/>
    </row>
    <row r="643" spans="1:1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4"/>
    </row>
    <row r="644" spans="1:1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4"/>
    </row>
    <row r="645" spans="1:1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4"/>
    </row>
    <row r="646" spans="1:1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4"/>
    </row>
    <row r="647" spans="1:1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4"/>
    </row>
    <row r="648" spans="1:1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4"/>
    </row>
    <row r="649" spans="1:1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4"/>
    </row>
    <row r="650" spans="1:1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4"/>
    </row>
    <row r="651" spans="1:1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4"/>
    </row>
    <row r="652" spans="1:1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4"/>
    </row>
    <row r="653" spans="1:1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4"/>
    </row>
    <row r="654" spans="1:1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4"/>
    </row>
    <row r="655" spans="1:1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4"/>
    </row>
    <row r="656" spans="1:1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4"/>
    </row>
    <row r="657" spans="1:1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4"/>
    </row>
    <row r="658" spans="1:1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4"/>
    </row>
    <row r="659" spans="1:1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4"/>
    </row>
    <row r="660" spans="1:1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4"/>
    </row>
    <row r="661" spans="1:1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4"/>
    </row>
    <row r="662" spans="1:1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4"/>
    </row>
    <row r="663" spans="1:1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4"/>
    </row>
    <row r="664" spans="1:1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4"/>
    </row>
    <row r="665" spans="1:1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4"/>
    </row>
    <row r="666" spans="1:1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4"/>
    </row>
    <row r="667" spans="1:1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4"/>
    </row>
    <row r="668" spans="1:1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4"/>
    </row>
    <row r="669" spans="1:1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4"/>
    </row>
    <row r="670" spans="1:1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4"/>
    </row>
    <row r="671" spans="1:1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4"/>
    </row>
    <row r="672" spans="1:1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4"/>
    </row>
    <row r="673" spans="1:1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4"/>
    </row>
    <row r="674" spans="1:1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4"/>
    </row>
    <row r="675" spans="1:1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4"/>
    </row>
    <row r="676" spans="1:1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4"/>
    </row>
    <row r="677" spans="1:1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4"/>
    </row>
    <row r="678" spans="1:1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4"/>
    </row>
    <row r="679" spans="1:1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4"/>
    </row>
    <row r="680" spans="1:1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4"/>
    </row>
    <row r="681" spans="1:1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4"/>
    </row>
    <row r="682" spans="1:1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4"/>
    </row>
    <row r="683" spans="1:1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4"/>
    </row>
    <row r="684" spans="1:1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4"/>
    </row>
    <row r="685" spans="1:1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4"/>
    </row>
    <row r="686" spans="1:1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4"/>
    </row>
    <row r="687" spans="1:1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4"/>
    </row>
    <row r="688" spans="1:1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4"/>
    </row>
    <row r="689" spans="1:1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4"/>
    </row>
    <row r="690" spans="1:1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4"/>
    </row>
    <row r="691" spans="1:1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4"/>
    </row>
    <row r="692" spans="1:1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4"/>
    </row>
    <row r="693" spans="1:1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4"/>
    </row>
    <row r="694" spans="1:1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4"/>
    </row>
    <row r="695" spans="1:1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4"/>
    </row>
    <row r="696" spans="1:1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4"/>
    </row>
    <row r="697" spans="1:1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4"/>
    </row>
    <row r="698" spans="1:1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4"/>
    </row>
    <row r="699" spans="1:1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4"/>
    </row>
    <row r="700" spans="1:1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4"/>
    </row>
    <row r="701" spans="1:1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4"/>
    </row>
    <row r="702" spans="1:1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4"/>
    </row>
    <row r="703" spans="1:1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4"/>
    </row>
    <row r="704" spans="1:1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4"/>
    </row>
    <row r="705" spans="1:1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4"/>
    </row>
    <row r="706" spans="1:1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4"/>
    </row>
    <row r="707" spans="1:1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4"/>
    </row>
    <row r="708" spans="1:1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4"/>
    </row>
    <row r="709" spans="1:1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4"/>
    </row>
    <row r="710" spans="1:1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4"/>
    </row>
    <row r="711" spans="1:1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4"/>
    </row>
    <row r="712" spans="1: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4"/>
    </row>
    <row r="713" spans="1:1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4"/>
    </row>
    <row r="714" spans="1:1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4"/>
    </row>
    <row r="715" spans="1:1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4"/>
    </row>
    <row r="716" spans="1:1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4"/>
    </row>
    <row r="717" spans="1:1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4"/>
    </row>
    <row r="718" spans="1:1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4"/>
    </row>
    <row r="719" spans="1:1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4"/>
    </row>
    <row r="720" spans="1:1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4"/>
    </row>
    <row r="721" spans="1:1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4"/>
    </row>
    <row r="722" spans="1:1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4"/>
    </row>
    <row r="723" spans="1:1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4"/>
    </row>
    <row r="724" spans="1:1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4"/>
    </row>
    <row r="725" spans="1:1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4"/>
    </row>
    <row r="726" spans="1:1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4"/>
    </row>
    <row r="727" spans="1:1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4"/>
    </row>
    <row r="728" spans="1:1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4"/>
    </row>
    <row r="729" spans="1:1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4"/>
    </row>
    <row r="730" spans="1:1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4"/>
    </row>
    <row r="731" spans="1:1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4"/>
    </row>
    <row r="732" spans="1:1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4"/>
    </row>
    <row r="733" spans="1:1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4"/>
    </row>
    <row r="734" spans="1:1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4"/>
    </row>
    <row r="735" spans="1:1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4"/>
    </row>
    <row r="736" spans="1:1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4"/>
    </row>
    <row r="737" spans="1:1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4"/>
    </row>
    <row r="738" spans="1:1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4"/>
    </row>
    <row r="739" spans="1:1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4"/>
    </row>
    <row r="740" spans="1:1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4"/>
    </row>
    <row r="741" spans="1:1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4"/>
    </row>
    <row r="742" spans="1:1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4"/>
    </row>
    <row r="743" spans="1:1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4"/>
    </row>
    <row r="744" spans="1:1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4"/>
    </row>
    <row r="745" spans="1:1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4"/>
    </row>
    <row r="746" spans="1:1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4"/>
    </row>
    <row r="747" spans="1:1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4"/>
    </row>
    <row r="748" spans="1:1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4"/>
    </row>
    <row r="749" spans="1:1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4"/>
    </row>
    <row r="750" spans="1:1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4"/>
    </row>
    <row r="751" spans="1:1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4"/>
    </row>
    <row r="752" spans="1:1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4"/>
    </row>
    <row r="753" spans="1:1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4"/>
    </row>
    <row r="754" spans="1:1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4"/>
    </row>
    <row r="755" spans="1:1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4"/>
    </row>
    <row r="756" spans="1:1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4"/>
    </row>
    <row r="757" spans="1:1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4"/>
    </row>
    <row r="758" spans="1:1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4"/>
    </row>
    <row r="759" spans="1:1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4"/>
    </row>
    <row r="760" spans="1:1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4"/>
    </row>
    <row r="761" spans="1:1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4"/>
    </row>
    <row r="762" spans="1:1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4"/>
    </row>
    <row r="763" spans="1:1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4"/>
    </row>
    <row r="764" spans="1:1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4"/>
    </row>
    <row r="765" spans="1:1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4"/>
    </row>
    <row r="766" spans="1:1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4"/>
    </row>
    <row r="767" spans="1:1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4"/>
    </row>
    <row r="768" spans="1:1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4"/>
    </row>
    <row r="769" spans="1:1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4"/>
    </row>
    <row r="770" spans="1:1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4"/>
    </row>
    <row r="771" spans="1:1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4"/>
    </row>
    <row r="772" spans="1:1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4"/>
    </row>
    <row r="773" spans="1:1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4"/>
    </row>
    <row r="774" spans="1:1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4"/>
    </row>
    <row r="775" spans="1:1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4"/>
    </row>
    <row r="776" spans="1:1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4"/>
    </row>
    <row r="777" spans="1:1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4"/>
    </row>
    <row r="778" spans="1:1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4"/>
    </row>
    <row r="779" spans="1:1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4"/>
    </row>
    <row r="780" spans="1:1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4"/>
    </row>
    <row r="781" spans="1:1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4"/>
    </row>
    <row r="782" spans="1:1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4"/>
    </row>
    <row r="783" spans="1:1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4"/>
    </row>
    <row r="784" spans="1:1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4"/>
    </row>
    <row r="785" spans="1:1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4"/>
    </row>
    <row r="786" spans="1:1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4"/>
    </row>
    <row r="787" spans="1:1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4"/>
    </row>
    <row r="788" spans="1:1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4"/>
    </row>
    <row r="789" spans="1:1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4"/>
    </row>
    <row r="790" spans="1:1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4"/>
    </row>
    <row r="791" spans="1:1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4"/>
    </row>
    <row r="792" spans="1:1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4"/>
    </row>
    <row r="793" spans="1:1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4"/>
    </row>
    <row r="794" spans="1:1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4"/>
    </row>
    <row r="795" spans="1:1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4"/>
    </row>
    <row r="796" spans="1:1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4"/>
    </row>
    <row r="797" spans="1:1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4"/>
    </row>
    <row r="798" spans="1:1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4"/>
    </row>
    <row r="799" spans="1:1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4"/>
    </row>
    <row r="800" spans="1:1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4"/>
    </row>
    <row r="801" spans="1:1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4"/>
    </row>
    <row r="802" spans="1:1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4"/>
    </row>
    <row r="803" spans="1:1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4"/>
    </row>
    <row r="804" spans="1:1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4"/>
    </row>
    <row r="805" spans="1:1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4"/>
    </row>
    <row r="806" spans="1:1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4"/>
    </row>
    <row r="807" spans="1:1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4"/>
    </row>
    <row r="808" spans="1:1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4"/>
    </row>
    <row r="809" spans="1:1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4"/>
    </row>
    <row r="810" spans="1:1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4"/>
    </row>
    <row r="811" spans="1:1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4"/>
    </row>
    <row r="812" spans="1: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4"/>
    </row>
    <row r="813" spans="1:1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4"/>
    </row>
    <row r="814" spans="1:1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4"/>
    </row>
    <row r="815" spans="1:1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4"/>
    </row>
    <row r="816" spans="1:1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4"/>
    </row>
    <row r="817" spans="1:1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4"/>
    </row>
    <row r="818" spans="1:1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4"/>
    </row>
    <row r="819" spans="1:1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4"/>
    </row>
    <row r="820" spans="1:1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4"/>
    </row>
    <row r="821" spans="1:1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4"/>
    </row>
    <row r="822" spans="1:1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4"/>
    </row>
    <row r="823" spans="1:1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4"/>
    </row>
    <row r="824" spans="1:1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4"/>
    </row>
    <row r="825" spans="1:1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4"/>
    </row>
    <row r="826" spans="1:1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4"/>
    </row>
    <row r="827" spans="1:1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4"/>
    </row>
    <row r="828" spans="1:1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4"/>
    </row>
    <row r="829" spans="1:1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4"/>
    </row>
    <row r="830" spans="1:1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4"/>
    </row>
    <row r="831" spans="1:1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4"/>
    </row>
    <row r="832" spans="1:1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4"/>
    </row>
    <row r="833" spans="1:1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4"/>
    </row>
    <row r="834" spans="1:1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4"/>
    </row>
    <row r="835" spans="1:1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4"/>
    </row>
    <row r="836" spans="1:1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4"/>
    </row>
    <row r="837" spans="1:1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4"/>
    </row>
    <row r="838" spans="1:1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4"/>
    </row>
    <row r="839" spans="1:1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4"/>
    </row>
    <row r="840" spans="1:1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4"/>
    </row>
    <row r="841" spans="1:1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4"/>
    </row>
    <row r="842" spans="1:1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4"/>
    </row>
    <row r="843" spans="1:1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4"/>
    </row>
    <row r="844" spans="1:1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4"/>
    </row>
    <row r="845" spans="1:1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4"/>
    </row>
    <row r="846" spans="1:1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4"/>
    </row>
    <row r="847" spans="1:1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4"/>
    </row>
    <row r="848" spans="1:1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4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89" t="s">
        <v>611</v>
      </c>
      <c r="B1" s="89" t="s">
        <v>610</v>
      </c>
    </row>
    <row r="2" spans="1:8">
      <c r="A2" t="s">
        <v>608</v>
      </c>
      <c r="B2" t="s">
        <v>633</v>
      </c>
    </row>
    <row r="3" spans="1:8">
      <c r="A3" t="s">
        <v>609</v>
      </c>
      <c r="B3" t="s">
        <v>634</v>
      </c>
    </row>
    <row r="4" spans="1:8">
      <c r="A4" t="s">
        <v>590</v>
      </c>
      <c r="B4" t="s">
        <v>591</v>
      </c>
    </row>
    <row r="5" spans="1:8">
      <c r="A5" t="s">
        <v>612</v>
      </c>
      <c r="B5" t="s">
        <v>635</v>
      </c>
    </row>
    <row r="6" spans="1:8">
      <c r="A6" t="s">
        <v>613</v>
      </c>
      <c r="B6" t="s">
        <v>627</v>
      </c>
    </row>
    <row r="7" spans="1:8">
      <c r="A7" t="s">
        <v>617</v>
      </c>
      <c r="B7" t="s">
        <v>628</v>
      </c>
      <c r="D7" s="109" t="s">
        <v>662</v>
      </c>
      <c r="E7" s="109"/>
      <c r="F7" s="109"/>
      <c r="G7" s="109"/>
      <c r="H7" s="109"/>
    </row>
    <row r="8" spans="1:8">
      <c r="A8" t="s">
        <v>618</v>
      </c>
      <c r="B8" t="s">
        <v>629</v>
      </c>
    </row>
    <row r="9" spans="1:8">
      <c r="A9" t="s">
        <v>614</v>
      </c>
      <c r="B9" t="s">
        <v>630</v>
      </c>
    </row>
    <row r="10" spans="1:8">
      <c r="A10" t="s">
        <v>615</v>
      </c>
      <c r="B10" t="s">
        <v>631</v>
      </c>
    </row>
    <row r="11" spans="1:8">
      <c r="A11" t="s">
        <v>616</v>
      </c>
      <c r="B11" t="s">
        <v>632</v>
      </c>
    </row>
    <row r="12" spans="1:8">
      <c r="A12" t="s">
        <v>619</v>
      </c>
      <c r="B12" t="s">
        <v>626</v>
      </c>
    </row>
    <row r="13" spans="1:8">
      <c r="A13" t="s">
        <v>620</v>
      </c>
      <c r="B13" t="s">
        <v>625</v>
      </c>
    </row>
    <row r="14" spans="1:8">
      <c r="A14" t="s">
        <v>621</v>
      </c>
      <c r="B14" t="s">
        <v>624</v>
      </c>
    </row>
    <row r="15" spans="1:8">
      <c r="A15" t="s">
        <v>622</v>
      </c>
      <c r="B15" t="s">
        <v>623</v>
      </c>
    </row>
    <row r="16" spans="1:8">
      <c r="A16" t="s">
        <v>636</v>
      </c>
      <c r="B16" t="s">
        <v>640</v>
      </c>
    </row>
    <row r="17" spans="1:2">
      <c r="A17" t="s">
        <v>637</v>
      </c>
      <c r="B17" t="s">
        <v>641</v>
      </c>
    </row>
    <row r="18" spans="1:2">
      <c r="A18" t="s">
        <v>638</v>
      </c>
      <c r="B18" t="s">
        <v>642</v>
      </c>
    </row>
    <row r="19" spans="1:2">
      <c r="A19" t="s">
        <v>639</v>
      </c>
      <c r="B19" t="s">
        <v>643</v>
      </c>
    </row>
    <row r="20" spans="1:2">
      <c r="A20" t="s">
        <v>647</v>
      </c>
      <c r="B20" t="s">
        <v>627</v>
      </c>
    </row>
    <row r="21" spans="1:2">
      <c r="A21" t="s">
        <v>648</v>
      </c>
      <c r="B21" t="s">
        <v>628</v>
      </c>
    </row>
    <row r="22" spans="1:2">
      <c r="A22" t="s">
        <v>649</v>
      </c>
      <c r="B22" t="s">
        <v>629</v>
      </c>
    </row>
    <row r="23" spans="1:2">
      <c r="A23" t="s">
        <v>644</v>
      </c>
      <c r="B23" t="s">
        <v>630</v>
      </c>
    </row>
    <row r="24" spans="1:2">
      <c r="A24" t="s">
        <v>645</v>
      </c>
      <c r="B24" t="s">
        <v>631</v>
      </c>
    </row>
    <row r="25" spans="1:2">
      <c r="A25" t="s">
        <v>646</v>
      </c>
      <c r="B25" t="s">
        <v>632</v>
      </c>
    </row>
    <row r="26" spans="1:2">
      <c r="A26" t="s">
        <v>650</v>
      </c>
      <c r="B26" t="s">
        <v>626</v>
      </c>
    </row>
    <row r="27" spans="1:2">
      <c r="A27" t="s">
        <v>651</v>
      </c>
      <c r="B27" t="s">
        <v>625</v>
      </c>
    </row>
    <row r="28" spans="1:2">
      <c r="A28" t="s">
        <v>652</v>
      </c>
      <c r="B28" t="s">
        <v>624</v>
      </c>
    </row>
    <row r="29" spans="1:2">
      <c r="A29" t="s">
        <v>653</v>
      </c>
      <c r="B29" t="s">
        <v>623</v>
      </c>
    </row>
  </sheetData>
  <pageMargins left="0.7" right="0.7" top="0.75" bottom="0.75" header="0.3" footer="0.3"/>
  <pageSetup paperSize="40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AHU Valve</vt:lpstr>
      <vt:lpstr>Vlookup</vt:lpstr>
      <vt:lpstr>Valve Reference</vt:lpstr>
      <vt:lpstr>Actuator Reference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2018-07-06T18:57:08Z</cp:lastPrinted>
  <dcterms:created xsi:type="dcterms:W3CDTF">2018-06-22T13:14:58Z</dcterms:created>
  <dcterms:modified xsi:type="dcterms:W3CDTF">2018-12-06T14:37:55Z</dcterms:modified>
</cp:coreProperties>
</file>