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árquez\[FUENTES]\C#\VS 2010\01-AutoCAD\v.2014\Dev_is2GraphObj\[Extra]\"/>
    </mc:Choice>
  </mc:AlternateContent>
  <bookViews>
    <workbookView xWindow="0" yWindow="0" windowWidth="21570" windowHeight="66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T3" i="1" l="1"/>
  <c r="T9" i="1" s="1"/>
  <c r="T25" i="1" s="1"/>
  <c r="F26" i="1" s="1"/>
  <c r="T5" i="1"/>
  <c r="T21" i="1"/>
  <c r="T19" i="1"/>
  <c r="T17" i="1"/>
  <c r="T13" i="1"/>
  <c r="T7" i="1"/>
  <c r="J22" i="1"/>
  <c r="F22" i="1"/>
  <c r="P10" i="1"/>
  <c r="J10" i="1"/>
  <c r="F10" i="1"/>
  <c r="L10" i="1" s="1"/>
  <c r="N4" i="1"/>
  <c r="L4" i="1"/>
  <c r="J4" i="1"/>
  <c r="T23" i="1" l="1"/>
  <c r="F30" i="1" s="1"/>
  <c r="U14" i="1"/>
  <c r="T11" i="1"/>
  <c r="T27" i="1" s="1"/>
  <c r="L13" i="1"/>
  <c r="J17" i="1" s="1"/>
  <c r="J13" i="1"/>
  <c r="F27" i="1" l="1"/>
  <c r="F28" i="1" s="1"/>
  <c r="F17" i="1"/>
  <c r="T15" i="1"/>
</calcChain>
</file>

<file path=xl/sharedStrings.xml><?xml version="1.0" encoding="utf-8"?>
<sst xmlns="http://schemas.openxmlformats.org/spreadsheetml/2006/main" count="72" uniqueCount="42">
  <si>
    <t>Circle</t>
  </si>
  <si>
    <t>X</t>
  </si>
  <si>
    <t>Y</t>
  </si>
  <si>
    <t>Radio</t>
  </si>
  <si>
    <t>a</t>
  </si>
  <si>
    <t>r</t>
  </si>
  <si>
    <t>b</t>
  </si>
  <si>
    <t>X^2</t>
  </si>
  <si>
    <t>Y^2</t>
  </si>
  <si>
    <t>A</t>
  </si>
  <si>
    <t>B</t>
  </si>
  <si>
    <t>C</t>
  </si>
  <si>
    <t>+</t>
  </si>
  <si>
    <t>Ind</t>
  </si>
  <si>
    <t>A1</t>
  </si>
  <si>
    <t>B1</t>
  </si>
  <si>
    <t>C1</t>
  </si>
  <si>
    <t>Punto Inicio</t>
  </si>
  <si>
    <t>x1</t>
  </si>
  <si>
    <t>y1</t>
  </si>
  <si>
    <t>Segmento de recta</t>
  </si>
  <si>
    <t>Punto Final</t>
  </si>
  <si>
    <t>x2</t>
  </si>
  <si>
    <t>y2</t>
  </si>
  <si>
    <t>-</t>
  </si>
  <si>
    <t>=</t>
  </si>
  <si>
    <t>m</t>
  </si>
  <si>
    <t>(</t>
  </si>
  <si>
    <t>)</t>
  </si>
  <si>
    <t>x</t>
  </si>
  <si>
    <t>Ecuacion General de la Circunferencia (X^2 + Y^2  + AX + BY + C = 0)</t>
  </si>
  <si>
    <t>Ecuacion Recta expresada de la forma Pendiente-Ordenada (y = mx + b)</t>
  </si>
  <si>
    <t>Ecuacion General de la Recta (Ax + BY + C = 0)</t>
  </si>
  <si>
    <t>mx</t>
  </si>
  <si>
    <t>By</t>
  </si>
  <si>
    <t>Ax</t>
  </si>
  <si>
    <t>Linea</t>
  </si>
  <si>
    <t>Angle</t>
  </si>
  <si>
    <t>α</t>
  </si>
  <si>
    <t>Ecuacion General de la Recta (Ax + BY + C = 0) a partir de la forma (y = mx + b)</t>
  </si>
  <si>
    <t>CALCULOS TEMPORALES DE COMPROBACION</t>
  </si>
  <si>
    <t>Descriminante (b^2 - 4ac)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</si>
</sst>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"/>
    <numFmt numFmtId="166" formatCode="0.00000000000"/>
    <numFmt numFmtId="167" formatCode="0.000000000000"/>
    <numFmt numFmtId="168" formatCode="0.000000000000000"/>
    <numFmt numFmtId="169" formatCode="0.00000000"/>
    <numFmt numFmtId="170" formatCode="0.000000000"/>
    <numFmt numFmtId="171" formatCode="0.0000"/>
    <numFmt numFmtId="177" formatCode="0.00000000000000"/>
    <numFmt numFmtId="178" formatCode="0.000000000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9" fontId="0" fillId="0" borderId="0" xfId="0" applyNumberFormat="1"/>
    <xf numFmtId="0" fontId="0" fillId="5" borderId="0" xfId="0" applyFill="1"/>
    <xf numFmtId="0" fontId="0" fillId="6" borderId="0" xfId="0" applyFill="1"/>
    <xf numFmtId="171" fontId="0" fillId="6" borderId="0" xfId="0" applyNumberFormat="1" applyFill="1"/>
    <xf numFmtId="170" fontId="0" fillId="5" borderId="0" xfId="0" applyNumberFormat="1" applyFill="1"/>
    <xf numFmtId="166" fontId="0" fillId="5" borderId="0" xfId="0" applyNumberFormat="1" applyFill="1"/>
    <xf numFmtId="171" fontId="0" fillId="5" borderId="0" xfId="0" applyNumberFormat="1" applyFill="1"/>
    <xf numFmtId="0" fontId="2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" xfId="0" applyFont="1" applyFill="1" applyBorder="1"/>
    <xf numFmtId="1" fontId="0" fillId="5" borderId="0" xfId="0" applyNumberFormat="1" applyFill="1"/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0" fillId="0" borderId="0" xfId="0" applyNumberFormat="1"/>
    <xf numFmtId="178" fontId="0" fillId="0" borderId="0" xfId="0" applyNumberFormat="1"/>
    <xf numFmtId="164" fontId="0" fillId="5" borderId="0" xfId="0" applyNumberFormat="1" applyFill="1"/>
    <xf numFmtId="177" fontId="0" fillId="5" borderId="0" xfId="0" applyNumberFormat="1" applyFill="1"/>
    <xf numFmtId="168" fontId="0" fillId="5" borderId="0" xfId="0" applyNumberFormat="1" applyFill="1"/>
    <xf numFmtId="168" fontId="5" fillId="0" borderId="0" xfId="0" applyNumberFormat="1" applyFont="1"/>
    <xf numFmtId="167" fontId="1" fillId="0" borderId="0" xfId="0" applyNumberFormat="1" applyFont="1"/>
    <xf numFmtId="0" fontId="0" fillId="0" borderId="0" xfId="0" applyAlignment="1">
      <alignment horizontal="right"/>
    </xf>
    <xf numFmtId="0" fontId="1" fillId="2" borderId="0" xfId="0" applyFont="1" applyFill="1" applyAlignment="1"/>
    <xf numFmtId="166" fontId="0" fillId="0" borderId="3" xfId="0" applyNumberFormat="1" applyBorder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tabSelected="1" topLeftCell="A7" workbookViewId="0">
      <selection activeCell="H33" sqref="H33"/>
    </sheetView>
  </sheetViews>
  <sheetFormatPr baseColWidth="10" defaultRowHeight="15" x14ac:dyDescent="0.25"/>
  <cols>
    <col min="2" max="2" width="7.140625" customWidth="1"/>
    <col min="3" max="3" width="12.28515625" customWidth="1"/>
    <col min="4" max="4" width="5.42578125" customWidth="1"/>
    <col min="6" max="6" width="22.85546875" customWidth="1"/>
    <col min="7" max="7" width="3.28515625" style="17" customWidth="1"/>
    <col min="8" max="8" width="22" customWidth="1"/>
    <col min="9" max="9" width="3.28515625" style="17" customWidth="1"/>
    <col min="10" max="10" width="22" customWidth="1"/>
    <col min="11" max="11" width="3.28515625" style="17" customWidth="1"/>
    <col min="12" max="12" width="22" customWidth="1"/>
    <col min="13" max="13" width="3.28515625" style="17" customWidth="1"/>
    <col min="14" max="14" width="22" customWidth="1"/>
    <col min="15" max="15" width="3.28515625" style="17" customWidth="1"/>
    <col min="16" max="16" width="22" customWidth="1"/>
    <col min="17" max="17" width="3.28515625" style="17" customWidth="1"/>
    <col min="19" max="19" width="8.140625" customWidth="1"/>
    <col min="20" max="20" width="34.28515625" customWidth="1"/>
    <col min="21" max="21" width="18.7109375" customWidth="1"/>
  </cols>
  <sheetData>
    <row r="2" spans="2:21" x14ac:dyDescent="0.25">
      <c r="B2" s="24" t="s">
        <v>0</v>
      </c>
      <c r="C2" s="24"/>
      <c r="D2" s="24"/>
      <c r="F2" s="15" t="s">
        <v>30</v>
      </c>
      <c r="G2" s="15"/>
      <c r="H2" s="15"/>
      <c r="I2" s="15"/>
      <c r="J2" s="15"/>
      <c r="K2" s="15"/>
      <c r="L2" s="15"/>
      <c r="M2" s="15"/>
      <c r="N2" s="15"/>
      <c r="S2" s="33" t="s">
        <v>40</v>
      </c>
      <c r="T2" s="33"/>
    </row>
    <row r="3" spans="2:21" ht="15.75" x14ac:dyDescent="0.25">
      <c r="B3" s="5" t="s">
        <v>1</v>
      </c>
      <c r="C3" s="10">
        <v>-20.0244</v>
      </c>
      <c r="D3" s="6" t="s">
        <v>4</v>
      </c>
      <c r="F3" s="5" t="s">
        <v>7</v>
      </c>
      <c r="G3" s="16" t="s">
        <v>12</v>
      </c>
      <c r="H3" s="5" t="s">
        <v>8</v>
      </c>
      <c r="I3" s="16" t="s">
        <v>12</v>
      </c>
      <c r="J3" s="5" t="s">
        <v>1</v>
      </c>
      <c r="K3" s="16" t="s">
        <v>12</v>
      </c>
      <c r="L3" s="5" t="s">
        <v>2</v>
      </c>
      <c r="M3" s="16" t="s">
        <v>12</v>
      </c>
      <c r="N3" s="5" t="s">
        <v>13</v>
      </c>
      <c r="O3" s="16"/>
      <c r="Q3" s="16"/>
      <c r="T3" s="26">
        <f>-0.0018*-1.56451612903</f>
        <v>2.8161290322539999E-3</v>
      </c>
    </row>
    <row r="4" spans="2:21" x14ac:dyDescent="0.25">
      <c r="B4" s="4" t="s">
        <v>2</v>
      </c>
      <c r="C4" s="10">
        <v>8.9999999999999998E-4</v>
      </c>
      <c r="D4" s="6" t="s">
        <v>6</v>
      </c>
      <c r="F4" s="9">
        <v>1</v>
      </c>
      <c r="H4" s="9">
        <v>1</v>
      </c>
      <c r="J4" s="9">
        <f>-2*C3</f>
        <v>40.0488</v>
      </c>
      <c r="L4" s="9">
        <f>-2*C4</f>
        <v>-1.8E-3</v>
      </c>
      <c r="N4" s="12">
        <f>(C3*C3) + (C4*C4) - (C5*C5)</f>
        <v>400.97600081000002</v>
      </c>
    </row>
    <row r="5" spans="2:21" x14ac:dyDescent="0.25">
      <c r="B5" s="4" t="s">
        <v>3</v>
      </c>
      <c r="C5" s="10">
        <v>2.4400000000000002E-2</v>
      </c>
      <c r="D5" s="6" t="s">
        <v>5</v>
      </c>
      <c r="J5" s="6" t="s">
        <v>14</v>
      </c>
      <c r="L5" s="6" t="s">
        <v>15</v>
      </c>
      <c r="N5" s="6" t="s">
        <v>16</v>
      </c>
      <c r="T5" s="25">
        <f>-0.0018*-31.282232258</f>
        <v>5.6308018064400001E-2</v>
      </c>
    </row>
    <row r="7" spans="2:21" x14ac:dyDescent="0.25">
      <c r="T7" s="8">
        <f>400.97659536+0.00000081-0.00059536</f>
        <v>400.97600081000002</v>
      </c>
    </row>
    <row r="8" spans="2:21" x14ac:dyDescent="0.25">
      <c r="B8" s="24" t="s">
        <v>20</v>
      </c>
      <c r="C8" s="24"/>
      <c r="D8" s="24"/>
      <c r="F8" s="15" t="s">
        <v>31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2:21" ht="15.75" x14ac:dyDescent="0.25">
      <c r="B9" s="7" t="s">
        <v>17</v>
      </c>
      <c r="C9" s="7"/>
      <c r="D9" s="7"/>
      <c r="F9" s="4" t="s">
        <v>26</v>
      </c>
      <c r="G9" s="21"/>
      <c r="H9" s="4" t="s">
        <v>2</v>
      </c>
      <c r="I9" s="16" t="s">
        <v>24</v>
      </c>
      <c r="J9" s="4" t="s">
        <v>19</v>
      </c>
      <c r="K9" s="16" t="s">
        <v>25</v>
      </c>
      <c r="L9" s="4" t="s">
        <v>26</v>
      </c>
      <c r="M9" s="16" t="s">
        <v>27</v>
      </c>
      <c r="N9" s="4" t="s">
        <v>29</v>
      </c>
      <c r="O9" s="16" t="s">
        <v>24</v>
      </c>
      <c r="P9" s="4" t="s">
        <v>18</v>
      </c>
      <c r="Q9" s="16" t="s">
        <v>28</v>
      </c>
      <c r="T9" s="25">
        <f>40.0488+T3</f>
        <v>40.051616129032254</v>
      </c>
    </row>
    <row r="10" spans="2:21" x14ac:dyDescent="0.25">
      <c r="B10" s="5" t="s">
        <v>1</v>
      </c>
      <c r="C10" s="10">
        <v>-20.017199999999999</v>
      </c>
      <c r="D10" s="6" t="s">
        <v>18</v>
      </c>
      <c r="F10" s="29">
        <f>(C14-C11) / (C13-C10)</f>
        <v>-1.5645161290323184</v>
      </c>
      <c r="H10" s="9">
        <v>1</v>
      </c>
      <c r="J10" s="14">
        <f>-C11</f>
        <v>-3.5000000000000003E-2</v>
      </c>
      <c r="L10" s="29">
        <f>F10</f>
        <v>-1.5645161290323184</v>
      </c>
      <c r="N10" s="9">
        <v>1</v>
      </c>
      <c r="P10" s="9">
        <f>-C10</f>
        <v>20.017199999999999</v>
      </c>
    </row>
    <row r="11" spans="2:21" x14ac:dyDescent="0.25">
      <c r="B11" s="4" t="s">
        <v>2</v>
      </c>
      <c r="C11" s="11">
        <v>3.5000000000000003E-2</v>
      </c>
      <c r="D11" s="6" t="s">
        <v>19</v>
      </c>
      <c r="T11" s="25">
        <f>T7+T5</f>
        <v>401.0323088280644</v>
      </c>
    </row>
    <row r="12" spans="2:21" ht="15.75" x14ac:dyDescent="0.25">
      <c r="B12" s="7" t="s">
        <v>21</v>
      </c>
      <c r="C12" s="7"/>
      <c r="D12" s="7"/>
      <c r="F12" s="31">
        <v>1.56451612903</v>
      </c>
      <c r="H12" s="4" t="s">
        <v>2</v>
      </c>
      <c r="I12" s="16" t="s">
        <v>25</v>
      </c>
      <c r="J12" s="4" t="s">
        <v>33</v>
      </c>
      <c r="K12" s="16" t="s">
        <v>12</v>
      </c>
      <c r="L12" s="4" t="s">
        <v>6</v>
      </c>
    </row>
    <row r="13" spans="2:21" x14ac:dyDescent="0.25">
      <c r="B13" s="5" t="s">
        <v>1</v>
      </c>
      <c r="C13" s="10">
        <v>-19.9862</v>
      </c>
      <c r="D13" s="6" t="s">
        <v>22</v>
      </c>
      <c r="H13" s="9">
        <v>1</v>
      </c>
      <c r="J13" s="29">
        <f>L10</f>
        <v>-1.5645161290323184</v>
      </c>
      <c r="L13" s="28">
        <f>L10 * P10 + (-J10)</f>
        <v>-31.282232258065722</v>
      </c>
      <c r="T13" s="30">
        <f>POWER(F12,2)</f>
        <v>2.4477107179950157</v>
      </c>
    </row>
    <row r="14" spans="2:21" x14ac:dyDescent="0.25">
      <c r="B14" s="4" t="s">
        <v>2</v>
      </c>
      <c r="C14" s="10">
        <v>-1.35E-2</v>
      </c>
      <c r="D14" s="6" t="s">
        <v>23</v>
      </c>
      <c r="U14" s="3">
        <f>T13-T15</f>
        <v>-7.2541972429007728E-12</v>
      </c>
    </row>
    <row r="15" spans="2:21" x14ac:dyDescent="0.25">
      <c r="F15" s="18" t="s">
        <v>39</v>
      </c>
      <c r="G15" s="19"/>
      <c r="H15" s="19"/>
      <c r="I15" s="19"/>
      <c r="J15" s="19"/>
      <c r="K15" s="19"/>
      <c r="L15" s="20"/>
      <c r="T15" s="3">
        <f>POWER(J13,2)</f>
        <v>2.4477107180022699</v>
      </c>
    </row>
    <row r="16" spans="2:21" ht="15.75" x14ac:dyDescent="0.25">
      <c r="F16" s="4" t="s">
        <v>35</v>
      </c>
      <c r="G16" s="16" t="s">
        <v>12</v>
      </c>
      <c r="H16" s="4" t="s">
        <v>34</v>
      </c>
      <c r="I16" s="16" t="s">
        <v>12</v>
      </c>
      <c r="J16" s="4" t="s">
        <v>11</v>
      </c>
      <c r="K16" s="16" t="s">
        <v>25</v>
      </c>
      <c r="L16" s="4">
        <v>0</v>
      </c>
      <c r="M16"/>
      <c r="O16"/>
      <c r="Q16"/>
    </row>
    <row r="17" spans="2:20" x14ac:dyDescent="0.25">
      <c r="F17" s="29">
        <f>-J13</f>
        <v>1.5645161290323184</v>
      </c>
      <c r="H17" s="22">
        <v>1</v>
      </c>
      <c r="J17" s="13">
        <f>-L13</f>
        <v>31.282232258065722</v>
      </c>
      <c r="T17" s="25">
        <f>2 * -F12 * L13</f>
        <v>97.883113839612761</v>
      </c>
    </row>
    <row r="19" spans="2:20" x14ac:dyDescent="0.25">
      <c r="T19" s="25">
        <f>2 * F10 * L13</f>
        <v>97.883113839757812</v>
      </c>
    </row>
    <row r="20" spans="2:20" x14ac:dyDescent="0.25">
      <c r="B20" s="24" t="s">
        <v>36</v>
      </c>
      <c r="C20" s="24"/>
      <c r="D20" s="24"/>
      <c r="F20" s="18" t="s">
        <v>32</v>
      </c>
      <c r="G20" s="19"/>
      <c r="H20" s="19"/>
      <c r="I20" s="19"/>
      <c r="J20" s="19"/>
      <c r="K20" s="19"/>
      <c r="L20" s="20"/>
    </row>
    <row r="21" spans="2:20" ht="15.75" x14ac:dyDescent="0.25">
      <c r="B21" s="5" t="s">
        <v>1</v>
      </c>
      <c r="C21" s="10">
        <v>-20.017199999999999</v>
      </c>
      <c r="F21" s="4" t="s">
        <v>35</v>
      </c>
      <c r="G21" s="16" t="s">
        <v>12</v>
      </c>
      <c r="H21" s="4" t="s">
        <v>34</v>
      </c>
      <c r="I21" s="16" t="s">
        <v>12</v>
      </c>
      <c r="J21" s="4" t="s">
        <v>11</v>
      </c>
      <c r="K21" s="16" t="s">
        <v>25</v>
      </c>
      <c r="L21" s="4">
        <v>0</v>
      </c>
      <c r="T21" s="1">
        <f>POWER(L13, 2)</f>
        <v>978.57805504756766</v>
      </c>
    </row>
    <row r="22" spans="2:20" x14ac:dyDescent="0.25">
      <c r="B22" s="4" t="s">
        <v>2</v>
      </c>
      <c r="C22" s="11">
        <v>3.5000000000000003E-2</v>
      </c>
      <c r="F22" s="27">
        <f>-TAN(C23 * PI() / 180)</f>
        <v>1.5645161290323439</v>
      </c>
      <c r="H22" s="22">
        <v>1</v>
      </c>
      <c r="J22" s="13">
        <f>-C22 + C21 * TAN(C23 * PI() / 180)</f>
        <v>31.282232258066234</v>
      </c>
    </row>
    <row r="23" spans="2:20" x14ac:dyDescent="0.25">
      <c r="B23" s="4" t="s">
        <v>37</v>
      </c>
      <c r="C23" s="10">
        <v>302.58570735391299</v>
      </c>
      <c r="D23" s="23" t="s">
        <v>38</v>
      </c>
      <c r="S23" s="32" t="s">
        <v>9</v>
      </c>
      <c r="T23" s="3">
        <f>1+T13</f>
        <v>3.4477107179950157</v>
      </c>
    </row>
    <row r="24" spans="2:20" x14ac:dyDescent="0.25">
      <c r="S24" s="32"/>
    </row>
    <row r="25" spans="2:20" x14ac:dyDescent="0.25">
      <c r="F25" s="21" t="s">
        <v>41</v>
      </c>
      <c r="S25" s="32" t="s">
        <v>10</v>
      </c>
      <c r="T25" s="25">
        <f>T19+T9</f>
        <v>137.93472996879007</v>
      </c>
    </row>
    <row r="26" spans="2:20" x14ac:dyDescent="0.25">
      <c r="F26" s="2">
        <f>POWER(T25,2)</f>
        <v>19025.989731563033</v>
      </c>
      <c r="S26" s="32"/>
    </row>
    <row r="27" spans="2:20" x14ac:dyDescent="0.25">
      <c r="F27" s="34">
        <f>4*T23*T27</f>
        <v>19025.989752764082</v>
      </c>
      <c r="S27" s="32" t="s">
        <v>11</v>
      </c>
      <c r="T27" s="25">
        <f>T21+T11</f>
        <v>1379.6103638756322</v>
      </c>
    </row>
    <row r="28" spans="2:20" x14ac:dyDescent="0.25">
      <c r="F28" s="35">
        <f>F26-F27</f>
        <v>-2.1201049094088376E-5</v>
      </c>
    </row>
    <row r="30" spans="2:20" x14ac:dyDescent="0.25">
      <c r="F30">
        <f>-T25/2*T23</f>
        <v>-237.77952344857292</v>
      </c>
    </row>
    <row r="33" spans="6:8" x14ac:dyDescent="0.25">
      <c r="F33">
        <v>1.82642372992735</v>
      </c>
      <c r="H33">
        <f>F33*180/PI()</f>
        <v>104.64637132737886</v>
      </c>
    </row>
  </sheetData>
  <mergeCells count="9">
    <mergeCell ref="B20:D20"/>
    <mergeCell ref="F15:L15"/>
    <mergeCell ref="F20:L20"/>
    <mergeCell ref="B2:D2"/>
    <mergeCell ref="B9:D9"/>
    <mergeCell ref="B12:D12"/>
    <mergeCell ref="B8:D8"/>
    <mergeCell ref="F2:N2"/>
    <mergeCell ref="F8:Q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</dc:creator>
  <cp:lastModifiedBy>marquez</cp:lastModifiedBy>
  <dcterms:created xsi:type="dcterms:W3CDTF">2017-07-21T14:05:22Z</dcterms:created>
  <dcterms:modified xsi:type="dcterms:W3CDTF">2017-07-21T22:51:46Z</dcterms:modified>
</cp:coreProperties>
</file>