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-Sources\C#\VS 2013\01-AutoCAD\Dev_is2GraphObj\[Extra]\"/>
    </mc:Choice>
  </mc:AlternateContent>
  <bookViews>
    <workbookView xWindow="0" yWindow="0" windowWidth="16815" windowHeight="7155"/>
  </bookViews>
  <sheets>
    <sheet name="CircleLine Intercercept" sheetId="4" r:id="rId1"/>
  </sheets>
  <definedNames>
    <definedName name="CeroReal">'CircleLine Intercercept'!$U$3</definedName>
    <definedName name="Circle.CX">'CircleLine Intercercept'!$D$3</definedName>
    <definedName name="Circle.CY">'CircleLine Intercercept'!$E$3</definedName>
    <definedName name="Circle.Radio">'CircleLine Intercercept'!$D$5</definedName>
    <definedName name="coefA">'CircleLine Intercercept'!$H$22</definedName>
    <definedName name="coefA1">'CircleLine Intercercept'!$L$4</definedName>
    <definedName name="coefB">'CircleLine Intercercept'!$J$22</definedName>
    <definedName name="coefB1">'CircleLine Intercercept'!$N$4</definedName>
    <definedName name="coefC">'CircleLine Intercercept'!$L$22</definedName>
    <definedName name="coefC1">'CircleLine Intercercept'!$P$4</definedName>
    <definedName name="Descriminante.X">'CircleLine Intercercept'!$P$29</definedName>
    <definedName name="Descriminante.Y">'CircleLine Intercercept'!$P$36</definedName>
    <definedName name="Line.Angle">'CircleLine Intercercept'!$D$16</definedName>
    <definedName name="Line.X">'CircleLine Intercercept'!$D$14</definedName>
    <definedName name="LIne.Y">'CircleLine Intercercept'!$E$14</definedName>
    <definedName name="Pendiente">'CircleLine Intercercept'!$H$10</definedName>
    <definedName name="Segment.X1">'CircleLine Intercercept'!$D$8</definedName>
    <definedName name="Segment.X2">'CircleLine Intercercept'!$D$10</definedName>
    <definedName name="Segment.Y1">'CircleLine Intercercept'!$E$8</definedName>
    <definedName name="Segment.Y2">'CircleLine Intercercept'!$E$10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H10" i="4"/>
  <c r="E14" i="4" l="1"/>
  <c r="D14" i="4"/>
  <c r="L10" i="4"/>
  <c r="L4" i="4"/>
  <c r="L22" i="4" l="1"/>
  <c r="U3" i="4"/>
  <c r="P4" i="4"/>
  <c r="N4" i="4"/>
  <c r="H36" i="4"/>
  <c r="R10" i="4"/>
  <c r="N10" i="4"/>
  <c r="N13" i="4" l="1"/>
  <c r="L17" i="4" s="1"/>
  <c r="H29" i="4"/>
  <c r="L13" i="4"/>
  <c r="H17" i="4" s="1"/>
  <c r="J36" i="4" l="1"/>
  <c r="L29" i="4"/>
  <c r="J29" i="4"/>
  <c r="L36" i="4"/>
  <c r="P36" i="4" l="1"/>
  <c r="P37" i="4" s="1"/>
  <c r="P29" i="4"/>
  <c r="P30" i="4" s="1"/>
  <c r="J42" i="4" l="1"/>
  <c r="J47" i="4" s="1"/>
  <c r="J43" i="4"/>
  <c r="J48" i="4" s="1"/>
  <c r="P42" i="4"/>
  <c r="P47" i="4" s="1"/>
  <c r="P43" i="4"/>
  <c r="P48" i="4" s="1"/>
</calcChain>
</file>

<file path=xl/sharedStrings.xml><?xml version="1.0" encoding="utf-8"?>
<sst xmlns="http://schemas.openxmlformats.org/spreadsheetml/2006/main" count="102" uniqueCount="57">
  <si>
    <t>A1</t>
  </si>
  <si>
    <t>B1</t>
  </si>
  <si>
    <t>C1</t>
  </si>
  <si>
    <t>Y1</t>
  </si>
  <si>
    <t>Y2</t>
  </si>
  <si>
    <t>X1</t>
  </si>
  <si>
    <t>X2</t>
  </si>
  <si>
    <t>(</t>
  </si>
  <si>
    <t>X</t>
  </si>
  <si>
    <t>Y</t>
  </si>
  <si>
    <t>)</t>
  </si>
  <si>
    <t>Radio</t>
  </si>
  <si>
    <t>Circle</t>
  </si>
  <si>
    <t>Line</t>
  </si>
  <si>
    <t>Segment</t>
  </si>
  <si>
    <t>Angulo</t>
  </si>
  <si>
    <t>Ecuacion General de la Circunferencia (X^2 + Y^2  + AX + BY + C = 0)</t>
  </si>
  <si>
    <t>a</t>
  </si>
  <si>
    <t>X^2</t>
  </si>
  <si>
    <t>+</t>
  </si>
  <si>
    <t>Y^2</t>
  </si>
  <si>
    <t>Ind</t>
  </si>
  <si>
    <t>b</t>
  </si>
  <si>
    <t>Ecuacion Recta expresada de la forma Pendiente-Ordenada (y = mx + b)</t>
  </si>
  <si>
    <t>m</t>
  </si>
  <si>
    <t>-</t>
  </si>
  <si>
    <t>y1</t>
  </si>
  <si>
    <t>=</t>
  </si>
  <si>
    <t>x</t>
  </si>
  <si>
    <t>x1</t>
  </si>
  <si>
    <t>mx</t>
  </si>
  <si>
    <t>Ecuacion General de la Recta (Ax + BY + C = 0) a partir de la forma (y = mx + b)</t>
  </si>
  <si>
    <t>Ax</t>
  </si>
  <si>
    <t>By</t>
  </si>
  <si>
    <t>C</t>
  </si>
  <si>
    <t>Ecuacion General de la Recta (Ax + BY + C = 0)</t>
  </si>
  <si>
    <t>A</t>
  </si>
  <si>
    <t>B</t>
  </si>
  <si>
    <t>q</t>
  </si>
  <si>
    <r>
      <t>Descriminante (</t>
    </r>
    <r>
      <rPr>
        <sz val="11"/>
        <color theme="1"/>
        <rFont val="Calibri"/>
        <family val="2"/>
        <scheme val="minor"/>
      </rPr>
      <t>D = b^2 - 4ac</t>
    </r>
    <r>
      <rPr>
        <sz val="13"/>
        <color theme="1"/>
        <rFont val="Calibri"/>
        <family val="2"/>
        <scheme val="minor"/>
      </rPr>
      <t>)</t>
    </r>
  </si>
  <si>
    <t>CeroReal</t>
  </si>
  <si>
    <t>Precision</t>
  </si>
  <si>
    <t>py</t>
  </si>
  <si>
    <t>Raices de Y</t>
  </si>
  <si>
    <t>Raices de X</t>
  </si>
  <si>
    <r>
      <rPr>
        <b/>
        <sz val="15"/>
        <color theme="1"/>
        <rFont val="Calibri"/>
        <family val="2"/>
        <scheme val="minor"/>
      </rPr>
      <t>MakeMPQx</t>
    </r>
    <r>
      <rPr>
        <b/>
        <sz val="11"/>
        <color theme="1"/>
        <rFont val="Calibri"/>
        <family val="2"/>
        <scheme val="minor"/>
      </rPr>
      <t xml:space="preserve"> - Resuelve el sistema de ecuaciones de 2 con 2 por el Metodo de Sustitucion (</t>
    </r>
    <r>
      <rPr>
        <sz val="11"/>
        <color theme="5" tint="-0.499984740745262"/>
        <rFont val="Calibri"/>
        <family val="2"/>
        <scheme val="minor"/>
      </rPr>
      <t xml:space="preserve">la operación aquí es despejar la X en la Ecuacion Lineal para sustituirla en la ecuacion cuadratica y obtener </t>
    </r>
    <r>
      <rPr>
        <b/>
        <sz val="11"/>
        <color theme="5" tint="-0.499984740745262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</si>
  <si>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5"/>
        <color theme="1"/>
        <rFont val="Calibri"/>
        <family val="2"/>
        <scheme val="minor"/>
      </rPr>
      <t>MakeMPQy</t>
    </r>
    <r>
      <rPr>
        <b/>
        <sz val="11"/>
        <color theme="1"/>
        <rFont val="Calibri"/>
        <family val="2"/>
        <scheme val="minor"/>
      </rPr>
      <t xml:space="preserve"> - Resuelve el sistema de ecuaciones de 2 con 2 por el Metodo de Sustitucion (</t>
    </r>
    <r>
      <rPr>
        <sz val="11"/>
        <color theme="5" tint="-0.499984740745262"/>
        <rFont val="Calibri"/>
        <family val="2"/>
        <scheme val="minor"/>
      </rPr>
      <t xml:space="preserve">la operación aquí es despejar la Y en la Ecuacion Lineal para sustituirla en la ecuacion cuadratica y obtener </t>
    </r>
    <r>
      <rPr>
        <b/>
        <sz val="11"/>
        <color theme="5" tint="-0.499984740745262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)</t>
    </r>
  </si>
  <si>
    <t>Y1=</t>
  </si>
  <si>
    <t>Y2=</t>
  </si>
  <si>
    <t>X1=</t>
  </si>
  <si>
    <t>X2=</t>
  </si>
  <si>
    <t>c</t>
  </si>
  <si>
    <t>my^2</t>
  </si>
  <si>
    <r>
      <rPr>
        <b/>
        <sz val="11"/>
        <color theme="1"/>
        <rFont val="Calibri"/>
        <family val="2"/>
        <scheme val="minor"/>
      </rPr>
      <t>mx^2</t>
    </r>
  </si>
  <si>
    <r>
      <rPr>
        <b/>
        <sz val="11"/>
        <color theme="1"/>
        <rFont val="Calibri"/>
        <family val="2"/>
        <scheme val="minor"/>
      </rPr>
      <t>px</t>
    </r>
  </si>
  <si>
    <t>Y = (-A/B)x + -C/B</t>
  </si>
  <si>
    <t>X = (-B/A)y + -C/A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</si>
</sst>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0000"/>
    <numFmt numFmtId="165" formatCode="0.000000000000"/>
    <numFmt numFmtId="166" formatCode="0.00000000000000"/>
    <numFmt numFmtId="167" formatCode="0.000000000000000"/>
    <numFmt numFmtId="168" formatCode="0.0000"/>
    <numFmt numFmtId="169" formatCode="0.000000"/>
    <numFmt numFmtId="170" formatCode="0.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0" fillId="2" borderId="6" xfId="0" applyNumberFormat="1" applyFill="1" applyBorder="1"/>
    <xf numFmtId="0" fontId="0" fillId="4" borderId="8" xfId="0" applyFill="1" applyBorder="1" applyAlignment="1">
      <alignment horizontal="center"/>
    </xf>
    <xf numFmtId="0" fontId="1" fillId="0" borderId="0" xfId="0" applyFont="1"/>
    <xf numFmtId="0" fontId="0" fillId="6" borderId="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6" borderId="6" xfId="0" applyFill="1" applyBorder="1" applyAlignment="1">
      <alignment horizontal="center"/>
    </xf>
    <xf numFmtId="0" fontId="0" fillId="8" borderId="0" xfId="0" applyFill="1"/>
    <xf numFmtId="167" fontId="0" fillId="8" borderId="0" xfId="0" applyNumberFormat="1" applyFill="1"/>
    <xf numFmtId="168" fontId="0" fillId="8" borderId="0" xfId="0" applyNumberFormat="1" applyFill="1"/>
    <xf numFmtId="166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0" fontId="0" fillId="4" borderId="8" xfId="0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67" fontId="0" fillId="9" borderId="0" xfId="0" applyNumberFormat="1" applyFill="1"/>
    <xf numFmtId="0" fontId="4" fillId="6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4" borderId="0" xfId="0" applyFont="1" applyFill="1"/>
    <xf numFmtId="166" fontId="0" fillId="2" borderId="6" xfId="0" applyNumberFormat="1" applyFill="1" applyBorder="1"/>
    <xf numFmtId="167" fontId="0" fillId="2" borderId="6" xfId="0" applyNumberFormat="1" applyFill="1" applyBorder="1"/>
    <xf numFmtId="167" fontId="0" fillId="2" borderId="9" xfId="0" applyNumberFormat="1" applyFill="1" applyBorder="1"/>
    <xf numFmtId="165" fontId="0" fillId="8" borderId="0" xfId="0" applyNumberFormat="1" applyFill="1"/>
    <xf numFmtId="0" fontId="0" fillId="6" borderId="9" xfId="0" applyFill="1" applyBorder="1" applyAlignment="1">
      <alignment horizontal="right"/>
    </xf>
    <xf numFmtId="169" fontId="0" fillId="2" borderId="9" xfId="0" applyNumberFormat="1" applyFill="1" applyBorder="1"/>
    <xf numFmtId="1" fontId="0" fillId="2" borderId="9" xfId="0" applyNumberFormat="1" applyFill="1" applyBorder="1"/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6" fontId="0" fillId="8" borderId="6" xfId="0" applyNumberFormat="1" applyFill="1" applyBorder="1"/>
    <xf numFmtId="165" fontId="0" fillId="8" borderId="6" xfId="0" applyNumberFormat="1" applyFill="1" applyBorder="1"/>
    <xf numFmtId="170" fontId="0" fillId="4" borderId="0" xfId="0" applyNumberFormat="1" applyFill="1"/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O434"/>
  <sheetViews>
    <sheetView tabSelected="1" zoomScaleNormal="100" workbookViewId="0">
      <selection activeCell="E10" sqref="E10"/>
    </sheetView>
  </sheetViews>
  <sheetFormatPr baseColWidth="10" defaultRowHeight="15" x14ac:dyDescent="0.25"/>
  <cols>
    <col min="1" max="1" width="7.42578125" style="1" customWidth="1"/>
    <col min="2" max="2" width="11.42578125" style="1"/>
    <col min="3" max="3" width="2.28515625" style="4" customWidth="1"/>
    <col min="4" max="4" width="20.85546875" style="1" customWidth="1"/>
    <col min="5" max="5" width="21.42578125" style="1" customWidth="1"/>
    <col min="6" max="6" width="2.28515625" style="1" customWidth="1"/>
    <col min="7" max="7" width="17.42578125" style="1" customWidth="1"/>
    <col min="8" max="8" width="22.85546875" style="1" customWidth="1"/>
    <col min="9" max="9" width="4" style="1" customWidth="1"/>
    <col min="10" max="10" width="22" style="1" customWidth="1"/>
    <col min="11" max="11" width="3.85546875" style="1" customWidth="1"/>
    <col min="12" max="12" width="24.28515625" style="1" customWidth="1"/>
    <col min="13" max="13" width="3.85546875" style="1" customWidth="1"/>
    <col min="14" max="14" width="22" style="1" customWidth="1"/>
    <col min="15" max="15" width="4" style="1" customWidth="1"/>
    <col min="16" max="16" width="22.85546875" customWidth="1"/>
    <col min="17" max="17" width="3.28515625" customWidth="1"/>
    <col min="18" max="18" width="22" customWidth="1"/>
    <col min="19" max="19" width="3.28515625" customWidth="1"/>
    <col min="21" max="21" width="13.7109375" customWidth="1"/>
  </cols>
  <sheetData>
    <row r="1" spans="2:67" s="1" customFormat="1" x14ac:dyDescent="0.25">
      <c r="C1" s="4"/>
    </row>
    <row r="2" spans="2:67" s="1" customFormat="1" ht="17.25" x14ac:dyDescent="0.25">
      <c r="B2" s="50" t="s">
        <v>12</v>
      </c>
      <c r="C2" s="5" t="s">
        <v>7</v>
      </c>
      <c r="D2" s="5" t="s">
        <v>8</v>
      </c>
      <c r="E2" s="5" t="s">
        <v>9</v>
      </c>
      <c r="F2" s="6" t="s">
        <v>10</v>
      </c>
      <c r="H2" s="42" t="s">
        <v>16</v>
      </c>
      <c r="I2" s="42"/>
      <c r="J2" s="42"/>
      <c r="K2" s="42"/>
      <c r="L2" s="42"/>
      <c r="M2" s="42"/>
      <c r="N2" s="42"/>
      <c r="O2" s="42"/>
      <c r="P2" s="42"/>
      <c r="T2" s="33" t="s">
        <v>41</v>
      </c>
      <c r="U2" s="35">
        <v>6</v>
      </c>
    </row>
    <row r="3" spans="2:67" s="1" customFormat="1" ht="15" customHeight="1" x14ac:dyDescent="0.25">
      <c r="B3" s="51"/>
      <c r="C3" s="2"/>
      <c r="D3" s="29">
        <v>28.567776865315398</v>
      </c>
      <c r="E3" s="30">
        <v>14.0036651943064</v>
      </c>
      <c r="H3" s="11" t="s">
        <v>18</v>
      </c>
      <c r="I3" s="13" t="s">
        <v>19</v>
      </c>
      <c r="J3" s="11" t="s">
        <v>20</v>
      </c>
      <c r="K3" s="13" t="s">
        <v>19</v>
      </c>
      <c r="L3" s="11" t="s">
        <v>8</v>
      </c>
      <c r="M3" s="13" t="s">
        <v>19</v>
      </c>
      <c r="N3" s="11" t="s">
        <v>9</v>
      </c>
      <c r="O3" s="13" t="s">
        <v>19</v>
      </c>
      <c r="P3" s="11" t="s">
        <v>21</v>
      </c>
      <c r="T3" s="33" t="s">
        <v>40</v>
      </c>
      <c r="U3" s="34">
        <f>1*POWER(10,-U2)</f>
        <v>9.9999999999999995E-7</v>
      </c>
    </row>
    <row r="4" spans="2:67" s="1" customFormat="1" ht="17.25" x14ac:dyDescent="0.25">
      <c r="B4" s="51"/>
      <c r="C4" s="22"/>
      <c r="D4" s="53" t="s">
        <v>11</v>
      </c>
      <c r="E4" s="54"/>
      <c r="H4" s="15">
        <v>1</v>
      </c>
      <c r="I4" s="10"/>
      <c r="J4" s="15">
        <v>1</v>
      </c>
      <c r="K4" s="10"/>
      <c r="L4" s="18">
        <f>-2*Circle.CX</f>
        <v>-57.135553730630797</v>
      </c>
      <c r="M4" s="10"/>
      <c r="N4" s="18">
        <f>-2*Circle.CY</f>
        <v>-28.0073303886128</v>
      </c>
      <c r="O4" s="10"/>
      <c r="P4" s="32">
        <f>(Circle.CX * Circle.CX) + (Circle.CY * Circle.CY) - (Circle.Radio * Circle.Radio)</f>
        <v>1009.6903502006653</v>
      </c>
    </row>
    <row r="5" spans="2:67" s="1" customFormat="1" x14ac:dyDescent="0.25">
      <c r="B5" s="52"/>
      <c r="C5" s="23"/>
      <c r="D5" s="31">
        <v>1.5906488298845201</v>
      </c>
      <c r="I5" s="10"/>
      <c r="K5" s="10"/>
      <c r="L5" s="12" t="s">
        <v>0</v>
      </c>
      <c r="M5" s="10"/>
      <c r="N5" s="12" t="s">
        <v>1</v>
      </c>
      <c r="O5" s="10"/>
      <c r="P5" s="12" t="s">
        <v>2</v>
      </c>
    </row>
    <row r="6" spans="2:67" s="1" customFormat="1" ht="15" customHeight="1" x14ac:dyDescent="0.25"/>
    <row r="7" spans="2:67" s="1" customFormat="1" ht="17.25" x14ac:dyDescent="0.25">
      <c r="B7" s="50" t="s">
        <v>14</v>
      </c>
      <c r="C7" s="5" t="s">
        <v>7</v>
      </c>
      <c r="D7" s="5" t="s">
        <v>5</v>
      </c>
      <c r="E7" s="5" t="s">
        <v>3</v>
      </c>
      <c r="F7" s="6" t="s">
        <v>10</v>
      </c>
    </row>
    <row r="8" spans="2:67" x14ac:dyDescent="0.25">
      <c r="B8" s="51"/>
      <c r="C8" s="3"/>
      <c r="D8" s="29">
        <v>24.5937317349666</v>
      </c>
      <c r="E8" s="29">
        <v>16.3659908986948</v>
      </c>
      <c r="H8" s="55" t="s">
        <v>23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2:67" ht="16.5" customHeight="1" x14ac:dyDescent="0.3">
      <c r="B9" s="51"/>
      <c r="C9" s="7" t="s">
        <v>7</v>
      </c>
      <c r="D9" s="5" t="s">
        <v>6</v>
      </c>
      <c r="E9" s="5" t="s">
        <v>4</v>
      </c>
      <c r="F9" s="6" t="s">
        <v>10</v>
      </c>
      <c r="H9" s="14" t="s">
        <v>24</v>
      </c>
      <c r="I9"/>
      <c r="J9" s="27" t="s">
        <v>9</v>
      </c>
      <c r="K9" s="26" t="s">
        <v>25</v>
      </c>
      <c r="L9" s="27" t="s">
        <v>26</v>
      </c>
      <c r="M9" s="26" t="s">
        <v>27</v>
      </c>
      <c r="N9" s="27" t="s">
        <v>24</v>
      </c>
      <c r="O9" s="26" t="s">
        <v>7</v>
      </c>
      <c r="P9" s="27" t="s">
        <v>28</v>
      </c>
      <c r="Q9" s="26" t="s">
        <v>25</v>
      </c>
      <c r="R9" s="27" t="s">
        <v>29</v>
      </c>
      <c r="S9" s="26" t="s">
        <v>10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2:67" x14ac:dyDescent="0.25">
      <c r="B10" s="52"/>
      <c r="C10" s="21"/>
      <c r="D10" s="29"/>
      <c r="E10" s="30"/>
      <c r="H10" s="24">
        <f>(Segment.Y2 - Segment.Y1) / (Segment.X2 - Segment.X1)</f>
        <v>0.66545374549345615</v>
      </c>
      <c r="I10"/>
      <c r="J10" s="15">
        <v>1</v>
      </c>
      <c r="K10" s="10"/>
      <c r="L10" s="17">
        <f>-Segment.Y1</f>
        <v>-16.3659908986948</v>
      </c>
      <c r="M10" s="10"/>
      <c r="N10" s="16">
        <f>Pendiente</f>
        <v>0.66545374549345615</v>
      </c>
      <c r="O10" s="10"/>
      <c r="P10" s="15">
        <v>1</v>
      </c>
      <c r="Q10" s="10"/>
      <c r="R10" s="15">
        <f>-Segment.X1</f>
        <v>-24.5937317349666</v>
      </c>
      <c r="S10" s="10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2:67" x14ac:dyDescent="0.25"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2:67" ht="17.25" x14ac:dyDescent="0.3">
      <c r="J12" s="25" t="s">
        <v>9</v>
      </c>
      <c r="K12" s="26" t="s">
        <v>27</v>
      </c>
      <c r="L12" s="25" t="s">
        <v>30</v>
      </c>
      <c r="M12" s="26" t="s">
        <v>19</v>
      </c>
      <c r="N12" s="25" t="s">
        <v>22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2:67" ht="17.25" x14ac:dyDescent="0.25">
      <c r="B13" s="50" t="s">
        <v>13</v>
      </c>
      <c r="C13" s="5" t="s">
        <v>7</v>
      </c>
      <c r="D13" s="5" t="s">
        <v>8</v>
      </c>
      <c r="E13" s="5" t="s">
        <v>9</v>
      </c>
      <c r="F13" s="6" t="s">
        <v>10</v>
      </c>
      <c r="J13" s="15">
        <v>1</v>
      </c>
      <c r="K13" s="10"/>
      <c r="L13" s="16">
        <f>N10</f>
        <v>0.66545374549345615</v>
      </c>
      <c r="M13" s="10"/>
      <c r="N13" s="18">
        <f>N10 * R10 + (-L10)</f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2:67" ht="15" customHeight="1" x14ac:dyDescent="0.25">
      <c r="B14" s="51"/>
      <c r="C14" s="9"/>
      <c r="D14" s="39">
        <f>Segment.X1</f>
        <v>24.5937317349666</v>
      </c>
      <c r="E14" s="40">
        <f>Segment.Y1</f>
        <v>16.3659908986948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2:67" ht="17.25" x14ac:dyDescent="0.25">
      <c r="B15" s="51"/>
      <c r="C15" s="22"/>
      <c r="D15" s="53" t="s">
        <v>15</v>
      </c>
      <c r="E15" s="54"/>
      <c r="H15" s="56" t="s">
        <v>31</v>
      </c>
      <c r="I15" s="57"/>
      <c r="J15" s="57"/>
      <c r="K15" s="57"/>
      <c r="L15" s="57"/>
      <c r="M15" s="57"/>
      <c r="N15" s="5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2:67" ht="17.25" x14ac:dyDescent="0.3">
      <c r="B16" s="52"/>
      <c r="C16" s="22"/>
      <c r="D16" s="8">
        <v>79</v>
      </c>
      <c r="H16" s="25" t="s">
        <v>32</v>
      </c>
      <c r="I16" s="26" t="s">
        <v>19</v>
      </c>
      <c r="J16" s="25" t="s">
        <v>33</v>
      </c>
      <c r="K16" s="26" t="s">
        <v>19</v>
      </c>
      <c r="L16" s="25" t="s">
        <v>34</v>
      </c>
      <c r="M16" s="26" t="s">
        <v>27</v>
      </c>
      <c r="N16" s="25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8:67" x14ac:dyDescent="0.25">
      <c r="H17" s="16">
        <f>-L13</f>
        <v>-0.66545374549345615</v>
      </c>
      <c r="I17" s="10"/>
      <c r="J17" s="19">
        <v>1</v>
      </c>
      <c r="K17" s="10"/>
      <c r="L17" s="18">
        <f>-N13</f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8:67" x14ac:dyDescent="0.25">
      <c r="M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8:67" x14ac:dyDescent="0.25"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8:67" x14ac:dyDescent="0.25">
      <c r="H20" s="59" t="s">
        <v>35</v>
      </c>
      <c r="I20" s="60"/>
      <c r="J20" s="60"/>
      <c r="K20" s="60"/>
      <c r="L20" s="60"/>
      <c r="M20" s="60"/>
      <c r="N20" s="6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8:67" ht="17.25" x14ac:dyDescent="0.3">
      <c r="H21" s="25" t="s">
        <v>32</v>
      </c>
      <c r="I21" s="26" t="s">
        <v>19</v>
      </c>
      <c r="J21" s="25" t="s">
        <v>33</v>
      </c>
      <c r="K21" s="26" t="s">
        <v>19</v>
      </c>
      <c r="L21" s="25" t="s">
        <v>34</v>
      </c>
      <c r="M21" s="26" t="s">
        <v>27</v>
      </c>
      <c r="N21" s="25"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8:67" x14ac:dyDescent="0.25">
      <c r="H22" s="20">
        <f>-TAN(Line.Angle * PI() / 180)</f>
        <v>-5.1445540159703071</v>
      </c>
      <c r="I22" s="28"/>
      <c r="J22" s="19">
        <v>1</v>
      </c>
      <c r="K22" s="28"/>
      <c r="L22" s="18">
        <f>-LIne.Y+ Line.X * TAN(Line.Angle * PI() / 180)</f>
        <v>110.15779046612401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8:67" x14ac:dyDescent="0.25">
      <c r="H23" s="12" t="s">
        <v>36</v>
      </c>
      <c r="I23" s="10"/>
      <c r="J23" s="12" t="s">
        <v>37</v>
      </c>
      <c r="K23" s="10"/>
      <c r="L23" s="12" t="s">
        <v>34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8:67" x14ac:dyDescent="0.25"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8:67" ht="18.75" customHeight="1" x14ac:dyDescent="0.25"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8:67" ht="18.75" customHeight="1" x14ac:dyDescent="0.25">
      <c r="H26" s="43" t="s">
        <v>46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8:67" x14ac:dyDescent="0.25">
      <c r="H27" s="4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8:67" ht="17.25" x14ac:dyDescent="0.3">
      <c r="H28" s="27" t="s">
        <v>53</v>
      </c>
      <c r="I28" s="26" t="s">
        <v>19</v>
      </c>
      <c r="J28" s="27" t="s">
        <v>54</v>
      </c>
      <c r="K28" s="26" t="s">
        <v>19</v>
      </c>
      <c r="L28" s="27" t="s">
        <v>38</v>
      </c>
      <c r="O28" s="49" t="s">
        <v>39</v>
      </c>
      <c r="P28" s="49"/>
      <c r="Q28" s="4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8:67" x14ac:dyDescent="0.25">
      <c r="H29" s="20">
        <f>(coefA * coefA) / (coefB * coefB) + 1</f>
        <v>27.466436023236216</v>
      </c>
      <c r="J29" s="20">
        <f xml:space="preserve"> (2 * -coefA * -coefC) / (coefB * coefB) + coefB1 * -coefA / coefB + coefA1</f>
        <v>-1334.6461844238038</v>
      </c>
      <c r="L29" s="20">
        <f>(coefC * coefC) / (coefB * coefB) + coefB1 * -coefC / coefB + coefC1</f>
        <v>16229.654783043465</v>
      </c>
      <c r="P29" s="20">
        <f>((J29 * J29) - (4 * H29 * L29))</f>
        <v>-1802.6615136738401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8:67" x14ac:dyDescent="0.25">
      <c r="H30" s="12" t="s">
        <v>17</v>
      </c>
      <c r="I30" s="10"/>
      <c r="J30" s="12" t="s">
        <v>22</v>
      </c>
      <c r="K30" s="10"/>
      <c r="L30" s="12" t="s">
        <v>51</v>
      </c>
      <c r="P30" s="36" t="str">
        <f>IF(SIGN(Descriminante.X) = -1, "D &lt; 0 --&gt; NO SOLUCION", IF(Descriminante.X &gt; CeroReal, "D &gt; 0 ---&gt; 2 RAICES", "D = 0 ---&gt; 1 RAIZ"))</f>
        <v>D &lt; 0 --&gt; NO SOLUCION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8:67" x14ac:dyDescent="0.25">
      <c r="H31" s="1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8:67" x14ac:dyDescent="0.25"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8:67" ht="18.75" customHeight="1" x14ac:dyDescent="0.25">
      <c r="H33" s="43" t="s">
        <v>45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8:67" ht="18.75" customHeight="1" x14ac:dyDescent="0.25">
      <c r="H34" s="46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8:67" ht="17.25" x14ac:dyDescent="0.3">
      <c r="H35" s="37" t="s">
        <v>52</v>
      </c>
      <c r="I35" s="26" t="s">
        <v>19</v>
      </c>
      <c r="J35" s="37" t="s">
        <v>42</v>
      </c>
      <c r="K35" s="26" t="s">
        <v>19</v>
      </c>
      <c r="L35" s="27" t="s">
        <v>38</v>
      </c>
      <c r="O35" s="49" t="s">
        <v>39</v>
      </c>
      <c r="P35" s="49"/>
      <c r="Q35" s="4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8:67" x14ac:dyDescent="0.25">
      <c r="H36" s="20">
        <f>(coefB * coefB) / (coefA * coefA) + 1</f>
        <v>1.037783704580475</v>
      </c>
      <c r="J36" s="20">
        <f xml:space="preserve"> (2 * -coefB * -coefC) / (coefA * coefA) + coefA1 * (-coefB) / coefA + coefB1</f>
        <v>-30.789018161107744</v>
      </c>
      <c r="L36" s="20">
        <f xml:space="preserve"> (coefC * coefC) / (coefA * coefA) + coefA1 * -coefC / coefA + coefC1</f>
        <v>244.77038542125922</v>
      </c>
      <c r="P36" s="20">
        <f>((J36 * J36) - (4 * H36 * L36))</f>
        <v>-68.111230091237758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8:67" x14ac:dyDescent="0.25">
      <c r="H37" s="12" t="s">
        <v>17</v>
      </c>
      <c r="I37" s="10"/>
      <c r="J37" s="12" t="s">
        <v>22</v>
      </c>
      <c r="K37" s="10"/>
      <c r="L37" s="12" t="s">
        <v>51</v>
      </c>
      <c r="P37" s="36" t="str">
        <f>IF(SIGN(Descriminante.Y) = -1, "D &lt; 0 --&gt; NO SOLUCION", IF(Descriminante.Y &gt; CeroReal, "D &gt; 0 ---&gt; 2 RAICES", "D = 0 ---&gt; 1 RAIZ"))</f>
        <v>D &lt; 0 --&gt; NO SOLUCION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8:67" x14ac:dyDescent="0.25"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8:67" x14ac:dyDescent="0.25">
      <c r="L39" s="4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8:67" x14ac:dyDescent="0.25"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8:67" x14ac:dyDescent="0.25">
      <c r="I41" s="42" t="s">
        <v>43</v>
      </c>
      <c r="J41" s="42"/>
      <c r="K41" s="42"/>
      <c r="O41" s="42" t="s">
        <v>44</v>
      </c>
      <c r="P41" s="42"/>
      <c r="Q41" s="42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8:67" x14ac:dyDescent="0.25">
      <c r="I42" s="38" t="s">
        <v>47</v>
      </c>
      <c r="J42" s="20">
        <f>(-J36 + Descriminante.Y) / (2 * H36)</f>
        <v>-17.981691062116624</v>
      </c>
      <c r="O42" s="38" t="s">
        <v>49</v>
      </c>
      <c r="P42" s="20" t="e">
        <f>(-J29 + SQRT(Descriminante.X)) / (2 * H29)</f>
        <v>#NUM!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8:67" x14ac:dyDescent="0.25">
      <c r="I43" s="38" t="s">
        <v>48</v>
      </c>
      <c r="J43" s="20">
        <f>(-J36 - Descriminante.Y) / (2 * H36)</f>
        <v>47.649740411141849</v>
      </c>
      <c r="O43" s="38" t="s">
        <v>50</v>
      </c>
      <c r="P43" s="20" t="e">
        <f>(-J29 - SQRT(Descriminante.X)) / (2 * H29)</f>
        <v>#NUM!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8:67" x14ac:dyDescent="0.25"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8:67" x14ac:dyDescent="0.25"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8:67" x14ac:dyDescent="0.25">
      <c r="I46" s="42" t="s">
        <v>56</v>
      </c>
      <c r="J46" s="42"/>
      <c r="K46" s="42"/>
      <c r="O46" s="42" t="s">
        <v>55</v>
      </c>
      <c r="P46" s="42"/>
      <c r="Q46" s="42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8:67" x14ac:dyDescent="0.25">
      <c r="I47" s="38" t="s">
        <v>49</v>
      </c>
      <c r="J47" s="20">
        <f>(-coefB / coefA) * J42 + (-coefC / coefA)</f>
        <v>17.917218697260036</v>
      </c>
      <c r="O47" s="1" t="s">
        <v>47</v>
      </c>
      <c r="P47" s="20" t="e">
        <f>(-coefA / coefB) * P42 + (-coefC / coefB)</f>
        <v>#NUM!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8:67" x14ac:dyDescent="0.25">
      <c r="I48" s="38" t="s">
        <v>50</v>
      </c>
      <c r="J48" s="20">
        <f>(-coefB / coefA) * J43 + (-coefC / coefA)</f>
        <v>30.674676636183012</v>
      </c>
      <c r="O48" s="1" t="s">
        <v>48</v>
      </c>
      <c r="P48" s="20" t="e">
        <f>(-coefA / coefB) * P43 + (-coefC / coefB)</f>
        <v>#NUM!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6:67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6:67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6:67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6:67" x14ac:dyDescent="0.25"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6:67" x14ac:dyDescent="0.25"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6:67" x14ac:dyDescent="0.25"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6:67" x14ac:dyDescent="0.25"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6:67" x14ac:dyDescent="0.25"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6:67" x14ac:dyDescent="0.25"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6:67" x14ac:dyDescent="0.25"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6:67" x14ac:dyDescent="0.25"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6:67" x14ac:dyDescent="0.25"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6:67" x14ac:dyDescent="0.25"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6:67" x14ac:dyDescent="0.25"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6:67" x14ac:dyDescent="0.25"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6:67" x14ac:dyDescent="0.25"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6:67" x14ac:dyDescent="0.25"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6:67" x14ac:dyDescent="0.25"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6:67" x14ac:dyDescent="0.25"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6:67" x14ac:dyDescent="0.25"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6:67" x14ac:dyDescent="0.25"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6:67" x14ac:dyDescent="0.25"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6:67" x14ac:dyDescent="0.25"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6:67" x14ac:dyDescent="0.25"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6:67" x14ac:dyDescent="0.25"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6:67" x14ac:dyDescent="0.25"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6:67" x14ac:dyDescent="0.25"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6:67" x14ac:dyDescent="0.25"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6:67" x14ac:dyDescent="0.25"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6:67" x14ac:dyDescent="0.25"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6:67" x14ac:dyDescent="0.25"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6:67" x14ac:dyDescent="0.25"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6:67" x14ac:dyDescent="0.25"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6:67" x14ac:dyDescent="0.25"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6:67" x14ac:dyDescent="0.25"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6:67" x14ac:dyDescent="0.25"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6:67" x14ac:dyDescent="0.25"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6:67" x14ac:dyDescent="0.25"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6:67" x14ac:dyDescent="0.25"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6:67" x14ac:dyDescent="0.25"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6:67" x14ac:dyDescent="0.25"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6:67" x14ac:dyDescent="0.25"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6:67" x14ac:dyDescent="0.25"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6:67" x14ac:dyDescent="0.25"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6:67" x14ac:dyDescent="0.25"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6:67" x14ac:dyDescent="0.25"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6:67" x14ac:dyDescent="0.25"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6:67" x14ac:dyDescent="0.25"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6:67" x14ac:dyDescent="0.25"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6:67" x14ac:dyDescent="0.25"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6:67" x14ac:dyDescent="0.25"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6:67" x14ac:dyDescent="0.25"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6:67" x14ac:dyDescent="0.25"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6:67" x14ac:dyDescent="0.25"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6:67" x14ac:dyDescent="0.25"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6:67" x14ac:dyDescent="0.25"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6:67" x14ac:dyDescent="0.25"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6:67" x14ac:dyDescent="0.25"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6:67" x14ac:dyDescent="0.25"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6:67" x14ac:dyDescent="0.25"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6:67" x14ac:dyDescent="0.25"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6:67" x14ac:dyDescent="0.25"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6:67" x14ac:dyDescent="0.25"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6:67" x14ac:dyDescent="0.25"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6:67" x14ac:dyDescent="0.25"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6:67" x14ac:dyDescent="0.25"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6:67" x14ac:dyDescent="0.25"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6:67" x14ac:dyDescent="0.25"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6:67" x14ac:dyDescent="0.25"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6:67" x14ac:dyDescent="0.25"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6:67" x14ac:dyDescent="0.25"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6:67" x14ac:dyDescent="0.25"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6:67" x14ac:dyDescent="0.25"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6:67" x14ac:dyDescent="0.25"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6:67" x14ac:dyDescent="0.25"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6:67" x14ac:dyDescent="0.25"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6:67" x14ac:dyDescent="0.25"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6:67" x14ac:dyDescent="0.25"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6:67" x14ac:dyDescent="0.25"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6:67" x14ac:dyDescent="0.25"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6:67" x14ac:dyDescent="0.25"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6:67" x14ac:dyDescent="0.25"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6:67" x14ac:dyDescent="0.25"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6:67" x14ac:dyDescent="0.25"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6:67" x14ac:dyDescent="0.25"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6:67" x14ac:dyDescent="0.25"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6:67" x14ac:dyDescent="0.25"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6:67" x14ac:dyDescent="0.25"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6:67" x14ac:dyDescent="0.25"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6:67" x14ac:dyDescent="0.25"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6:67" x14ac:dyDescent="0.25"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6:67" x14ac:dyDescent="0.25"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6:67" x14ac:dyDescent="0.25"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6:67" x14ac:dyDescent="0.25"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6:67" x14ac:dyDescent="0.25"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6:67" x14ac:dyDescent="0.25"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6:67" x14ac:dyDescent="0.25"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6:67" x14ac:dyDescent="0.25"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6:67" x14ac:dyDescent="0.25"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6:67" x14ac:dyDescent="0.25"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6:67" x14ac:dyDescent="0.25"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6:67" x14ac:dyDescent="0.25"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6:67" x14ac:dyDescent="0.25"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6:67" x14ac:dyDescent="0.25"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6:67" x14ac:dyDescent="0.25"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6:67" x14ac:dyDescent="0.25"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6:67" x14ac:dyDescent="0.25"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6:67" x14ac:dyDescent="0.25"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6:67" x14ac:dyDescent="0.25"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6:67" x14ac:dyDescent="0.25"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6:67" x14ac:dyDescent="0.25"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6:67" x14ac:dyDescent="0.25"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6:67" x14ac:dyDescent="0.25"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6:67" x14ac:dyDescent="0.25"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6:67" x14ac:dyDescent="0.25"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6:67" x14ac:dyDescent="0.25"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6:67" x14ac:dyDescent="0.25"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6:67" x14ac:dyDescent="0.25"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6:67" x14ac:dyDescent="0.25"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6:67" x14ac:dyDescent="0.25"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6:67" x14ac:dyDescent="0.25"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6:67" x14ac:dyDescent="0.25"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6:67" x14ac:dyDescent="0.25"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6:67" x14ac:dyDescent="0.25"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6:67" x14ac:dyDescent="0.25"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6:67" x14ac:dyDescent="0.25"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6:67" x14ac:dyDescent="0.25"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6:67" x14ac:dyDescent="0.25"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6:67" x14ac:dyDescent="0.25"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6:67" x14ac:dyDescent="0.25"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6:67" x14ac:dyDescent="0.25"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6:67" x14ac:dyDescent="0.25"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6:67" x14ac:dyDescent="0.25"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6:67" x14ac:dyDescent="0.25"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6:67" x14ac:dyDescent="0.25"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6:67" x14ac:dyDescent="0.25"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6:67" x14ac:dyDescent="0.25"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6:67" x14ac:dyDescent="0.25"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6:67" x14ac:dyDescent="0.25"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6:67" x14ac:dyDescent="0.25"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6:67" x14ac:dyDescent="0.25"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6:67" x14ac:dyDescent="0.25"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6:67" x14ac:dyDescent="0.25"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6:67" x14ac:dyDescent="0.25"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6:67" x14ac:dyDescent="0.25"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6:67" x14ac:dyDescent="0.25"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6:67" x14ac:dyDescent="0.25"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6:67" x14ac:dyDescent="0.25"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6:67" x14ac:dyDescent="0.25"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6:67" x14ac:dyDescent="0.25"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6:67" x14ac:dyDescent="0.25"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6:67" x14ac:dyDescent="0.25"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6:67" x14ac:dyDescent="0.25"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6:67" x14ac:dyDescent="0.25"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6:67" x14ac:dyDescent="0.25"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6:67" x14ac:dyDescent="0.25"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6:67" x14ac:dyDescent="0.25"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6:67" x14ac:dyDescent="0.25"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6:67" x14ac:dyDescent="0.25"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6:67" x14ac:dyDescent="0.25"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6:67" x14ac:dyDescent="0.25"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6:67" x14ac:dyDescent="0.25"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6:67" x14ac:dyDescent="0.25"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6:67" x14ac:dyDescent="0.25"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6:67" x14ac:dyDescent="0.25"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6:67" x14ac:dyDescent="0.25"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6:67" x14ac:dyDescent="0.25"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6:67" x14ac:dyDescent="0.25"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6:67" x14ac:dyDescent="0.25"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6:67" x14ac:dyDescent="0.25"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6:67" x14ac:dyDescent="0.25"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6:67" x14ac:dyDescent="0.25"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6:67" x14ac:dyDescent="0.25"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6:67" x14ac:dyDescent="0.25"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6:67" x14ac:dyDescent="0.25"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6:67" x14ac:dyDescent="0.25"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6:67" x14ac:dyDescent="0.25"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6:67" x14ac:dyDescent="0.25"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6:67" x14ac:dyDescent="0.25"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6:67" x14ac:dyDescent="0.25"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6:67" x14ac:dyDescent="0.25"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6:67" x14ac:dyDescent="0.25"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6:67" x14ac:dyDescent="0.25"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6:67" x14ac:dyDescent="0.25"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6:67" x14ac:dyDescent="0.25"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6:67" x14ac:dyDescent="0.25"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6:67" x14ac:dyDescent="0.25"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6:67" x14ac:dyDescent="0.25"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6:67" x14ac:dyDescent="0.25"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6:67" x14ac:dyDescent="0.25"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6:67" x14ac:dyDescent="0.25"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6:67" x14ac:dyDescent="0.25"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6:67" x14ac:dyDescent="0.25"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6:67" x14ac:dyDescent="0.25"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6:67" x14ac:dyDescent="0.25"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6:67" x14ac:dyDescent="0.25"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6:67" x14ac:dyDescent="0.25"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6:67" x14ac:dyDescent="0.25"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6:67" x14ac:dyDescent="0.25"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6:67" x14ac:dyDescent="0.25"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6:67" x14ac:dyDescent="0.25"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6:67" x14ac:dyDescent="0.25"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6:67" x14ac:dyDescent="0.25"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6:67" x14ac:dyDescent="0.25"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6:67" x14ac:dyDescent="0.25"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6:67" x14ac:dyDescent="0.25"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6:67" x14ac:dyDescent="0.25"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6:67" x14ac:dyDescent="0.25"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6:67" x14ac:dyDescent="0.25"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6:67" x14ac:dyDescent="0.25"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6:67" x14ac:dyDescent="0.25"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6:67" x14ac:dyDescent="0.25"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6:67" x14ac:dyDescent="0.25"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6:67" x14ac:dyDescent="0.25"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6:67" x14ac:dyDescent="0.25"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6:67" x14ac:dyDescent="0.25"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6:67" x14ac:dyDescent="0.25"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6:67" x14ac:dyDescent="0.25"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6:67" x14ac:dyDescent="0.25"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6:67" x14ac:dyDescent="0.25"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6:67" x14ac:dyDescent="0.25"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6:67" x14ac:dyDescent="0.25"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6:67" x14ac:dyDescent="0.25"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6:67" x14ac:dyDescent="0.25"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6:67" x14ac:dyDescent="0.25"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6:67" x14ac:dyDescent="0.25"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6:67" x14ac:dyDescent="0.25"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6:67" x14ac:dyDescent="0.25"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6:67" x14ac:dyDescent="0.25"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6:67" x14ac:dyDescent="0.25"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6:67" x14ac:dyDescent="0.25"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6:67" x14ac:dyDescent="0.25"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6:67" x14ac:dyDescent="0.25"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6:67" x14ac:dyDescent="0.25"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6:67" x14ac:dyDescent="0.25"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6:67" x14ac:dyDescent="0.25"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6:67" x14ac:dyDescent="0.25"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6:67" x14ac:dyDescent="0.25"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6:67" x14ac:dyDescent="0.25"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6:67" x14ac:dyDescent="0.25"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6:67" x14ac:dyDescent="0.25"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6:67" x14ac:dyDescent="0.25"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6:67" x14ac:dyDescent="0.25"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6:67" x14ac:dyDescent="0.25"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6:67" x14ac:dyDescent="0.25"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6:67" x14ac:dyDescent="0.25"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6:67" x14ac:dyDescent="0.25"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6:67" x14ac:dyDescent="0.25"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6:67" x14ac:dyDescent="0.25"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6:67" x14ac:dyDescent="0.25"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6:67" x14ac:dyDescent="0.25"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6:67" x14ac:dyDescent="0.25"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6:67" x14ac:dyDescent="0.25"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6:67" x14ac:dyDescent="0.25"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6:67" x14ac:dyDescent="0.25"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6:67" x14ac:dyDescent="0.25"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6:67" x14ac:dyDescent="0.25"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6:67" x14ac:dyDescent="0.25"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6:67" x14ac:dyDescent="0.25"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6:67" x14ac:dyDescent="0.25"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6:67" x14ac:dyDescent="0.25"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6:67" x14ac:dyDescent="0.25"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6:67" x14ac:dyDescent="0.25"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6:67" x14ac:dyDescent="0.25"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6:67" x14ac:dyDescent="0.25"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6:67" x14ac:dyDescent="0.25"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6:67" x14ac:dyDescent="0.25"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6:67" x14ac:dyDescent="0.25"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6:67" x14ac:dyDescent="0.25"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6:67" x14ac:dyDescent="0.25"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6:67" x14ac:dyDescent="0.25"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6:67" x14ac:dyDescent="0.25"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6:67" x14ac:dyDescent="0.25"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6:67" x14ac:dyDescent="0.25"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6:67" x14ac:dyDescent="0.25"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6:67" x14ac:dyDescent="0.25"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6:67" x14ac:dyDescent="0.25"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6:67" x14ac:dyDescent="0.25"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6:67" x14ac:dyDescent="0.25"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6:67" x14ac:dyDescent="0.25"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6:67" x14ac:dyDescent="0.25"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6:67" x14ac:dyDescent="0.25"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6:67" x14ac:dyDescent="0.25"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6:67" x14ac:dyDescent="0.25"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6:67" x14ac:dyDescent="0.25"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6:67" x14ac:dyDescent="0.25"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6:67" x14ac:dyDescent="0.25"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6:67" x14ac:dyDescent="0.25"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6:67" x14ac:dyDescent="0.25"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6:67" x14ac:dyDescent="0.25"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6:67" x14ac:dyDescent="0.25"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6:67" x14ac:dyDescent="0.25"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6:67" x14ac:dyDescent="0.25"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6:67" x14ac:dyDescent="0.25"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6:67" x14ac:dyDescent="0.25"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6:67" x14ac:dyDescent="0.25"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6:67" x14ac:dyDescent="0.25"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6:67" x14ac:dyDescent="0.25"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6:67" x14ac:dyDescent="0.25"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6:67" x14ac:dyDescent="0.25"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6:67" x14ac:dyDescent="0.25"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6:67" x14ac:dyDescent="0.25"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6:67" x14ac:dyDescent="0.25"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6:67" x14ac:dyDescent="0.25"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6:67" x14ac:dyDescent="0.25"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6:67" x14ac:dyDescent="0.25"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6:67" x14ac:dyDescent="0.25"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6:67" x14ac:dyDescent="0.25"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6:67" x14ac:dyDescent="0.25"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6:67" x14ac:dyDescent="0.25"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6:67" x14ac:dyDescent="0.25"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6:67" x14ac:dyDescent="0.25"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6:67" x14ac:dyDescent="0.25"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6:67" x14ac:dyDescent="0.25"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6:67" x14ac:dyDescent="0.25"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6:67" x14ac:dyDescent="0.25"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6:67" x14ac:dyDescent="0.25"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6:67" x14ac:dyDescent="0.25"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6:67" x14ac:dyDescent="0.25"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6:67" x14ac:dyDescent="0.25"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6:67" x14ac:dyDescent="0.25"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6:67" x14ac:dyDescent="0.25"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6:67" x14ac:dyDescent="0.25"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6:67" x14ac:dyDescent="0.25"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6:67" x14ac:dyDescent="0.25"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6:67" x14ac:dyDescent="0.25"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6:67" x14ac:dyDescent="0.25"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6:67" x14ac:dyDescent="0.25"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6:67" x14ac:dyDescent="0.25"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6:67" x14ac:dyDescent="0.25"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6:67" x14ac:dyDescent="0.25"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6:67" x14ac:dyDescent="0.25"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6:67" x14ac:dyDescent="0.25"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6:67" x14ac:dyDescent="0.25"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6:67" x14ac:dyDescent="0.25"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6:67" x14ac:dyDescent="0.25"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6:67" x14ac:dyDescent="0.25"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6:67" x14ac:dyDescent="0.25"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6:67" x14ac:dyDescent="0.25"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6:67" x14ac:dyDescent="0.25"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6:67" x14ac:dyDescent="0.25"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6:67" x14ac:dyDescent="0.25"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6:67" x14ac:dyDescent="0.25"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6:67" x14ac:dyDescent="0.25"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6:67" x14ac:dyDescent="0.25"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6:67" x14ac:dyDescent="0.25"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6:67" x14ac:dyDescent="0.25"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6:67" x14ac:dyDescent="0.25"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6:67" x14ac:dyDescent="0.25"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6:67" x14ac:dyDescent="0.25"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6:67" x14ac:dyDescent="0.25"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6:67" x14ac:dyDescent="0.25"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6:67" x14ac:dyDescent="0.25"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6:67" x14ac:dyDescent="0.25"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6:67" x14ac:dyDescent="0.25"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6:67" x14ac:dyDescent="0.25"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6:67" x14ac:dyDescent="0.25"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6:67" x14ac:dyDescent="0.25"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6:67" x14ac:dyDescent="0.25"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6:67" x14ac:dyDescent="0.25"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6:67" x14ac:dyDescent="0.25"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6:67" x14ac:dyDescent="0.25"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6:67" x14ac:dyDescent="0.25"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6:67" x14ac:dyDescent="0.25"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6:67" x14ac:dyDescent="0.25"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6:67" x14ac:dyDescent="0.25"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6:67" x14ac:dyDescent="0.25"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6:67" x14ac:dyDescent="0.25"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6:67" x14ac:dyDescent="0.25"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6:67" x14ac:dyDescent="0.25"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6:67" x14ac:dyDescent="0.25"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6:67" x14ac:dyDescent="0.25"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6:67" x14ac:dyDescent="0.25"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6:67" x14ac:dyDescent="0.25"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6:67" x14ac:dyDescent="0.25"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6:67" x14ac:dyDescent="0.25"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6:67" x14ac:dyDescent="0.25"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6:67" x14ac:dyDescent="0.25"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6:67" x14ac:dyDescent="0.25"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6:67" x14ac:dyDescent="0.25"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6:67" x14ac:dyDescent="0.25"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6:67" x14ac:dyDescent="0.25"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6:67" x14ac:dyDescent="0.25"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6:67" x14ac:dyDescent="0.25"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6:67" x14ac:dyDescent="0.25"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6:67" x14ac:dyDescent="0.25"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</sheetData>
  <mergeCells count="17">
    <mergeCell ref="H8:S8"/>
    <mergeCell ref="H15:N15"/>
    <mergeCell ref="H20:N20"/>
    <mergeCell ref="H2:P2"/>
    <mergeCell ref="B7:B10"/>
    <mergeCell ref="D4:E4"/>
    <mergeCell ref="B2:B5"/>
    <mergeCell ref="D15:E15"/>
    <mergeCell ref="B13:B16"/>
    <mergeCell ref="O46:Q46"/>
    <mergeCell ref="H26:S27"/>
    <mergeCell ref="O28:Q28"/>
    <mergeCell ref="I41:K41"/>
    <mergeCell ref="O41:Q41"/>
    <mergeCell ref="I46:K46"/>
    <mergeCell ref="H33:S34"/>
    <mergeCell ref="O35:Q35"/>
  </mergeCells>
  <conditionalFormatting sqref="P37">
    <cfRule type="cellIs" dxfId="5" priority="4" operator="equal">
      <formula>"D &lt; 0 --&gt; NO SOLUCION"</formula>
    </cfRule>
    <cfRule type="cellIs" dxfId="4" priority="5" operator="equal">
      <formula>"D = 0 ---&gt; 1 RAIZ"</formula>
    </cfRule>
    <cfRule type="cellIs" dxfId="3" priority="6" operator="equal">
      <formula>"D &gt; 0 ---&gt; 2 RAICES"</formula>
    </cfRule>
  </conditionalFormatting>
  <conditionalFormatting sqref="P30">
    <cfRule type="cellIs" dxfId="2" priority="1" operator="equal">
      <formula>"D &lt; 0 --&gt; NO SOLUCION"</formula>
    </cfRule>
    <cfRule type="cellIs" dxfId="1" priority="2" operator="equal">
      <formula>"D = 0 ---&gt; 1 RAIZ"</formula>
    </cfRule>
    <cfRule type="cellIs" dxfId="0" priority="3" operator="equal">
      <formula>"D &gt; 0 ---&gt; 2 RAICES"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20</vt:i4>
      </vt:variant>
    </vt:vector>
  </HeadingPairs>
  <TitlesOfParts>
    <vt:vector size="21" baseType="lpstr">
      <vt:lpstr>CircleLine Intercercept</vt:lpstr>
      <vt:lpstr>CeroReal</vt:lpstr>
      <vt:lpstr>Circle.CX</vt:lpstr>
      <vt:lpstr>Circle.CY</vt:lpstr>
      <vt:lpstr>Circle.Radio</vt:lpstr>
      <vt:lpstr>coefA</vt:lpstr>
      <vt:lpstr>coefA1</vt:lpstr>
      <vt:lpstr>coefB</vt:lpstr>
      <vt:lpstr>coefB1</vt:lpstr>
      <vt:lpstr>coefC</vt:lpstr>
      <vt:lpstr>coefC1</vt:lpstr>
      <vt:lpstr>Descriminante.X</vt:lpstr>
      <vt:lpstr>Descriminante.Y</vt:lpstr>
      <vt:lpstr>Line.Angle</vt:lpstr>
      <vt:lpstr>Line.X</vt:lpstr>
      <vt:lpstr>LIne.Y</vt:lpstr>
      <vt:lpstr>Pendiente</vt:lpstr>
      <vt:lpstr>Segment.X1</vt:lpstr>
      <vt:lpstr>Segment.X2</vt:lpstr>
      <vt:lpstr>Segment.Y1</vt:lpstr>
      <vt:lpstr>Segment.Y2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</dc:creator>
  <cp:lastModifiedBy>Usuario de Windows</cp:lastModifiedBy>
  <dcterms:created xsi:type="dcterms:W3CDTF">2017-06-07T00:06:02Z</dcterms:created>
  <dcterms:modified xsi:type="dcterms:W3CDTF">2017-12-19T16:36:33Z</dcterms:modified>
</cp:coreProperties>
</file>