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shall\Dropbox\OpenBMS\Docs\"/>
    </mc:Choice>
  </mc:AlternateContent>
  <bookViews>
    <workbookView xWindow="0" yWindow="0" windowWidth="21570" windowHeight="826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F24" i="1"/>
  <c r="F25" i="1"/>
  <c r="F26" i="1"/>
  <c r="F27" i="1"/>
  <c r="F28" i="1"/>
  <c r="A17" i="1" l="1"/>
  <c r="F10" i="1"/>
  <c r="F12" i="1"/>
  <c r="F20" i="1"/>
  <c r="F15" i="1"/>
  <c r="F13" i="1"/>
  <c r="F21" i="1"/>
  <c r="F22" i="1"/>
  <c r="F23" i="1"/>
  <c r="F14" i="1"/>
  <c r="F16" i="1"/>
  <c r="F17" i="1"/>
  <c r="F18" i="1"/>
  <c r="F19" i="1"/>
  <c r="F11" i="1"/>
  <c r="F6" i="1"/>
  <c r="G26" i="1"/>
  <c r="G19" i="1"/>
  <c r="G21" i="1"/>
  <c r="F8" i="1"/>
  <c r="G13" i="1"/>
  <c r="G16" i="1"/>
  <c r="G24" i="1"/>
  <c r="F2" i="1"/>
  <c r="F9" i="1"/>
  <c r="G15" i="1"/>
  <c r="G17" i="1"/>
  <c r="F3" i="1"/>
  <c r="G12" i="1"/>
  <c r="G18" i="1"/>
  <c r="G11" i="1"/>
  <c r="G10" i="1"/>
  <c r="F4" i="1"/>
  <c r="G20" i="1"/>
  <c r="G14" i="1"/>
  <c r="G23" i="1"/>
  <c r="F5" i="1"/>
  <c r="G28" i="1"/>
  <c r="G22" i="1"/>
  <c r="G25" i="1"/>
  <c r="F7" i="1"/>
  <c r="G7" i="1"/>
  <c r="G6" i="1"/>
  <c r="G5" i="1"/>
  <c r="G27" i="1"/>
  <c r="G4" i="1"/>
  <c r="G3" i="1"/>
  <c r="G9" i="1"/>
  <c r="G2" i="1"/>
  <c r="G8" i="1"/>
  <c r="A24" i="1" l="1"/>
</calcChain>
</file>

<file path=xl/sharedStrings.xml><?xml version="1.0" encoding="utf-8"?>
<sst xmlns="http://schemas.openxmlformats.org/spreadsheetml/2006/main" count="18" uniqueCount="15">
  <si>
    <t>thermistor resistance @ 25C</t>
  </si>
  <si>
    <t>Reference resistor value</t>
  </si>
  <si>
    <t>temperature</t>
  </si>
  <si>
    <t>adc output</t>
  </si>
  <si>
    <t>thermistor resistance</t>
  </si>
  <si>
    <t>ohms</t>
  </si>
  <si>
    <t>thermistor resistance @ 150C</t>
  </si>
  <si>
    <t>thermistor resistance @ -40C</t>
  </si>
  <si>
    <t>∆Ohms per  C -colder</t>
  </si>
  <si>
    <t>∆Ohms per  C -hotter</t>
  </si>
  <si>
    <t>∆ range</t>
  </si>
  <si>
    <t>selected thermistor</t>
  </si>
  <si>
    <t xml:space="preserve">594-NTCS0603E3103JLT </t>
  </si>
  <si>
    <t>selected bias resistor</t>
  </si>
  <si>
    <t>10k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</si>
</sst>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33" sqref="C33"/>
    </sheetView>
  </sheetViews>
  <sheetFormatPr defaultRowHeight="15" x14ac:dyDescent="0.25"/>
  <cols>
    <col min="1" max="1" width="26" customWidth="1"/>
    <col min="5" max="5" width="13.7109375" customWidth="1"/>
    <col min="6" max="6" width="20.85546875" customWidth="1"/>
    <col min="7" max="7" width="14.28515625" customWidth="1"/>
    <col min="8" max="8" width="12.140625" customWidth="1"/>
  </cols>
  <sheetData>
    <row r="1" spans="1:8" x14ac:dyDescent="0.25">
      <c r="A1" t="s">
        <v>0</v>
      </c>
      <c r="E1" t="s">
        <v>2</v>
      </c>
      <c r="F1" t="s">
        <v>4</v>
      </c>
      <c r="G1" t="s">
        <v>3</v>
      </c>
      <c r="H1">
        <v>4096</v>
      </c>
    </row>
    <row r="2" spans="1:8" x14ac:dyDescent="0.25">
      <c r="A2" s="1">
        <v>10000</v>
      </c>
      <c r="B2" t="s">
        <v>5</v>
      </c>
      <c r="E2">
        <v>-50</v>
      </c>
      <c r="F2">
        <f t="shared" ref="F2:F8" ca="1" si="0">INDIRECT("A2")+(INDIRECT("A17")*(25-E2))</f>
        <v>210079.23076923075</v>
      </c>
      <c r="G2">
        <f t="shared" ref="G2:G9" ca="1" si="1">2048*(1+(F2/(F2+INDIRECT("A14")))*(8/15)-(8/10))</f>
        <v>1452.2360557794455</v>
      </c>
    </row>
    <row r="3" spans="1:8" x14ac:dyDescent="0.25">
      <c r="E3">
        <v>-40</v>
      </c>
      <c r="F3">
        <f t="shared" ca="1" si="0"/>
        <v>183402</v>
      </c>
      <c r="G3">
        <f t="shared" ca="1" si="1"/>
        <v>1445.3901738348104</v>
      </c>
    </row>
    <row r="4" spans="1:8" x14ac:dyDescent="0.25">
      <c r="A4" t="s">
        <v>6</v>
      </c>
      <c r="E4">
        <v>-30</v>
      </c>
      <c r="F4">
        <f t="shared" ca="1" si="0"/>
        <v>156724.76923076922</v>
      </c>
      <c r="G4">
        <f t="shared" ca="1" si="1"/>
        <v>1436.3535055625221</v>
      </c>
    </row>
    <row r="5" spans="1:8" x14ac:dyDescent="0.25">
      <c r="A5" s="1">
        <v>301</v>
      </c>
      <c r="B5" t="s">
        <v>5</v>
      </c>
      <c r="E5">
        <v>-20</v>
      </c>
      <c r="F5">
        <f t="shared" ca="1" si="0"/>
        <v>130047.53846153845</v>
      </c>
      <c r="G5">
        <f t="shared" ca="1" si="1"/>
        <v>1423.8741022370791</v>
      </c>
    </row>
    <row r="6" spans="1:8" x14ac:dyDescent="0.25">
      <c r="E6">
        <v>-10</v>
      </c>
      <c r="F6">
        <f t="shared" ca="1" si="0"/>
        <v>103370.30769230769</v>
      </c>
      <c r="G6">
        <f t="shared" ca="1" si="1"/>
        <v>1405.5216281023249</v>
      </c>
    </row>
    <row r="7" spans="1:8" x14ac:dyDescent="0.25">
      <c r="A7" t="s">
        <v>7</v>
      </c>
      <c r="E7">
        <v>0</v>
      </c>
      <c r="F7">
        <f t="shared" ca="1" si="0"/>
        <v>76693.076923076922</v>
      </c>
      <c r="G7">
        <f t="shared" ca="1" si="1"/>
        <v>1375.8742915620387</v>
      </c>
    </row>
    <row r="8" spans="1:8" x14ac:dyDescent="0.25">
      <c r="A8" s="1">
        <v>183402</v>
      </c>
      <c r="B8" t="s">
        <v>5</v>
      </c>
      <c r="E8">
        <v>10</v>
      </c>
      <c r="F8">
        <f t="shared" ca="1" si="0"/>
        <v>50015.846153846156</v>
      </c>
      <c r="G8">
        <f t="shared" ca="1" si="1"/>
        <v>1319.8702879325033</v>
      </c>
    </row>
    <row r="9" spans="1:8" x14ac:dyDescent="0.25">
      <c r="E9">
        <v>20</v>
      </c>
      <c r="F9">
        <f ca="1">INDIRECT("A2")+(INDIRECT("A17")*(25-E9))</f>
        <v>23338.615384615383</v>
      </c>
      <c r="G9">
        <f t="shared" ca="1" si="1"/>
        <v>1174.238583116829</v>
      </c>
    </row>
    <row r="10" spans="1:8" x14ac:dyDescent="0.25">
      <c r="E10">
        <v>25</v>
      </c>
      <c r="F10">
        <f>A2</f>
        <v>10000</v>
      </c>
      <c r="G10">
        <f ca="1">2048*(1+(F10/(F10+INDIRECT("A14")))*(8/15)-(8/10))</f>
        <v>955.73333333333312</v>
      </c>
    </row>
    <row r="11" spans="1:8" x14ac:dyDescent="0.25">
      <c r="E11">
        <v>30</v>
      </c>
      <c r="F11">
        <f ca="1">INDIRECT("A2")+(INDIRECT("A21")*(25-E11))</f>
        <v>9612.0400000000009</v>
      </c>
      <c r="G11">
        <f t="shared" ref="G11:G28" ca="1" si="2">2048*(1+(F11/(F11+INDIRECT("A14")))*(8/15)-(8/10))</f>
        <v>944.9298734178933</v>
      </c>
    </row>
    <row r="12" spans="1:8" x14ac:dyDescent="0.25">
      <c r="E12">
        <v>40</v>
      </c>
      <c r="F12">
        <f t="shared" ref="F12:F28" ca="1" si="3">INDIRECT("A2")+(INDIRECT("A21")*(25-E12))</f>
        <v>8836.1200000000008</v>
      </c>
      <c r="G12">
        <f t="shared" ca="1" si="2"/>
        <v>921.98786643250651</v>
      </c>
    </row>
    <row r="13" spans="1:8" x14ac:dyDescent="0.25">
      <c r="A13" t="s">
        <v>1</v>
      </c>
      <c r="E13">
        <v>50</v>
      </c>
      <c r="F13">
        <f t="shared" ca="1" si="3"/>
        <v>8060.2</v>
      </c>
      <c r="G13">
        <f t="shared" ca="1" si="2"/>
        <v>897.07454550152625</v>
      </c>
    </row>
    <row r="14" spans="1:8" x14ac:dyDescent="0.25">
      <c r="A14" s="1">
        <v>10000</v>
      </c>
      <c r="B14" t="s">
        <v>5</v>
      </c>
      <c r="E14">
        <v>60</v>
      </c>
      <c r="F14">
        <f t="shared" ca="1" si="3"/>
        <v>7284.2800000000007</v>
      </c>
      <c r="G14">
        <f t="shared" ca="1" si="2"/>
        <v>869.92442396597744</v>
      </c>
    </row>
    <row r="15" spans="1:8" x14ac:dyDescent="0.25">
      <c r="E15">
        <v>70</v>
      </c>
      <c r="F15">
        <f t="shared" ca="1" si="3"/>
        <v>6508.3600000000006</v>
      </c>
      <c r="G15">
        <f t="shared" ca="1" si="2"/>
        <v>840.22210193300043</v>
      </c>
    </row>
    <row r="16" spans="1:8" x14ac:dyDescent="0.25">
      <c r="A16" t="s">
        <v>8</v>
      </c>
      <c r="E16">
        <v>80</v>
      </c>
      <c r="F16">
        <f t="shared" ca="1" si="3"/>
        <v>5732.4400000000005</v>
      </c>
      <c r="G16">
        <f t="shared" ca="1" si="2"/>
        <v>807.58995773488823</v>
      </c>
    </row>
    <row r="17" spans="1:7" x14ac:dyDescent="0.25">
      <c r="A17">
        <f>(A8-A2)/65</f>
        <v>2667.7230769230769</v>
      </c>
      <c r="E17">
        <v>90</v>
      </c>
      <c r="F17">
        <f t="shared" ca="1" si="3"/>
        <v>4956.5200000000004</v>
      </c>
      <c r="G17">
        <f t="shared" ca="1" si="2"/>
        <v>771.57200810527229</v>
      </c>
    </row>
    <row r="18" spans="1:7" x14ac:dyDescent="0.25">
      <c r="E18">
        <v>100</v>
      </c>
      <c r="F18">
        <f t="shared" ca="1" si="3"/>
        <v>4180.6000000000004</v>
      </c>
      <c r="G18">
        <f t="shared" ca="1" si="2"/>
        <v>731.61246961811685</v>
      </c>
    </row>
    <row r="19" spans="1:7" x14ac:dyDescent="0.25">
      <c r="E19">
        <v>110</v>
      </c>
      <c r="F19">
        <f t="shared" ca="1" si="3"/>
        <v>3404.6800000000003</v>
      </c>
      <c r="G19">
        <f t="shared" ca="1" si="2"/>
        <v>687.02687439511146</v>
      </c>
    </row>
    <row r="20" spans="1:7" x14ac:dyDescent="0.25">
      <c r="A20" t="s">
        <v>9</v>
      </c>
      <c r="E20">
        <v>120</v>
      </c>
      <c r="F20">
        <f t="shared" ca="1" si="3"/>
        <v>2628.76</v>
      </c>
      <c r="G20">
        <f t="shared" ca="1" si="2"/>
        <v>636.96253778412665</v>
      </c>
    </row>
    <row r="21" spans="1:7" x14ac:dyDescent="0.25">
      <c r="A21">
        <f>(A2-A5)/125</f>
        <v>77.591999999999999</v>
      </c>
      <c r="E21">
        <v>130</v>
      </c>
      <c r="F21">
        <f t="shared" ca="1" si="3"/>
        <v>1852.8400000000001</v>
      </c>
      <c r="G21">
        <f t="shared" ca="1" si="2"/>
        <v>580.34349866079901</v>
      </c>
    </row>
    <row r="22" spans="1:7" x14ac:dyDescent="0.25">
      <c r="E22">
        <v>140</v>
      </c>
      <c r="F22">
        <f t="shared" ca="1" si="3"/>
        <v>1076.92</v>
      </c>
      <c r="G22">
        <f t="shared" ca="1" si="2"/>
        <v>515.79231868305123</v>
      </c>
    </row>
    <row r="23" spans="1:7" x14ac:dyDescent="0.25">
      <c r="A23" t="s">
        <v>10</v>
      </c>
      <c r="E23">
        <v>150</v>
      </c>
      <c r="F23">
        <f t="shared" ca="1" si="3"/>
        <v>301</v>
      </c>
      <c r="G23">
        <f t="shared" ca="1" si="2"/>
        <v>441.51653884736106</v>
      </c>
    </row>
    <row r="24" spans="1:7" x14ac:dyDescent="0.25">
      <c r="A24">
        <f ca="1">G2-G23</f>
        <v>1010.7195169320844</v>
      </c>
      <c r="E24" s="2">
        <v>160</v>
      </c>
      <c r="F24" s="2">
        <f t="shared" ca="1" si="3"/>
        <v>-474.92000000000007</v>
      </c>
      <c r="G24" s="2">
        <f t="shared" ca="1" si="2"/>
        <v>355.13964005201706</v>
      </c>
    </row>
    <row r="25" spans="1:7" x14ac:dyDescent="0.25">
      <c r="E25" s="2">
        <v>170</v>
      </c>
      <c r="F25" s="2">
        <f t="shared" ca="1" si="3"/>
        <v>-1250.8400000000001</v>
      </c>
      <c r="G25" s="2">
        <f t="shared" ca="1" si="2"/>
        <v>253.44205599928046</v>
      </c>
    </row>
    <row r="26" spans="1:7" x14ac:dyDescent="0.25">
      <c r="E26" s="2">
        <v>180</v>
      </c>
      <c r="F26" s="2">
        <f t="shared" ca="1" si="3"/>
        <v>-2026.7600000000002</v>
      </c>
      <c r="G26" s="2">
        <f t="shared" ca="1" si="2"/>
        <v>131.95096531230274</v>
      </c>
    </row>
    <row r="27" spans="1:7" x14ac:dyDescent="0.25">
      <c r="A27" t="s">
        <v>11</v>
      </c>
      <c r="E27" s="2">
        <v>190</v>
      </c>
      <c r="F27" s="2">
        <f t="shared" ca="1" si="3"/>
        <v>-2802.6800000000003</v>
      </c>
      <c r="G27" s="2">
        <f t="shared" ca="1" si="2"/>
        <v>-15.735255530299355</v>
      </c>
    </row>
    <row r="28" spans="1:7" x14ac:dyDescent="0.25">
      <c r="A28" t="s">
        <v>12</v>
      </c>
      <c r="E28" s="2">
        <v>200</v>
      </c>
      <c r="F28" s="2">
        <f t="shared" ca="1" si="3"/>
        <v>-3578.6000000000004</v>
      </c>
      <c r="G28" s="2">
        <f t="shared" ca="1" si="2"/>
        <v>-199.11235140831195</v>
      </c>
    </row>
    <row r="30" spans="1:7" x14ac:dyDescent="0.25">
      <c r="A30" t="s">
        <v>13</v>
      </c>
    </row>
    <row r="31" spans="1:7" x14ac:dyDescent="0.25">
      <c r="A3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Scholz</dc:creator>
  <cp:lastModifiedBy>Marshall Scholz</cp:lastModifiedBy>
  <dcterms:created xsi:type="dcterms:W3CDTF">2014-11-17T17:44:51Z</dcterms:created>
  <dcterms:modified xsi:type="dcterms:W3CDTF">2014-11-17T22:22:20Z</dcterms:modified>
</cp:coreProperties>
</file>