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" sheetId="1" r:id="rId4"/>
    <sheet state="visible" name="IA" sheetId="2" r:id="rId5"/>
    <sheet state="visible" name="NH" sheetId="3" r:id="rId6"/>
    <sheet state="visible" name="NV" sheetId="4" r:id="rId7"/>
    <sheet state="visible" name="SC" sheetId="5" r:id="rId8"/>
    <sheet state="visible" name="CA" sheetId="6" r:id="rId9"/>
    <sheet state="visible" name="OH" sheetId="7" r:id="rId10"/>
    <sheet state="hidden" name="County data" sheetId="8" r:id="rId11"/>
    <sheet state="hidden" name="declared candidates" sheetId="9" r:id="rId12"/>
  </sheets>
  <definedNames/>
  <calcPr/>
</workbook>
</file>

<file path=xl/sharedStrings.xml><?xml version="1.0" encoding="utf-8"?>
<sst xmlns="http://schemas.openxmlformats.org/spreadsheetml/2006/main" count="12449" uniqueCount="3157">
  <si>
    <t>county</t>
  </si>
  <si>
    <t>10/24/2019 - 10/30/2019</t>
  </si>
  <si>
    <t>10/31/2019 - 11/06/2019</t>
  </si>
  <si>
    <t>11/07/2019 - 11/13/2019</t>
  </si>
  <si>
    <t>Autauga County, Alabama</t>
  </si>
  <si>
    <t>Bernie Sanders</t>
  </si>
  <si>
    <t>Joe Biden</t>
  </si>
  <si>
    <t>Elizabeth Warren</t>
  </si>
  <si>
    <t>Baldwin County, Alabama</t>
  </si>
  <si>
    <t>Barbour County, Alabama</t>
  </si>
  <si>
    <t>Tulsi Gabbard</t>
  </si>
  <si>
    <t>Bibb County, Alabama</t>
  </si>
  <si>
    <t>Blount County, Alabama</t>
  </si>
  <si>
    <t>Bullock County, Alabama</t>
  </si>
  <si>
    <t>Cory Booker</t>
  </si>
  <si>
    <t>Butler County, Alabama</t>
  </si>
  <si>
    <t>Calhoun County, Alabama</t>
  </si>
  <si>
    <t>Chambers County, Alabama</t>
  </si>
  <si>
    <t>Andrew Yang</t>
  </si>
  <si>
    <t>Cherokee County, Alabama</t>
  </si>
  <si>
    <t>Chilton County, Alabama</t>
  </si>
  <si>
    <t>Choctaw County, Alabama</t>
  </si>
  <si>
    <t>Clarke County, Alabama</t>
  </si>
  <si>
    <t>Kamala Harris</t>
  </si>
  <si>
    <t>Clay County, Alabama</t>
  </si>
  <si>
    <t>Cleburne County, Alabama</t>
  </si>
  <si>
    <t>Coffee County, Alabama</t>
  </si>
  <si>
    <t>Colbert County, Alabama</t>
  </si>
  <si>
    <t>Conecuh County, Alabama</t>
  </si>
  <si>
    <t>Coosa County, Alabama</t>
  </si>
  <si>
    <t>Tom Steyer</t>
  </si>
  <si>
    <t>Covington County, Alabama</t>
  </si>
  <si>
    <t>Crenshaw County, Alabama</t>
  </si>
  <si>
    <t xml:space="preserve">Declared </t>
  </si>
  <si>
    <t>Cullman County, Alabama</t>
  </si>
  <si>
    <t>Dale County, Alabama</t>
  </si>
  <si>
    <t>Dallas County, Alabama</t>
  </si>
  <si>
    <t>DeKalb County, Alabama</t>
  </si>
  <si>
    <t>(entity:/m/06p430)(entity:/m/0hhqg37)(entity:/m/09mhnm)(entity:/m/09g8h5d)(entity:/m/0cnyrfq)(entity:/m/0gnfc4)(entity:/m/08sry2)(entity:/m/04g_1z)(entity:/m/025bdx)(entity:/m/05fbpt)(entity:/g/11h3kbcs0j|"Wayne Messam")(entity:/m/0dty9d)(entity:/m/039tr9)(entity:/m/01_gbv)(entity:/m/0ncq55g)(entity:/m/01qh39)(entity:/m/042vjb)(entity:/g/11c37jsw3y)(entity:/m/0sgh587)(entity:/m/012gx2)(entity:/m/05b60qf)(entity:/m/07k48q8)</t>
  </si>
  <si>
    <t>Date declared</t>
  </si>
  <si>
    <t>Elmore County, Alabama</t>
  </si>
  <si>
    <t>Escambia County, Alabama</t>
  </si>
  <si>
    <t>Amy Klobuchar</t>
  </si>
  <si>
    <t>Etowah County, Alabama</t>
  </si>
  <si>
    <t>(entity:/m/05fbpt)</t>
  </si>
  <si>
    <t>Fayette County, Alabama</t>
  </si>
  <si>
    <t>Franklin County, Alabama</t>
  </si>
  <si>
    <t>Beto O'Rourke</t>
  </si>
  <si>
    <t>(entity:/m/0dty9d)</t>
  </si>
  <si>
    <t>Geneva County, Alabama</t>
  </si>
  <si>
    <t>Bill De Blasio</t>
  </si>
  <si>
    <t>(entity:/m/0gjsd3)</t>
  </si>
  <si>
    <t>Greene County, Alabama</t>
  </si>
  <si>
    <t>(entity:/m/06p430)</t>
  </si>
  <si>
    <t>(entity:/m/01qh39)</t>
  </si>
  <si>
    <t>Hale County, Alabama</t>
  </si>
  <si>
    <t>Henry County, Alabama</t>
  </si>
  <si>
    <t>Houston County, Alabama</t>
  </si>
  <si>
    <t>Jackson County, Alabama</t>
  </si>
  <si>
    <t>Jay Inslee</t>
  </si>
  <si>
    <t>(entity:/m/025bdx)</t>
  </si>
  <si>
    <t>Jefferson County, Alabama</t>
  </si>
  <si>
    <t>Lamar County, Alabama</t>
  </si>
  <si>
    <t>John Delaney</t>
  </si>
  <si>
    <t>(entity:/m/09g8h5d)</t>
  </si>
  <si>
    <t>Lauderdale County, Alabama</t>
  </si>
  <si>
    <t>Julian Castro</t>
  </si>
  <si>
    <t>Lawrence County, Alabama</t>
  </si>
  <si>
    <t>(entity:/m/09mhnm)</t>
  </si>
  <si>
    <t>Lee County, Alabama</t>
  </si>
  <si>
    <t>Tim Ryan</t>
  </si>
  <si>
    <t>(entity:/m/039tr9)</t>
  </si>
  <si>
    <t>Limestone County, Alabama</t>
  </si>
  <si>
    <t>Dropped out: Oct 24</t>
  </si>
  <si>
    <t>Lowndes County, Alabama</t>
  </si>
  <si>
    <t>(entity:/m/0cnyrfq)</t>
  </si>
  <si>
    <t>Macon County, Alabama</t>
  </si>
  <si>
    <t>(entity:/g/11c37jsw3y)</t>
  </si>
  <si>
    <t>Madison County, Alabama</t>
  </si>
  <si>
    <t>Marengo County, Alabama</t>
  </si>
  <si>
    <t>(entity:/m/01_gbv)</t>
  </si>
  <si>
    <t>Marion County, Alabama</t>
  </si>
  <si>
    <t>Eric Swalwell</t>
  </si>
  <si>
    <t>(entity:/m/0ncq55g)</t>
  </si>
  <si>
    <t>Dropped out: July 8</t>
  </si>
  <si>
    <t>Marshall County, Alabama</t>
  </si>
  <si>
    <t>Mobile County, Alabama</t>
  </si>
  <si>
    <t>(entity:/m/012gx2)</t>
  </si>
  <si>
    <t>John Hickenlooper</t>
  </si>
  <si>
    <t>Monroe County, Alabama</t>
  </si>
  <si>
    <t>(entity:/m/04g_1z)</t>
  </si>
  <si>
    <t>Montgomery County, Alabama</t>
  </si>
  <si>
    <t>(entity:/m/08sry2)</t>
  </si>
  <si>
    <t>Kirsten Gillibrand</t>
  </si>
  <si>
    <t>Morgan County, Alabama</t>
  </si>
  <si>
    <t>(entity:/m/0gnfc4)</t>
  </si>
  <si>
    <t>Marianne Williamson</t>
  </si>
  <si>
    <t>Perry County, Alabama</t>
  </si>
  <si>
    <t>(entity:/m/042vjb)</t>
  </si>
  <si>
    <t>Pete Buttigieg</t>
  </si>
  <si>
    <t>Pickens County, Alabama</t>
  </si>
  <si>
    <t>Michael Bennet</t>
  </si>
  <si>
    <t>(entity:/m/05b60qf)</t>
  </si>
  <si>
    <t>Pike County, Alabama</t>
  </si>
  <si>
    <t>Randolph County, Alabama</t>
  </si>
  <si>
    <t>Russell County, Alabama</t>
  </si>
  <si>
    <t>(entity:/m/0hhqg37)</t>
  </si>
  <si>
    <t>St. Clair County, Alabama</t>
  </si>
  <si>
    <t>Shelby County, Alabama</t>
  </si>
  <si>
    <t>Mike Gravel</t>
  </si>
  <si>
    <t xml:space="preserve">(entity:/m/01qxhs) </t>
  </si>
  <si>
    <t>Sumter County, Alabama</t>
  </si>
  <si>
    <t>Seth Moulton</t>
  </si>
  <si>
    <t>(entity:/m/0sgh587)</t>
  </si>
  <si>
    <t>Talladega County, Alabama</t>
  </si>
  <si>
    <t>Steve Bullock</t>
  </si>
  <si>
    <t>(entity:/m/07k48q8)</t>
  </si>
  <si>
    <t>Wayne Messam</t>
  </si>
  <si>
    <t>(entity:/g/11h3kbcs0j|"Wayne Messam")</t>
  </si>
  <si>
    <t>Tallapoosa County, Alabama</t>
  </si>
  <si>
    <t>Tuscaloosa County, Alabama</t>
  </si>
  <si>
    <t>Walker County, Alabama</t>
  </si>
  <si>
    <t>Washington County, Alabama</t>
  </si>
  <si>
    <t>Wilcox County, Alabama</t>
  </si>
  <si>
    <t>Winston County, Alabama</t>
  </si>
  <si>
    <t>Aleutians East, Alaska</t>
  </si>
  <si>
    <t>Aleutians West, Alaska</t>
  </si>
  <si>
    <t>Anchorage, Alaska</t>
  </si>
  <si>
    <t>Bethel, Alaska</t>
  </si>
  <si>
    <t>Bristol Bay, Alaska</t>
  </si>
  <si>
    <t>Denali, Alaska</t>
  </si>
  <si>
    <t>Dillingham, Alaska</t>
  </si>
  <si>
    <t>Fairbanks North Star, Alaska</t>
  </si>
  <si>
    <t>Haines, Alaska</t>
  </si>
  <si>
    <t>Juneau, Alaska</t>
  </si>
  <si>
    <t>Kenai Peninsula Borough, Alaska</t>
  </si>
  <si>
    <t>Ketchikan Gateway, Alaska</t>
  </si>
  <si>
    <t>Kodiak Island, Alaska</t>
  </si>
  <si>
    <t>Lake and Peninsula, Alaska</t>
  </si>
  <si>
    <t>Matanuska-Susitna, Alaska</t>
  </si>
  <si>
    <t>Nome, Alaska</t>
  </si>
  <si>
    <t>North Slope, Alaska</t>
  </si>
  <si>
    <t>Northwest Arctic, Alaska</t>
  </si>
  <si>
    <t>Prince of Wales-Hyder Census Area, Alaska</t>
  </si>
  <si>
    <t>Sitka, Alaska</t>
  </si>
  <si>
    <t>Hoonah-Angoon, Alaska</t>
  </si>
  <si>
    <t>Southeast Fairbanks, Alaska</t>
  </si>
  <si>
    <t>Valdez-Cordova, Alaska</t>
  </si>
  <si>
    <t>Wade Hampton, Alaska</t>
  </si>
  <si>
    <t>Petersburg Borough, Alaska</t>
  </si>
  <si>
    <t>Yakutat, Alaska</t>
  </si>
  <si>
    <t>Yukon-Koyukuk, Alaska</t>
  </si>
  <si>
    <t>Apache County, Arizona</t>
  </si>
  <si>
    <t>Cochise County, Arizona</t>
  </si>
  <si>
    <t>Coconino County, Arizona</t>
  </si>
  <si>
    <t>Gila County, Arizona</t>
  </si>
  <si>
    <t>Graham County, Arizona</t>
  </si>
  <si>
    <t>Greenlee County, Arizona</t>
  </si>
  <si>
    <t>La Paz County, Arizona</t>
  </si>
  <si>
    <t>Maricopa County, Arizona</t>
  </si>
  <si>
    <t>Mohave County, Arizona</t>
  </si>
  <si>
    <t>Navajo County, Arizona</t>
  </si>
  <si>
    <t>Pima County, Arizona</t>
  </si>
  <si>
    <t>Pinal County, Arizona</t>
  </si>
  <si>
    <t>Santa Cruz County, Arizona</t>
  </si>
  <si>
    <t>Yavapai County, Arizona</t>
  </si>
  <si>
    <t>Yuma County, Arizona</t>
  </si>
  <si>
    <t>Arkansas County, Arkansas</t>
  </si>
  <si>
    <t>Ashley County, Arkansas</t>
  </si>
  <si>
    <t>Baxter County, Arkansas</t>
  </si>
  <si>
    <t>Benton County, Arkansas</t>
  </si>
  <si>
    <t>Boone County, Arkansas</t>
  </si>
  <si>
    <t>Bradley County, Arkansas</t>
  </si>
  <si>
    <t>Calhoun County, Arkansas</t>
  </si>
  <si>
    <t>Carroll County, Arkansas</t>
  </si>
  <si>
    <t>Chicot County, Arkansas</t>
  </si>
  <si>
    <t>Clark County, Arkansas</t>
  </si>
  <si>
    <t>Clay County, Arkansas</t>
  </si>
  <si>
    <t>Cleburne County, Arkansas</t>
  </si>
  <si>
    <t>Cleveland County, Arkansas</t>
  </si>
  <si>
    <t>Columbia County, Arkansas</t>
  </si>
  <si>
    <t>Conway County, Arkansas</t>
  </si>
  <si>
    <t>Craighead County, Arkansas</t>
  </si>
  <si>
    <t>Crawford County, Arkansas</t>
  </si>
  <si>
    <t>Crittenden County, Arkansas</t>
  </si>
  <si>
    <t>Cross County, Arkansas</t>
  </si>
  <si>
    <t>Dallas County, Arkansas</t>
  </si>
  <si>
    <t>Desha County, Arkansas</t>
  </si>
  <si>
    <t>Drew County, Arkansas</t>
  </si>
  <si>
    <t>Faulkner County, Arkansas</t>
  </si>
  <si>
    <t>Franklin County, Arkansas</t>
  </si>
  <si>
    <t>Fulton County, Arkansas</t>
  </si>
  <si>
    <t>Garland County, Arkansas</t>
  </si>
  <si>
    <t>Grant County, Arkansas</t>
  </si>
  <si>
    <t>Greene County, Arkansas</t>
  </si>
  <si>
    <t>Hempstead County, Arkansas</t>
  </si>
  <si>
    <t>Hot Spring County, Arkansas</t>
  </si>
  <si>
    <t>Howard County, Arkansas</t>
  </si>
  <si>
    <t>Independence County, Arkansas</t>
  </si>
  <si>
    <t>Izard County, Arkansas</t>
  </si>
  <si>
    <t>Jackson County, Arkansas</t>
  </si>
  <si>
    <t>Jefferson County, Arkansas</t>
  </si>
  <si>
    <t>Johnson County, Arkansas</t>
  </si>
  <si>
    <t>Lafayette County, Arkansas</t>
  </si>
  <si>
    <t>Lawrence County, Arkansas</t>
  </si>
  <si>
    <t>Lee County, Arkansas</t>
  </si>
  <si>
    <t>Lincoln County, Arkansas</t>
  </si>
  <si>
    <t>Little River County, Arkansas</t>
  </si>
  <si>
    <t>Logan County, Arkansas</t>
  </si>
  <si>
    <t>Lonoke County, Arkansas</t>
  </si>
  <si>
    <t>Madison County, Arkansas</t>
  </si>
  <si>
    <t>Marion County, Arkansas</t>
  </si>
  <si>
    <t>Miller County, Arkansas</t>
  </si>
  <si>
    <t>Mississippi County, Arkansas</t>
  </si>
  <si>
    <t>Monroe County, Arkansas</t>
  </si>
  <si>
    <t>Montgomery County, Arkansas</t>
  </si>
  <si>
    <t>Nevada County, Arkansas</t>
  </si>
  <si>
    <t>Newton County, Arkansas</t>
  </si>
  <si>
    <t>Ouachita County, Arkansas</t>
  </si>
  <si>
    <t>Perry County, Arkansas</t>
  </si>
  <si>
    <t>Phillips County, Arkansas</t>
  </si>
  <si>
    <t>Pike County, Arkansas</t>
  </si>
  <si>
    <t>Poinsett County, Arkansas</t>
  </si>
  <si>
    <t>Polk County, Arkansas</t>
  </si>
  <si>
    <t>Pope County, Arkansas</t>
  </si>
  <si>
    <t>Prairie County, Arkansas</t>
  </si>
  <si>
    <t>Pulaski County, Arkansas</t>
  </si>
  <si>
    <t>Randolph County, Arkansas</t>
  </si>
  <si>
    <t>St. Francis County, Arkansas</t>
  </si>
  <si>
    <t>Saline County, Arkansas</t>
  </si>
  <si>
    <t>Scott County, Arkansas</t>
  </si>
  <si>
    <t>Searcy County, Arkansas</t>
  </si>
  <si>
    <t>Sebastian County, Arkansas</t>
  </si>
  <si>
    <t>Sevier County, Arkansas</t>
  </si>
  <si>
    <t>Sharp County, Arkansas</t>
  </si>
  <si>
    <t>Stone County, Arkansas</t>
  </si>
  <si>
    <t>Union County, Arkansas</t>
  </si>
  <si>
    <t>Van Buren County, Arkansas</t>
  </si>
  <si>
    <t>Washington County, Arkansas</t>
  </si>
  <si>
    <t>White County, Arkansas</t>
  </si>
  <si>
    <t>Woodruff County, Arkansas</t>
  </si>
  <si>
    <t>Yell County, Arkansas</t>
  </si>
  <si>
    <t>Alameda County, California</t>
  </si>
  <si>
    <t>Alpine County, California</t>
  </si>
  <si>
    <t>Amador County, California</t>
  </si>
  <si>
    <t>Butte County, California</t>
  </si>
  <si>
    <t>Calaveras County, California</t>
  </si>
  <si>
    <t>Colusa County, California</t>
  </si>
  <si>
    <t>Contra Costa County, California</t>
  </si>
  <si>
    <t>Del Norte County, California</t>
  </si>
  <si>
    <t>El Dorado County, California</t>
  </si>
  <si>
    <t>Fresno County, California</t>
  </si>
  <si>
    <t>Glenn County, California</t>
  </si>
  <si>
    <t>Humboldt County, California</t>
  </si>
  <si>
    <t>Imperial County, California</t>
  </si>
  <si>
    <t>Inyo County, California</t>
  </si>
  <si>
    <t>Kern County, California</t>
  </si>
  <si>
    <t>Kings County, California</t>
  </si>
  <si>
    <t>Lake County, California</t>
  </si>
  <si>
    <t>Lassen County, California</t>
  </si>
  <si>
    <t>Los Angeles County, California</t>
  </si>
  <si>
    <t>Madera County, California</t>
  </si>
  <si>
    <t>Marin County, California</t>
  </si>
  <si>
    <t>Mariposa County, California</t>
  </si>
  <si>
    <t>Mendocino County, California</t>
  </si>
  <si>
    <t>Merced County, California</t>
  </si>
  <si>
    <t>Modoc County, California</t>
  </si>
  <si>
    <t>Mono County, California</t>
  </si>
  <si>
    <t>Monterey County, California</t>
  </si>
  <si>
    <t>Napa County, California</t>
  </si>
  <si>
    <t>Nevada County, California</t>
  </si>
  <si>
    <t>Orange County, California</t>
  </si>
  <si>
    <t>Placer County, California</t>
  </si>
  <si>
    <t>Plumas County, California</t>
  </si>
  <si>
    <t>Riverside County, California</t>
  </si>
  <si>
    <t>Sacramento County, California</t>
  </si>
  <si>
    <t>San Benito County, California</t>
  </si>
  <si>
    <t>San Bernardino County, California</t>
  </si>
  <si>
    <t>San Diego County, California</t>
  </si>
  <si>
    <t>San Francisco County, California</t>
  </si>
  <si>
    <t>San Joaquin County, California</t>
  </si>
  <si>
    <t>San Luis Obispo County, California</t>
  </si>
  <si>
    <t>San Mateo County, California</t>
  </si>
  <si>
    <t>Santa Barbara County, California</t>
  </si>
  <si>
    <t>Santa Clara County, California</t>
  </si>
  <si>
    <t>Santa Cruz County, California</t>
  </si>
  <si>
    <t>Shasta County, California</t>
  </si>
  <si>
    <t>Sierra County, California</t>
  </si>
  <si>
    <t>Siskiyou County, California</t>
  </si>
  <si>
    <t>Solano County, California</t>
  </si>
  <si>
    <t>Sonoma County, California</t>
  </si>
  <si>
    <t>Stanislaus County, California</t>
  </si>
  <si>
    <t>Sutter County, California</t>
  </si>
  <si>
    <t>Tehama County, California</t>
  </si>
  <si>
    <t>Trinity County, California</t>
  </si>
  <si>
    <t>Tulare County, California</t>
  </si>
  <si>
    <t>Tuolumne County, California</t>
  </si>
  <si>
    <t>Ventura County, California</t>
  </si>
  <si>
    <t>Yolo County, California</t>
  </si>
  <si>
    <t>Yuba County, California</t>
  </si>
  <si>
    <t>Adams County, Colorado</t>
  </si>
  <si>
    <t>Alamosa County, Colorado</t>
  </si>
  <si>
    <t>Arapahoe County, Colorado</t>
  </si>
  <si>
    <t>Archuleta County, Colorado</t>
  </si>
  <si>
    <t>Baca County, Colorado</t>
  </si>
  <si>
    <t>Bent County, Colorado</t>
  </si>
  <si>
    <t>Boulder County, Colorado</t>
  </si>
  <si>
    <t>Broomfield County, Colorado</t>
  </si>
  <si>
    <t>Chaffee County, Colorado</t>
  </si>
  <si>
    <t>Cheyenne County, Colorado</t>
  </si>
  <si>
    <t>Clear Creek County, Colorado</t>
  </si>
  <si>
    <t>Conejos County, Colorado</t>
  </si>
  <si>
    <t>Costilla County, Colorado</t>
  </si>
  <si>
    <t>Crowley County, Colorado</t>
  </si>
  <si>
    <t>Custer County, Colorado</t>
  </si>
  <si>
    <t>Delta County, Colorado</t>
  </si>
  <si>
    <t>Denver County, Colorado</t>
  </si>
  <si>
    <t>Dolores County, Colorado</t>
  </si>
  <si>
    <t>Douglas County, Colorado</t>
  </si>
  <si>
    <t>Eagle County, Colorado</t>
  </si>
  <si>
    <t>Elbert County, Colorado</t>
  </si>
  <si>
    <t>El Paso County, Colorado</t>
  </si>
  <si>
    <t>Fremont County, Colorado</t>
  </si>
  <si>
    <t>Garfield County, Colorado</t>
  </si>
  <si>
    <t>Gilpin County, Colorado</t>
  </si>
  <si>
    <t>Grand County, Colorado</t>
  </si>
  <si>
    <t>Gunnison County, Colorado</t>
  </si>
  <si>
    <t>Hinsdale County, Colorado</t>
  </si>
  <si>
    <t>Huerfano County, Colorado</t>
  </si>
  <si>
    <t>Jackson County, Colorado</t>
  </si>
  <si>
    <t>Jefferson County, Colorado</t>
  </si>
  <si>
    <t>Kiowa County, Colorado</t>
  </si>
  <si>
    <t>Kit Carson County, Colorado</t>
  </si>
  <si>
    <t>Lake County, Colorado</t>
  </si>
  <si>
    <t>La Plata County, Colorado</t>
  </si>
  <si>
    <t>Larimer County, Colorado</t>
  </si>
  <si>
    <t>Las Animas County, Colorado</t>
  </si>
  <si>
    <t>Lincoln County, Colorado</t>
  </si>
  <si>
    <t>Logan County, Colorado</t>
  </si>
  <si>
    <t>Mesa County, Colorado</t>
  </si>
  <si>
    <t>Mineral County, Colorado</t>
  </si>
  <si>
    <t>Moffat County, Colorado</t>
  </si>
  <si>
    <t>Montezuma County, Colorado</t>
  </si>
  <si>
    <t>Montrose County, Colorado</t>
  </si>
  <si>
    <t>Morgan County, Colorado</t>
  </si>
  <si>
    <t>Otero County, Colorado</t>
  </si>
  <si>
    <t>Ouray County, Colorado</t>
  </si>
  <si>
    <t>Park County, Colorado</t>
  </si>
  <si>
    <t>Phillips County, Colorado</t>
  </si>
  <si>
    <t>Pitkin County, Colorado</t>
  </si>
  <si>
    <t>Prowers County, Colorado</t>
  </si>
  <si>
    <t>Pueblo County, Colorado</t>
  </si>
  <si>
    <t>Rio Blanco County, Colorado</t>
  </si>
  <si>
    <t>Rio Grande County, Colorado</t>
  </si>
  <si>
    <t>Routt County, Colorado</t>
  </si>
  <si>
    <t>Saguache County, Colorado</t>
  </si>
  <si>
    <t>San Juan County, Colorado</t>
  </si>
  <si>
    <t>San Miguel County, Colorado</t>
  </si>
  <si>
    <t>Sedgwick County, Colorado</t>
  </si>
  <si>
    <t>Summit County, Colorado</t>
  </si>
  <si>
    <t>Teller County, Colorado</t>
  </si>
  <si>
    <t>Washington County, Colorado</t>
  </si>
  <si>
    <t>Weld County, Colorado</t>
  </si>
  <si>
    <t>Yuma County, Colorado</t>
  </si>
  <si>
    <t>Fairfield County, Connecticut</t>
  </si>
  <si>
    <t>Hartford County, Connecticut</t>
  </si>
  <si>
    <t>Litchfield County, Connecticut</t>
  </si>
  <si>
    <t>Middlesex County, Connecticut</t>
  </si>
  <si>
    <t>New Haven County, Connecticut</t>
  </si>
  <si>
    <t>New London County, Connecticut</t>
  </si>
  <si>
    <t>Tolland County, Connecticut</t>
  </si>
  <si>
    <t>Windham County, Connecticut</t>
  </si>
  <si>
    <t>Kent County, Delaware</t>
  </si>
  <si>
    <t>New Castle County, Delaware</t>
  </si>
  <si>
    <t>Sussex County, Delaware</t>
  </si>
  <si>
    <t>Alachua County, Florida</t>
  </si>
  <si>
    <t>Baker County, Florida</t>
  </si>
  <si>
    <t>Bay County, Florida</t>
  </si>
  <si>
    <t>Bradford County, Florida</t>
  </si>
  <si>
    <t>Brevard County, Florida</t>
  </si>
  <si>
    <t>Broward County, Florida</t>
  </si>
  <si>
    <t>Calhoun County, Florida</t>
  </si>
  <si>
    <t>Charlotte County, Florida</t>
  </si>
  <si>
    <t>Citrus County, Florida</t>
  </si>
  <si>
    <t>Clay County, Florida</t>
  </si>
  <si>
    <t>Collier County, Florida</t>
  </si>
  <si>
    <t>Columbia County, Florida</t>
  </si>
  <si>
    <t>DeSoto County, Florida</t>
  </si>
  <si>
    <t>Dixie County, Florida</t>
  </si>
  <si>
    <t>Duval County, Florida</t>
  </si>
  <si>
    <t>Escambia County, Florida</t>
  </si>
  <si>
    <t>Flagler County, Florida</t>
  </si>
  <si>
    <t>Franklin County, Florida</t>
  </si>
  <si>
    <t>Gadsden County, Florida</t>
  </si>
  <si>
    <t>Gilchrist County, Florida</t>
  </si>
  <si>
    <t>Glades County, Florida</t>
  </si>
  <si>
    <t>Gulf County, Florida</t>
  </si>
  <si>
    <t>Hamilton County, Florida</t>
  </si>
  <si>
    <t>Hardee County, Florida</t>
  </si>
  <si>
    <t>Hendry County, Florida</t>
  </si>
  <si>
    <t>Hernando County, Florida</t>
  </si>
  <si>
    <t>Highlands County, Florida</t>
  </si>
  <si>
    <t>Hillsborough County, Florida</t>
  </si>
  <si>
    <t>Holmes County, Florida</t>
  </si>
  <si>
    <t>Indian River County, Florida</t>
  </si>
  <si>
    <t>Jackson County, Florida</t>
  </si>
  <si>
    <t>Jefferson County, Florida</t>
  </si>
  <si>
    <t>Lafayette County, Florida</t>
  </si>
  <si>
    <t>Lake County, Florida</t>
  </si>
  <si>
    <t>Lee County, Florida</t>
  </si>
  <si>
    <t>Leon County, Florida</t>
  </si>
  <si>
    <t>Levy County, Florida</t>
  </si>
  <si>
    <t>Liberty County, Florida</t>
  </si>
  <si>
    <t>Madison County, Florida</t>
  </si>
  <si>
    <t>Manatee County, Florida</t>
  </si>
  <si>
    <t>Marion County, Florida</t>
  </si>
  <si>
    <t>Martin County, Florida</t>
  </si>
  <si>
    <t>Miami-Dade County, Florida</t>
  </si>
  <si>
    <t>Monroe County, Florida</t>
  </si>
  <si>
    <t>Nassau County, Florida</t>
  </si>
  <si>
    <t>Okaloosa County, Florida</t>
  </si>
  <si>
    <t>Okeechobee County, Florida</t>
  </si>
  <si>
    <t>Orange County, Florida</t>
  </si>
  <si>
    <t>Osceola County, Florida</t>
  </si>
  <si>
    <t>Palm Beach County, Florida</t>
  </si>
  <si>
    <t>Pasco County, Florida</t>
  </si>
  <si>
    <t>Pinellas County, Florida</t>
  </si>
  <si>
    <t>Polk County, Florida</t>
  </si>
  <si>
    <t>Putnam County, Florida</t>
  </si>
  <si>
    <t>St. Johns County, Florida</t>
  </si>
  <si>
    <t>St. Lucie County, Florida</t>
  </si>
  <si>
    <t>Santa Rosa County, Florida</t>
  </si>
  <si>
    <t>Sarasota County, Florida</t>
  </si>
  <si>
    <t>Seminole County, Florida</t>
  </si>
  <si>
    <t>Sumter County, Florida</t>
  </si>
  <si>
    <t>Suwannee County, Florida</t>
  </si>
  <si>
    <t>Taylor County, Florida</t>
  </si>
  <si>
    <t>Union County, Florida</t>
  </si>
  <si>
    <t>Volusia County, Florida</t>
  </si>
  <si>
    <t>Wakulla County, Florida</t>
  </si>
  <si>
    <t>Walton County, Florida</t>
  </si>
  <si>
    <t>Washington County, Florida</t>
  </si>
  <si>
    <t>Appling County, Georgia</t>
  </si>
  <si>
    <t>Atkinson County, Georgia</t>
  </si>
  <si>
    <t>Bacon County, Georgia</t>
  </si>
  <si>
    <t>Baker County, Georgia</t>
  </si>
  <si>
    <t>Baldwin County, Georgia</t>
  </si>
  <si>
    <t>Banks County, Georgia</t>
  </si>
  <si>
    <t>Barrow County, Georgia</t>
  </si>
  <si>
    <t>Bartow County, Georgia</t>
  </si>
  <si>
    <t>Ben Hill County, Georgia</t>
  </si>
  <si>
    <t>Berrien County, Georgia</t>
  </si>
  <si>
    <t>Bibb County, Georgia</t>
  </si>
  <si>
    <t>Bleckley County, Georgia</t>
  </si>
  <si>
    <t>Brantley County, Georgia</t>
  </si>
  <si>
    <t>Brooks County, Georgia</t>
  </si>
  <si>
    <t>Bryan County, Georgia</t>
  </si>
  <si>
    <t>Bulloch County, Georgia</t>
  </si>
  <si>
    <t>Burke County, Georgia</t>
  </si>
  <si>
    <t>Butts County, Georgia</t>
  </si>
  <si>
    <t>Calhoun County, Georgia</t>
  </si>
  <si>
    <t>Camden County, Georgia</t>
  </si>
  <si>
    <t>Candler County, Georgia</t>
  </si>
  <si>
    <t>Carroll County, Georgia</t>
  </si>
  <si>
    <t>Catoosa County, Georgia</t>
  </si>
  <si>
    <t>Charlton County, Georgia</t>
  </si>
  <si>
    <t>Chatham County, Georgia</t>
  </si>
  <si>
    <t>Chattahoochee County, Georgia</t>
  </si>
  <si>
    <t>Chattooga County, Georgia</t>
  </si>
  <si>
    <t>Cherokee County, Georgia</t>
  </si>
  <si>
    <t>Clarke County, Georgia</t>
  </si>
  <si>
    <t>Clay County, Georgia</t>
  </si>
  <si>
    <t>Clayton County, Georgia</t>
  </si>
  <si>
    <t>Clinch County, Georgia</t>
  </si>
  <si>
    <t>Cobb County, Georgia</t>
  </si>
  <si>
    <t>Coffee County, Georgia</t>
  </si>
  <si>
    <t>Colquitt County, Georgia</t>
  </si>
  <si>
    <t>Columbia County, Georgia</t>
  </si>
  <si>
    <t>Cook County, Georgia</t>
  </si>
  <si>
    <t>Coweta County, Georgia</t>
  </si>
  <si>
    <t>Crawford County, Georgia</t>
  </si>
  <si>
    <t>Crisp County, Georgia</t>
  </si>
  <si>
    <t>Dade County, Georgia</t>
  </si>
  <si>
    <t>Dawson County, Georgia</t>
  </si>
  <si>
    <t>Decatur County, Georgia</t>
  </si>
  <si>
    <t>DeKalb County, Georgia</t>
  </si>
  <si>
    <t>Dodge County, Georgia</t>
  </si>
  <si>
    <t>Dooly County, Georgia</t>
  </si>
  <si>
    <t>Dougherty County, Georgia</t>
  </si>
  <si>
    <t>Douglas County, Georgia</t>
  </si>
  <si>
    <t>Early County, Georgia</t>
  </si>
  <si>
    <t>Echols County, Georgia</t>
  </si>
  <si>
    <t>Effingham County, Georgia</t>
  </si>
  <si>
    <t>Elbert County, Georgia</t>
  </si>
  <si>
    <t>Emanuel County, Georgia</t>
  </si>
  <si>
    <t>Evans County, Georgia</t>
  </si>
  <si>
    <t>Fannin County, Georgia</t>
  </si>
  <si>
    <t>Fayette County, Georgia</t>
  </si>
  <si>
    <t>Floyd County, Georgia</t>
  </si>
  <si>
    <t>Forsyth County, Georgia</t>
  </si>
  <si>
    <t>Franklin County, Georgia</t>
  </si>
  <si>
    <t>Fulton County, Georgia</t>
  </si>
  <si>
    <t>Gilmer County, Georgia</t>
  </si>
  <si>
    <t>Glascock County, Georgia</t>
  </si>
  <si>
    <t>Glynn County, Georgia</t>
  </si>
  <si>
    <t>Gordon County, Georgia</t>
  </si>
  <si>
    <t>Grady County, Georgia</t>
  </si>
  <si>
    <t>Greene County, Georgia</t>
  </si>
  <si>
    <t>Gwinnett County, Georgia</t>
  </si>
  <si>
    <t>Habersham County, Georgia</t>
  </si>
  <si>
    <t>Hall County, Georgia</t>
  </si>
  <si>
    <t>Hancock County, Georgia</t>
  </si>
  <si>
    <t>Haralson County, Georgia</t>
  </si>
  <si>
    <t>Harris County, Georgia</t>
  </si>
  <si>
    <t>Hart County, Georgia</t>
  </si>
  <si>
    <t>Heard County, Georgia</t>
  </si>
  <si>
    <t>Henry County, Georgia</t>
  </si>
  <si>
    <t>Houston County, Georgia</t>
  </si>
  <si>
    <t>Irwin County, Georgia</t>
  </si>
  <si>
    <t>Jackson County, Georgia</t>
  </si>
  <si>
    <t>Jasper County, Georgia</t>
  </si>
  <si>
    <t>Jeff Davis County, Georgia</t>
  </si>
  <si>
    <t>Jefferson County, Georgia</t>
  </si>
  <si>
    <t>Jenkins County, Georgia</t>
  </si>
  <si>
    <t>Johnson County, Georgia</t>
  </si>
  <si>
    <t>Jones County, Georgia</t>
  </si>
  <si>
    <t>Lamar County, Georgia</t>
  </si>
  <si>
    <t>Lanier County, Georgia</t>
  </si>
  <si>
    <t>Laurens County, Georgia</t>
  </si>
  <si>
    <t>Lee County, Georgia</t>
  </si>
  <si>
    <t>Liberty County, Georgia</t>
  </si>
  <si>
    <t>Lincoln County, Georgia</t>
  </si>
  <si>
    <t>Long County, Georgia</t>
  </si>
  <si>
    <t>Lowndes County, Georgia</t>
  </si>
  <si>
    <t>Lumpkin County, Georgia</t>
  </si>
  <si>
    <t>McDuffie County, Georgia</t>
  </si>
  <si>
    <t>McIntosh County, Georgia</t>
  </si>
  <si>
    <t>Macon County, Georgia</t>
  </si>
  <si>
    <t>Madison County, Georgia</t>
  </si>
  <si>
    <t>Marion County, Georgia</t>
  </si>
  <si>
    <t>Meriwether County, Georgia</t>
  </si>
  <si>
    <t>Miller County, Georgia</t>
  </si>
  <si>
    <t>Mitchell County, Georgia</t>
  </si>
  <si>
    <t>Monroe County, Georgia</t>
  </si>
  <si>
    <t>Montgomery County, Georgia</t>
  </si>
  <si>
    <t>Morgan County, Georgia</t>
  </si>
  <si>
    <t>Murray County, Georgia</t>
  </si>
  <si>
    <t>Muscogee County, Georgia</t>
  </si>
  <si>
    <t>Newton County, Georgia</t>
  </si>
  <si>
    <t>Oconee County, Georgia</t>
  </si>
  <si>
    <t>Oglethorpe County, Georgia</t>
  </si>
  <si>
    <t>Paulding County, Georgia</t>
  </si>
  <si>
    <t>Peach County, Georgia</t>
  </si>
  <si>
    <t>Pickens County, Georgia</t>
  </si>
  <si>
    <t>Pierce County, Georgia</t>
  </si>
  <si>
    <t>Pike County, Georgia</t>
  </si>
  <si>
    <t>Polk County, Georgia</t>
  </si>
  <si>
    <t>Pulaski County, Georgia</t>
  </si>
  <si>
    <t>Putnam County, Georgia</t>
  </si>
  <si>
    <t>Quitman County, Georgia</t>
  </si>
  <si>
    <t>Rabun County, Georgia</t>
  </si>
  <si>
    <t>Randolph County, Georgia</t>
  </si>
  <si>
    <t>Richmond County, Georgia</t>
  </si>
  <si>
    <t>Rockdale County, Georgia</t>
  </si>
  <si>
    <t>Schley County, Georgia</t>
  </si>
  <si>
    <t>Screven County, Georgia</t>
  </si>
  <si>
    <t>Seminole County, Georgia</t>
  </si>
  <si>
    <t>Spalding County, Georgia</t>
  </si>
  <si>
    <t>Stephens County, Georgia</t>
  </si>
  <si>
    <t>Stewart County, Georgia</t>
  </si>
  <si>
    <t>Sumter County, Georgia</t>
  </si>
  <si>
    <t>Talbot County, Georgia</t>
  </si>
  <si>
    <t>Taliaferro County, Georgia</t>
  </si>
  <si>
    <t>Tattnall County, Georgia</t>
  </si>
  <si>
    <t>Taylor County, Georgia</t>
  </si>
  <si>
    <t>Telfair County, Georgia</t>
  </si>
  <si>
    <t>Terrell County, Georgia</t>
  </si>
  <si>
    <t>Thomas County, Georgia</t>
  </si>
  <si>
    <t>Tift County, Georgia</t>
  </si>
  <si>
    <t>Toombs County, Georgia</t>
  </si>
  <si>
    <t>Towns County, Georgia</t>
  </si>
  <si>
    <t>Treutlen County, Georgia</t>
  </si>
  <si>
    <t>Troup County, Georgia</t>
  </si>
  <si>
    <t>Turner County, Georgia</t>
  </si>
  <si>
    <t>Twiggs County, Georgia</t>
  </si>
  <si>
    <t>Union County, Georgia</t>
  </si>
  <si>
    <t>Upson County, Georgia</t>
  </si>
  <si>
    <t>Walker County, Georgia</t>
  </si>
  <si>
    <t>Walton County, Georgia</t>
  </si>
  <si>
    <t>Ware County, Georgia</t>
  </si>
  <si>
    <t>Warren County, Georgia</t>
  </si>
  <si>
    <t>Washington County, Georgia</t>
  </si>
  <si>
    <t>Wayne County, Georgia</t>
  </si>
  <si>
    <t>Webster County, Georgia</t>
  </si>
  <si>
    <t>Wheeler County, Georgia</t>
  </si>
  <si>
    <t>White County, Georgia</t>
  </si>
  <si>
    <t>Whitfield County, Georgia</t>
  </si>
  <si>
    <t>Wilcox County, Georgia</t>
  </si>
  <si>
    <t>Wilkes County, Georgia</t>
  </si>
  <si>
    <t>Wilkinson County, Georgia</t>
  </si>
  <si>
    <t>Worth County, Georgia</t>
  </si>
  <si>
    <t>Hawaii County, Hawaii</t>
  </si>
  <si>
    <t>Honolulu County, Hawaii</t>
  </si>
  <si>
    <t>Kalawao County, Hawaii</t>
  </si>
  <si>
    <t>Kauai County, Hawaii</t>
  </si>
  <si>
    <t>Maui County, Hawaii</t>
  </si>
  <si>
    <t>Ada County, Idaho</t>
  </si>
  <si>
    <t>Adams County, Idaho</t>
  </si>
  <si>
    <t>Bannock County, Idaho</t>
  </si>
  <si>
    <t>Bear Lake County, Idaho</t>
  </si>
  <si>
    <t>Benewah County, Idaho</t>
  </si>
  <si>
    <t>Bingham County, Idaho</t>
  </si>
  <si>
    <t>Blaine County, Idaho</t>
  </si>
  <si>
    <t>Boise County, Idaho</t>
  </si>
  <si>
    <t>Bonner County, Idaho</t>
  </si>
  <si>
    <t>Bonneville County, Idaho</t>
  </si>
  <si>
    <t>Boundary County, Idaho</t>
  </si>
  <si>
    <t>Butte County, Idaho</t>
  </si>
  <si>
    <t>Camas County, Idaho</t>
  </si>
  <si>
    <t>Canyon County, Idaho</t>
  </si>
  <si>
    <t>Caribou County, Idaho</t>
  </si>
  <si>
    <t>Cassia County, Idaho</t>
  </si>
  <si>
    <t>Clark County, Idaho</t>
  </si>
  <si>
    <t>Clearwater County, Idaho</t>
  </si>
  <si>
    <t>Custer County, Idaho</t>
  </si>
  <si>
    <t>Elmore County, Idaho</t>
  </si>
  <si>
    <t>Franklin County, Idaho</t>
  </si>
  <si>
    <t>Fremont County, Idaho</t>
  </si>
  <si>
    <t>Gem County, Idaho</t>
  </si>
  <si>
    <t>Gooding County, Idaho</t>
  </si>
  <si>
    <t>Idaho County, Idaho</t>
  </si>
  <si>
    <t>Jefferson County, Idaho</t>
  </si>
  <si>
    <t>Jerome County, Idaho</t>
  </si>
  <si>
    <t>Kootenai County, Idaho</t>
  </si>
  <si>
    <t>Latah County, Idaho</t>
  </si>
  <si>
    <t>Lemhi County, Idaho</t>
  </si>
  <si>
    <t>Lewis County, Idaho</t>
  </si>
  <si>
    <t>Lincoln County, Idaho</t>
  </si>
  <si>
    <t>Madison County, Idaho</t>
  </si>
  <si>
    <t>Minidoka County, Idaho</t>
  </si>
  <si>
    <t>Nez Perce County, Idaho</t>
  </si>
  <si>
    <t>Oneida County, Idaho</t>
  </si>
  <si>
    <t>Owyhee County, Idaho</t>
  </si>
  <si>
    <t>Payette County, Idaho</t>
  </si>
  <si>
    <t>Power County, Idaho</t>
  </si>
  <si>
    <t>Shoshone County, Idaho</t>
  </si>
  <si>
    <t>Teton County, Idaho</t>
  </si>
  <si>
    <t>Twin Falls County, Idaho</t>
  </si>
  <si>
    <t>Valley County, Idaho</t>
  </si>
  <si>
    <t>Washington County, Idaho</t>
  </si>
  <si>
    <t>Adams County, Illinois</t>
  </si>
  <si>
    <t>Alexander County, Illinois</t>
  </si>
  <si>
    <t>Bond County, Illinois</t>
  </si>
  <si>
    <t>Boone County, Illinois</t>
  </si>
  <si>
    <t>Brown County, Illinois</t>
  </si>
  <si>
    <t>Bureau County, Illinois</t>
  </si>
  <si>
    <t>Calhoun County, Illinois</t>
  </si>
  <si>
    <t>Carroll County, Illinois</t>
  </si>
  <si>
    <t>Cass County, Illinois</t>
  </si>
  <si>
    <t>Champaign County, Illinois</t>
  </si>
  <si>
    <t>Christian County, Illinois</t>
  </si>
  <si>
    <t>Clark County, Illinois</t>
  </si>
  <si>
    <t>Clay County, Illinois</t>
  </si>
  <si>
    <t>Clinton County, Illinois</t>
  </si>
  <si>
    <t>Coles County, Illinois</t>
  </si>
  <si>
    <t>Cook County, Illinois</t>
  </si>
  <si>
    <t>Crawford County, Illinois</t>
  </si>
  <si>
    <t>Cumberland County, Illinois</t>
  </si>
  <si>
    <t>DeKalb County, Illinois</t>
  </si>
  <si>
    <t>De Witt County, Illinois</t>
  </si>
  <si>
    <t>Douglas County, Illinois</t>
  </si>
  <si>
    <t>DuPage County, Illinois</t>
  </si>
  <si>
    <t>Edgar County, Illinois</t>
  </si>
  <si>
    <t>Edwards County, Illinois</t>
  </si>
  <si>
    <t>Effingham County, Illinois</t>
  </si>
  <si>
    <t>Fayette County, Illinois</t>
  </si>
  <si>
    <t>Ford County, Illinois</t>
  </si>
  <si>
    <t>Franklin County, Illinois</t>
  </si>
  <si>
    <t>Fulton County, Illinois</t>
  </si>
  <si>
    <t>Gallatin County, Illinois</t>
  </si>
  <si>
    <t>Greene County, Illinois</t>
  </si>
  <si>
    <t>Grundy County, Illinois</t>
  </si>
  <si>
    <t>Hamilton County, Illinois</t>
  </si>
  <si>
    <t>Hancock County, Illinois</t>
  </si>
  <si>
    <t>Hardin County, Illinois</t>
  </si>
  <si>
    <t>Henderson County, Illinois</t>
  </si>
  <si>
    <t>Henry County, Illinois</t>
  </si>
  <si>
    <t>Iroquois County, Illinois</t>
  </si>
  <si>
    <t>Jackson County, Illinois</t>
  </si>
  <si>
    <t>Jasper County, Illinois</t>
  </si>
  <si>
    <t>Jefferson County, Illinois</t>
  </si>
  <si>
    <t>Jersey County, Illinois</t>
  </si>
  <si>
    <t>Jo Daviess County, Illinois</t>
  </si>
  <si>
    <t>Johnson County, Illinois</t>
  </si>
  <si>
    <t>Kane County, Illinois</t>
  </si>
  <si>
    <t>Kankakee County, Illinois</t>
  </si>
  <si>
    <t>Kendall County, Illinois</t>
  </si>
  <si>
    <t>Knox County, Illinois</t>
  </si>
  <si>
    <t>Lake County, Illinois</t>
  </si>
  <si>
    <t>LaSalle County, Illinois</t>
  </si>
  <si>
    <t>Lawrence County, Illinois</t>
  </si>
  <si>
    <t>Lee County, Illinois</t>
  </si>
  <si>
    <t>Livingston County, Illinois</t>
  </si>
  <si>
    <t>Logan County, Illinois</t>
  </si>
  <si>
    <t>McDonough County, Illinois</t>
  </si>
  <si>
    <t>McHenry County, Illinois</t>
  </si>
  <si>
    <t>McLean County, Illinois</t>
  </si>
  <si>
    <t>Macon County, Illinois</t>
  </si>
  <si>
    <t>Macoupin County, Illinois</t>
  </si>
  <si>
    <t>Madison County, Illinois</t>
  </si>
  <si>
    <t>Marion County, Illinois</t>
  </si>
  <si>
    <t>Marshall County, Illinois</t>
  </si>
  <si>
    <t>Mason County, Illinois</t>
  </si>
  <si>
    <t>Massac County, Illinois</t>
  </si>
  <si>
    <t>Menard County, Illinois</t>
  </si>
  <si>
    <t>Mercer County, Illinois</t>
  </si>
  <si>
    <t>Monroe County, Illinois</t>
  </si>
  <si>
    <t>Montgomery County, Illinois</t>
  </si>
  <si>
    <t>Morgan County, Illinois</t>
  </si>
  <si>
    <t>Moultrie County, Illinois</t>
  </si>
  <si>
    <t>Ogle County, Illinois</t>
  </si>
  <si>
    <t>Peoria County, Illinois</t>
  </si>
  <si>
    <t>Perry County, Illinois</t>
  </si>
  <si>
    <t>Piatt County, Illinois</t>
  </si>
  <si>
    <t>Pike County, Illinois</t>
  </si>
  <si>
    <t>Pope County, Illinois</t>
  </si>
  <si>
    <t>Pulaski County, Illinois</t>
  </si>
  <si>
    <t>Putnam County, Illinois</t>
  </si>
  <si>
    <t>Randolph County, Illinois</t>
  </si>
  <si>
    <t>Richland County, Illinois</t>
  </si>
  <si>
    <t>Rock Island County, Illinois</t>
  </si>
  <si>
    <t>St. Clair County, Illinois</t>
  </si>
  <si>
    <t>Saline County, Illinois</t>
  </si>
  <si>
    <t>Sangamon County, Illinois</t>
  </si>
  <si>
    <t>Schuyler County, Illinois</t>
  </si>
  <si>
    <t>Scott County, Illinois</t>
  </si>
  <si>
    <t>Shelby County, Illinois</t>
  </si>
  <si>
    <t>Stark County, Illinois</t>
  </si>
  <si>
    <t>Stephenson County, Illinois</t>
  </si>
  <si>
    <t>Tazewell County, Illinois</t>
  </si>
  <si>
    <t>Union County, Illinois</t>
  </si>
  <si>
    <t>Vermilion County, Illinois</t>
  </si>
  <si>
    <t>Wabash County, Illinois</t>
  </si>
  <si>
    <t>Warren County, Illinois</t>
  </si>
  <si>
    <t>Washington County, Illinois</t>
  </si>
  <si>
    <t>Wayne County, Illinois</t>
  </si>
  <si>
    <t>White County, Illinois</t>
  </si>
  <si>
    <t>Whiteside County, Illinois</t>
  </si>
  <si>
    <t>Will County, Illinois</t>
  </si>
  <si>
    <t>Williamson County, Illinois</t>
  </si>
  <si>
    <t>Winnebago County, Illinois</t>
  </si>
  <si>
    <t>Woodford County, Illinois</t>
  </si>
  <si>
    <t>Adams County, Indiana</t>
  </si>
  <si>
    <t>Allen County, Indiana</t>
  </si>
  <si>
    <t>Bartholomew County, Indiana</t>
  </si>
  <si>
    <t>Benton County, Indiana</t>
  </si>
  <si>
    <t>Blackford County, Indiana</t>
  </si>
  <si>
    <t>Boone County, Indiana</t>
  </si>
  <si>
    <t>Brown County, Indiana</t>
  </si>
  <si>
    <t>Carroll County, Indiana</t>
  </si>
  <si>
    <t>Cass County, Indiana</t>
  </si>
  <si>
    <t>Clark County, Indiana</t>
  </si>
  <si>
    <t>Clay County, Indiana</t>
  </si>
  <si>
    <t>Clinton County, Indiana</t>
  </si>
  <si>
    <t>Crawford County, Indiana</t>
  </si>
  <si>
    <t>Daviess County, Indiana</t>
  </si>
  <si>
    <t>Dearborn County, Indiana</t>
  </si>
  <si>
    <t>Decatur County, Indiana</t>
  </si>
  <si>
    <t>DeKalb County, Indiana</t>
  </si>
  <si>
    <t>Delaware County, Indiana</t>
  </si>
  <si>
    <t>Dubois County, Indiana</t>
  </si>
  <si>
    <t>Elkhart County, Indiana</t>
  </si>
  <si>
    <t>Fayette County, Indiana</t>
  </si>
  <si>
    <t>Floyd County, Indiana</t>
  </si>
  <si>
    <t>Fountain County, Indiana</t>
  </si>
  <si>
    <t>Franklin County, Indiana</t>
  </si>
  <si>
    <t>Fulton County, Indiana</t>
  </si>
  <si>
    <t>Gibson County, Indiana</t>
  </si>
  <si>
    <t>Grant County, Indiana</t>
  </si>
  <si>
    <t>Greene County, Indiana</t>
  </si>
  <si>
    <t>Hamilton County, Indiana</t>
  </si>
  <si>
    <t>Hancock County, Indiana</t>
  </si>
  <si>
    <t>Harrison County, Indiana</t>
  </si>
  <si>
    <t>Hendricks County, Indiana</t>
  </si>
  <si>
    <t>Henry County, Indiana</t>
  </si>
  <si>
    <t>Howard County, Indiana</t>
  </si>
  <si>
    <t>Huntington County, Indiana</t>
  </si>
  <si>
    <t>Jackson County, Indiana</t>
  </si>
  <si>
    <t>Jasper County, Indiana</t>
  </si>
  <si>
    <t>Jay County, Indiana</t>
  </si>
  <si>
    <t>Jefferson County, Indiana</t>
  </si>
  <si>
    <t>Jennings County, Indiana</t>
  </si>
  <si>
    <t>Johnson County, Indiana</t>
  </si>
  <si>
    <t>Knox County, Indiana</t>
  </si>
  <si>
    <t>Kosciusko County, Indiana</t>
  </si>
  <si>
    <t>LaGrange County, Indiana</t>
  </si>
  <si>
    <t>Lake County, Indiana</t>
  </si>
  <si>
    <t>LaPorte County, Indiana</t>
  </si>
  <si>
    <t>Lawrence County, Indiana</t>
  </si>
  <si>
    <t>Madison County, Indiana</t>
  </si>
  <si>
    <t>Marion County, Indiana</t>
  </si>
  <si>
    <t>Marshall County, Indiana</t>
  </si>
  <si>
    <t>Martin County, Indiana</t>
  </si>
  <si>
    <t>Miami County, Indiana</t>
  </si>
  <si>
    <t>Monroe County, Indiana</t>
  </si>
  <si>
    <t>Montgomery County, Indiana</t>
  </si>
  <si>
    <t>Morgan County, Indiana</t>
  </si>
  <si>
    <t>Newton County, Indiana</t>
  </si>
  <si>
    <t>Noble County, Indiana</t>
  </si>
  <si>
    <t>Ohio County, Indiana</t>
  </si>
  <si>
    <t>Orange County, Indiana</t>
  </si>
  <si>
    <t>Owen County, Indiana</t>
  </si>
  <si>
    <t>Parke County, Indiana</t>
  </si>
  <si>
    <t>Perry County, Indiana</t>
  </si>
  <si>
    <t>Pike County, Indiana</t>
  </si>
  <si>
    <t>Porter County, Indiana</t>
  </si>
  <si>
    <t>Posey County, Indiana</t>
  </si>
  <si>
    <t>Pulaski County, Indiana</t>
  </si>
  <si>
    <t>Putnam County, Indiana</t>
  </si>
  <si>
    <t>Randolph County, Indiana</t>
  </si>
  <si>
    <t>Ripley County, Indiana</t>
  </si>
  <si>
    <t>Rush County, Indiana</t>
  </si>
  <si>
    <t>St. Joseph County, Indiana</t>
  </si>
  <si>
    <t>Scott County, Indiana</t>
  </si>
  <si>
    <t>Shelby County, Indiana</t>
  </si>
  <si>
    <t>Spencer County, Indiana</t>
  </si>
  <si>
    <t>Starke County, Indiana</t>
  </si>
  <si>
    <t>Steuben County, Indiana</t>
  </si>
  <si>
    <t>Sullivan County, Indiana</t>
  </si>
  <si>
    <t>Switzerland County, Indiana</t>
  </si>
  <si>
    <t>Tippecanoe County, Indiana</t>
  </si>
  <si>
    <t>Tipton County, Indiana</t>
  </si>
  <si>
    <t>Union County, Indiana</t>
  </si>
  <si>
    <t>Vanderburgh County, Indiana</t>
  </si>
  <si>
    <t>Vermillion County, Indiana</t>
  </si>
  <si>
    <t>Vigo County, Indiana</t>
  </si>
  <si>
    <t>Wabash County, Indiana</t>
  </si>
  <si>
    <t>Warren County, Indiana</t>
  </si>
  <si>
    <t>Warrick County, Indiana</t>
  </si>
  <si>
    <t>Washington County, Indiana</t>
  </si>
  <si>
    <t>Wayne County, Indiana</t>
  </si>
  <si>
    <t>Wells County, Indiana</t>
  </si>
  <si>
    <t>White County, Indiana</t>
  </si>
  <si>
    <t>Whitley County, Indiana</t>
  </si>
  <si>
    <t>Adair County, Iowa</t>
  </si>
  <si>
    <t>Adams County, Iowa</t>
  </si>
  <si>
    <t>Allamakee County, Iowa</t>
  </si>
  <si>
    <t>Appanoose County, Iowa</t>
  </si>
  <si>
    <t>Audubon County, Iowa</t>
  </si>
  <si>
    <t>Benton County, Iowa</t>
  </si>
  <si>
    <t>Black Hawk County, Iowa</t>
  </si>
  <si>
    <t>Boone County, Iowa</t>
  </si>
  <si>
    <t>Bremer County, Iowa</t>
  </si>
  <si>
    <t>Buchanan County, Iowa</t>
  </si>
  <si>
    <t>Buena Vista County, Iowa</t>
  </si>
  <si>
    <t>Butler County, Iowa</t>
  </si>
  <si>
    <t>Calhoun County, Iowa</t>
  </si>
  <si>
    <t>Carroll County, Iowa</t>
  </si>
  <si>
    <t>Cass County, Iowa</t>
  </si>
  <si>
    <t>Cedar County, Iowa</t>
  </si>
  <si>
    <t>Cerro Gordo County, Iowa</t>
  </si>
  <si>
    <t>Cherokee County, Iowa</t>
  </si>
  <si>
    <t>Chickasaw County, Iowa</t>
  </si>
  <si>
    <t>Clarke County, Iowa</t>
  </si>
  <si>
    <t>Clay County, Iowa</t>
  </si>
  <si>
    <t>Clayton County, Iowa</t>
  </si>
  <si>
    <t>Clinton County, Iowa</t>
  </si>
  <si>
    <t>Crawford County, Iowa</t>
  </si>
  <si>
    <t>Dallas County, Iowa</t>
  </si>
  <si>
    <t>Davis County, Iowa</t>
  </si>
  <si>
    <t>Decatur County, Iowa</t>
  </si>
  <si>
    <t>Delaware County, Iowa</t>
  </si>
  <si>
    <t>Des Moines County, Iowa</t>
  </si>
  <si>
    <t>Dickinson County, Iowa</t>
  </si>
  <si>
    <t>Dubuque County, Iowa</t>
  </si>
  <si>
    <t>Emmet County, Iowa</t>
  </si>
  <si>
    <t>Fayette County, Iowa</t>
  </si>
  <si>
    <t>Floyd County, Iowa</t>
  </si>
  <si>
    <t>Franklin County, Iowa</t>
  </si>
  <si>
    <t>Fremont County, Iowa</t>
  </si>
  <si>
    <t>Greene County, Iowa</t>
  </si>
  <si>
    <t>Grundy County, Iowa</t>
  </si>
  <si>
    <t>Guthrie County, Iowa</t>
  </si>
  <si>
    <t>Hamilton County, Iowa</t>
  </si>
  <si>
    <t>Hancock County, Iowa</t>
  </si>
  <si>
    <t>Hardin County, Iowa</t>
  </si>
  <si>
    <t>Harrison County, Iowa</t>
  </si>
  <si>
    <t>Henry County, Iowa</t>
  </si>
  <si>
    <t>Howard County, Iowa</t>
  </si>
  <si>
    <t>Humboldt County, Iowa</t>
  </si>
  <si>
    <t>Ida County, Iowa</t>
  </si>
  <si>
    <t>Iowa County, Iowa</t>
  </si>
  <si>
    <t>Jackson County, Iowa</t>
  </si>
  <si>
    <t>Jasper County, Iowa</t>
  </si>
  <si>
    <t>Jefferson County, Iowa</t>
  </si>
  <si>
    <t>Johnson County, Iowa</t>
  </si>
  <si>
    <t>Jones County, Iowa</t>
  </si>
  <si>
    <t>Keokuk County, Iowa</t>
  </si>
  <si>
    <t>Kossuth County, Iowa</t>
  </si>
  <si>
    <t>Lee County, Iowa</t>
  </si>
  <si>
    <t>Linn County, Iowa</t>
  </si>
  <si>
    <t>Louisa County, Iowa</t>
  </si>
  <si>
    <t>Lucas County, Iowa</t>
  </si>
  <si>
    <t>Lyon County, Iowa</t>
  </si>
  <si>
    <t>Madison County, Iowa</t>
  </si>
  <si>
    <t>Mahaska County, Iowa</t>
  </si>
  <si>
    <t>Marion County, Iowa</t>
  </si>
  <si>
    <t>Marshall County, Iowa</t>
  </si>
  <si>
    <t>Mills County, Iowa</t>
  </si>
  <si>
    <t>Mitchell County, Iowa</t>
  </si>
  <si>
    <t>Monona County, Iowa</t>
  </si>
  <si>
    <t>Monroe County, Iowa</t>
  </si>
  <si>
    <t>Montgomery County, Iowa</t>
  </si>
  <si>
    <t>Muscatine County, Iowa</t>
  </si>
  <si>
    <t>O'Brien County, Iowa</t>
  </si>
  <si>
    <t>Osceola County, Iowa</t>
  </si>
  <si>
    <t>Page County, Iowa</t>
  </si>
  <si>
    <t>Palo Alto County, Iowa</t>
  </si>
  <si>
    <t>Plymouth County, Iowa</t>
  </si>
  <si>
    <t>Pocahontas County, Iowa</t>
  </si>
  <si>
    <t>Polk County, Iowa</t>
  </si>
  <si>
    <t>Pottawattamie County, Iowa</t>
  </si>
  <si>
    <t>Poweshiek County, Iowa</t>
  </si>
  <si>
    <t>Ringgold County, Iowa</t>
  </si>
  <si>
    <t>Sac County, Iowa</t>
  </si>
  <si>
    <t>Scott County, Iowa</t>
  </si>
  <si>
    <t>Shelby County, Iowa</t>
  </si>
  <si>
    <t>Sioux County, Iowa</t>
  </si>
  <si>
    <t>Story County, Iowa</t>
  </si>
  <si>
    <t>Tama County, Iowa</t>
  </si>
  <si>
    <t>Taylor County, Iowa</t>
  </si>
  <si>
    <t>Union County, Iowa</t>
  </si>
  <si>
    <t>Van Buren County, Iowa</t>
  </si>
  <si>
    <t>Wapello County, Iowa</t>
  </si>
  <si>
    <t>Warren County, Iowa</t>
  </si>
  <si>
    <t>Washington County, Iowa</t>
  </si>
  <si>
    <t>Wayne County, Iowa</t>
  </si>
  <si>
    <t>Webster County, Iowa</t>
  </si>
  <si>
    <t>Winnebago County, Iowa</t>
  </si>
  <si>
    <t>Winneshiek County, Iowa</t>
  </si>
  <si>
    <t>Woodbury County, Iowa</t>
  </si>
  <si>
    <t>Worth County, Iowa</t>
  </si>
  <si>
    <t>Wright County, Iowa</t>
  </si>
  <si>
    <t>Allen County, Kansas</t>
  </si>
  <si>
    <t>Anderson County, Kansas</t>
  </si>
  <si>
    <t>Atchison County, Kansas</t>
  </si>
  <si>
    <t>Barber County, Kansas</t>
  </si>
  <si>
    <t>Barton County, Kansas</t>
  </si>
  <si>
    <t>Bourbon County, Kansas</t>
  </si>
  <si>
    <t>Brown County, Kansas</t>
  </si>
  <si>
    <t>Butler County, Kansas</t>
  </si>
  <si>
    <t>Chase County, Kansas</t>
  </si>
  <si>
    <t>Chautauqua County, Kansas</t>
  </si>
  <si>
    <t>Cherokee County, Kansas</t>
  </si>
  <si>
    <t>Cheyenne County, Kansas</t>
  </si>
  <si>
    <t>Clark County, Kansas</t>
  </si>
  <si>
    <t>Clay County, Kansas</t>
  </si>
  <si>
    <t>Cloud County, Kansas</t>
  </si>
  <si>
    <t>Coffey County, Kansas</t>
  </si>
  <si>
    <t>Comanche County, Kansas</t>
  </si>
  <si>
    <t>Cowley County, Kansas</t>
  </si>
  <si>
    <t>Crawford County, Kansas</t>
  </si>
  <si>
    <t>Decatur County, Kansas</t>
  </si>
  <si>
    <t>Dickinson County, Kansas</t>
  </si>
  <si>
    <t>Doniphan County, Kansas</t>
  </si>
  <si>
    <t>Douglas County, Kansas</t>
  </si>
  <si>
    <t>Edwards County, Kansas</t>
  </si>
  <si>
    <t>Elk County, Kansas</t>
  </si>
  <si>
    <t>Ellis County, Kansas</t>
  </si>
  <si>
    <t>Ellsworth County, Kansas</t>
  </si>
  <si>
    <t>Finney County, Kansas</t>
  </si>
  <si>
    <t>Ford County, Kansas</t>
  </si>
  <si>
    <t>Franklin County, Kansas</t>
  </si>
  <si>
    <t>Geary County, Kansas</t>
  </si>
  <si>
    <t>Gove County, Kansas</t>
  </si>
  <si>
    <t>Graham County, Kansas</t>
  </si>
  <si>
    <t>Grant County, Kansas</t>
  </si>
  <si>
    <t>Gray County, Kansas</t>
  </si>
  <si>
    <t>Greeley County, Kansas</t>
  </si>
  <si>
    <t>Greenwood County, Kansas</t>
  </si>
  <si>
    <t>Hamilton County, Kansas</t>
  </si>
  <si>
    <t>Harper County, Kansas</t>
  </si>
  <si>
    <t>Harvey County, Kansas</t>
  </si>
  <si>
    <t>Haskell County, Kansas</t>
  </si>
  <si>
    <t>Hodgeman County, Kansas</t>
  </si>
  <si>
    <t>Jackson County, Kansas</t>
  </si>
  <si>
    <t>Jefferson County, Kansas</t>
  </si>
  <si>
    <t>Jewell County, Kansas</t>
  </si>
  <si>
    <t>Johnson County, Kansas</t>
  </si>
  <si>
    <t>Kearny County, Kansas</t>
  </si>
  <si>
    <t>Kingman County, Kansas</t>
  </si>
  <si>
    <t>Kiowa County, Kansas</t>
  </si>
  <si>
    <t>Labette County, Kansas</t>
  </si>
  <si>
    <t>Lane County, Kansas</t>
  </si>
  <si>
    <t>Leavenworth County, Kansas</t>
  </si>
  <si>
    <t>Lincoln County, Kansas</t>
  </si>
  <si>
    <t>Linn County, Kansas</t>
  </si>
  <si>
    <t>Logan County, Kansas</t>
  </si>
  <si>
    <t>Lyon County, Kansas</t>
  </si>
  <si>
    <t>McPherson County, Kansas</t>
  </si>
  <si>
    <t>Marion County, Kansas</t>
  </si>
  <si>
    <t>Marshall County, Kansas</t>
  </si>
  <si>
    <t>Meade County, Kansas</t>
  </si>
  <si>
    <t>Miami County, Kansas</t>
  </si>
  <si>
    <t>Mitchell County, Kansas</t>
  </si>
  <si>
    <t>Montgomery County, Kansas</t>
  </si>
  <si>
    <t>Morris County, Kansas</t>
  </si>
  <si>
    <t>Morton County, Kansas</t>
  </si>
  <si>
    <t>Nemaha County, Kansas</t>
  </si>
  <si>
    <t>Neosho County, Kansas</t>
  </si>
  <si>
    <t>Ness County, Kansas</t>
  </si>
  <si>
    <t>Norton County, Kansas</t>
  </si>
  <si>
    <t>Osage County, Kansas</t>
  </si>
  <si>
    <t>Osborne County, Kansas</t>
  </si>
  <si>
    <t>Ottawa County, Kansas</t>
  </si>
  <si>
    <t>Pawnee County, Kansas</t>
  </si>
  <si>
    <t>Phillips County, Kansas</t>
  </si>
  <si>
    <t>Pottawatomie County, Kansas</t>
  </si>
  <si>
    <t>Pratt County, Kansas</t>
  </si>
  <si>
    <t>Rawlins County, Kansas</t>
  </si>
  <si>
    <t>Reno County, Kansas</t>
  </si>
  <si>
    <t>Republic County, Kansas</t>
  </si>
  <si>
    <t>Rice County, Kansas</t>
  </si>
  <si>
    <t>Riley County, Kansas</t>
  </si>
  <si>
    <t>Rooks County, Kansas</t>
  </si>
  <si>
    <t>Rush County, Kansas</t>
  </si>
  <si>
    <t>Russell County, Kansas</t>
  </si>
  <si>
    <t>Saline County, Kansas</t>
  </si>
  <si>
    <t>Scott County, Kansas</t>
  </si>
  <si>
    <t>Sedgwick County, Kansas</t>
  </si>
  <si>
    <t>Seward County, Kansas</t>
  </si>
  <si>
    <t>Shawnee County, Kansas</t>
  </si>
  <si>
    <t>Sheridan County, Kansas</t>
  </si>
  <si>
    <t>Sherman County, Kansas</t>
  </si>
  <si>
    <t>Smith County, Kansas</t>
  </si>
  <si>
    <t>Stafford County, Kansas</t>
  </si>
  <si>
    <t>Stanton County, Kansas</t>
  </si>
  <si>
    <t>Stevens County, Kansas</t>
  </si>
  <si>
    <t>Sumner County, Kansas</t>
  </si>
  <si>
    <t>Thomas County, Kansas</t>
  </si>
  <si>
    <t>Trego County, Kansas</t>
  </si>
  <si>
    <t>Wabaunsee County, Kansas</t>
  </si>
  <si>
    <t>Wallace County, Kansas</t>
  </si>
  <si>
    <t>Washington County, Kansas</t>
  </si>
  <si>
    <t>Wichita County, Kansas</t>
  </si>
  <si>
    <t>Wilson County, Kansas</t>
  </si>
  <si>
    <t>Woodson County, Kansas</t>
  </si>
  <si>
    <t>Wyandotte County, Kansas</t>
  </si>
  <si>
    <t>Adair County, Kentucky</t>
  </si>
  <si>
    <t>Allen County, Kentucky</t>
  </si>
  <si>
    <t>Anderson County, Kentucky</t>
  </si>
  <si>
    <t>Ballard County, Kentucky</t>
  </si>
  <si>
    <t>Barren County, Kentucky</t>
  </si>
  <si>
    <t>Bath County, Kentucky</t>
  </si>
  <si>
    <t>Bell County, Kentucky</t>
  </si>
  <si>
    <t>Boone County, Kentucky</t>
  </si>
  <si>
    <t>Bourbon County, Kentucky</t>
  </si>
  <si>
    <t>Boyd County, Kentucky</t>
  </si>
  <si>
    <t>Boyle County, Kentucky</t>
  </si>
  <si>
    <t>Bracken County, Kentucky</t>
  </si>
  <si>
    <t>Breathitt County, Kentucky</t>
  </si>
  <si>
    <t>Breckinridge County, Kentucky</t>
  </si>
  <si>
    <t>Bullitt County, Kentucky</t>
  </si>
  <si>
    <t>Butler County, Kentucky</t>
  </si>
  <si>
    <t>Caldwell County, Kentucky</t>
  </si>
  <si>
    <t>Calloway County, Kentucky</t>
  </si>
  <si>
    <t>Campbell County, Kentucky</t>
  </si>
  <si>
    <t>Carlisle County, Kentucky</t>
  </si>
  <si>
    <t>Carroll County, Kentucky</t>
  </si>
  <si>
    <t>Carter County, Kentucky</t>
  </si>
  <si>
    <t>Casey County, Kentucky</t>
  </si>
  <si>
    <t>Christian County, Kentucky</t>
  </si>
  <si>
    <t>Clark County, Kentucky</t>
  </si>
  <si>
    <t>Clay County, Kentucky</t>
  </si>
  <si>
    <t>Clinton County, Kentucky</t>
  </si>
  <si>
    <t>Crittenden County, Kentucky</t>
  </si>
  <si>
    <t>Cumberland County, Kentucky</t>
  </si>
  <si>
    <t>Daviess County, Kentucky</t>
  </si>
  <si>
    <t>Edmonson County, Kentucky</t>
  </si>
  <si>
    <t>Elliott County, Kentucky</t>
  </si>
  <si>
    <t>Estill County, Kentucky</t>
  </si>
  <si>
    <t>Fayette County, Kentucky</t>
  </si>
  <si>
    <t>Fleming County, Kentucky</t>
  </si>
  <si>
    <t>Floyd County, Kentucky</t>
  </si>
  <si>
    <t>Franklin County, Kentucky</t>
  </si>
  <si>
    <t>Fulton County, Kentucky</t>
  </si>
  <si>
    <t>Gallatin County, Kentucky</t>
  </si>
  <si>
    <t>Garrard County, Kentucky</t>
  </si>
  <si>
    <t>Grant County, Kentucky</t>
  </si>
  <si>
    <t>Graves County, Kentucky</t>
  </si>
  <si>
    <t>Grayson County, Kentucky</t>
  </si>
  <si>
    <t>Green County, Kentucky</t>
  </si>
  <si>
    <t>Greenup County, Kentucky</t>
  </si>
  <si>
    <t>Hancock County, Kentucky</t>
  </si>
  <si>
    <t>Hardin County, Kentucky</t>
  </si>
  <si>
    <t>Harlan County, Kentucky</t>
  </si>
  <si>
    <t>Harrison County, Kentucky</t>
  </si>
  <si>
    <t>Hart County, Kentucky</t>
  </si>
  <si>
    <t>Henderson County, Kentucky</t>
  </si>
  <si>
    <t>Henry County, Kentucky</t>
  </si>
  <si>
    <t>Hickman County, Kentucky</t>
  </si>
  <si>
    <t>Hopkins County, Kentucky</t>
  </si>
  <si>
    <t>Jackson County, Kentucky</t>
  </si>
  <si>
    <t>Jefferson County, Kentucky</t>
  </si>
  <si>
    <t>Jessamine County, Kentucky</t>
  </si>
  <si>
    <t>Johnson County, Kentucky</t>
  </si>
  <si>
    <t>Kenton County, Kentucky</t>
  </si>
  <si>
    <t>Knott County, Kentucky</t>
  </si>
  <si>
    <t>Knox County, Kentucky</t>
  </si>
  <si>
    <t>Larue County, Kentucky</t>
  </si>
  <si>
    <t>Laurel County, Kentucky</t>
  </si>
  <si>
    <t>Lawrence County, Kentucky</t>
  </si>
  <si>
    <t>Lee County, Kentucky</t>
  </si>
  <si>
    <t>Leslie County, Kentucky</t>
  </si>
  <si>
    <t>Letcher County, Kentucky</t>
  </si>
  <si>
    <t>Lewis County, Kentucky</t>
  </si>
  <si>
    <t>Lincoln County, Kentucky</t>
  </si>
  <si>
    <t>Livingston County, Kentucky</t>
  </si>
  <si>
    <t>Logan County, Kentucky</t>
  </si>
  <si>
    <t>Lyon County, Kentucky</t>
  </si>
  <si>
    <t>McCracken County, Kentucky</t>
  </si>
  <si>
    <t>McCreary County, Kentucky</t>
  </si>
  <si>
    <t>McLean County, Kentucky</t>
  </si>
  <si>
    <t>Madison County, Kentucky</t>
  </si>
  <si>
    <t>Magoffin County, Kentucky</t>
  </si>
  <si>
    <t>Marion County, Kentucky</t>
  </si>
  <si>
    <t>Marshall County, Kentucky</t>
  </si>
  <si>
    <t>Martin County, Kentucky</t>
  </si>
  <si>
    <t>Mason County, Kentucky</t>
  </si>
  <si>
    <t>Meade County, Kentucky</t>
  </si>
  <si>
    <t>Menifee County, Kentucky</t>
  </si>
  <si>
    <t>Mercer County, Kentucky</t>
  </si>
  <si>
    <t>Metcalfe County, Kentucky</t>
  </si>
  <si>
    <t>Monroe County, Kentucky</t>
  </si>
  <si>
    <t>Montgomery County, Kentucky</t>
  </si>
  <si>
    <t>Morgan County, Kentucky</t>
  </si>
  <si>
    <t>Muhlenberg County, Kentucky</t>
  </si>
  <si>
    <t>Nelson County, Kentucky</t>
  </si>
  <si>
    <t>Nicholas County, Kentucky</t>
  </si>
  <si>
    <t>Ohio County, Kentucky</t>
  </si>
  <si>
    <t>Oldham County, Kentucky</t>
  </si>
  <si>
    <t>Owen County, Kentucky</t>
  </si>
  <si>
    <t>Owsley County, Kentucky</t>
  </si>
  <si>
    <t>Pendleton County, Kentucky</t>
  </si>
  <si>
    <t>Perry County, Kentucky</t>
  </si>
  <si>
    <t>Pike County, Kentucky</t>
  </si>
  <si>
    <t>Powell County, Kentucky</t>
  </si>
  <si>
    <t>Pulaski County, Kentucky</t>
  </si>
  <si>
    <t>Robertson County, Kentucky</t>
  </si>
  <si>
    <t>Rockcastle County, Kentucky</t>
  </si>
  <si>
    <t>Rowan County, Kentucky</t>
  </si>
  <si>
    <t>Russell County, Kentucky</t>
  </si>
  <si>
    <t>Scott County, Kentucky</t>
  </si>
  <si>
    <t>Shelby County, Kentucky</t>
  </si>
  <si>
    <t>Simpson County, Kentucky</t>
  </si>
  <si>
    <t>Spencer County, Kentucky</t>
  </si>
  <si>
    <t>Taylor County, Kentucky</t>
  </si>
  <si>
    <t>Todd County, Kentucky</t>
  </si>
  <si>
    <t>Trigg County, Kentucky</t>
  </si>
  <si>
    <t>Trimble County, Kentucky</t>
  </si>
  <si>
    <t>Union County, Kentucky</t>
  </si>
  <si>
    <t>Warren County, Kentucky</t>
  </si>
  <si>
    <t>Washington County, Kentucky</t>
  </si>
  <si>
    <t>Wayne County, Kentucky</t>
  </si>
  <si>
    <t>Webster County, Kentucky</t>
  </si>
  <si>
    <t>Whitley County, Kentucky</t>
  </si>
  <si>
    <t>Wolfe County, Kentucky</t>
  </si>
  <si>
    <t>Woodford County, Kentucky</t>
  </si>
  <si>
    <t>Acadia Parish, Louisiana</t>
  </si>
  <si>
    <t>Allen Parish, Louisiana</t>
  </si>
  <si>
    <t>Ascension Parish, Louisiana</t>
  </si>
  <si>
    <t>Assumption Parish, Louisiana</t>
  </si>
  <si>
    <t>Avoyelles Parish, Louisiana</t>
  </si>
  <si>
    <t>Beauregard Parish, Louisiana</t>
  </si>
  <si>
    <t>Bienville Parish, Louisiana</t>
  </si>
  <si>
    <t>Bossier Parish, Louisiana</t>
  </si>
  <si>
    <t>Caddo Parish, Louisiana</t>
  </si>
  <si>
    <t>Calcasieu Parish, Louisiana</t>
  </si>
  <si>
    <t>Caldwell Parish, Louisiana</t>
  </si>
  <si>
    <t>Cameron Parish, Louisiana</t>
  </si>
  <si>
    <t>Catahoula Parish, Louisiana</t>
  </si>
  <si>
    <t>Claiborne Parish, Louisiana</t>
  </si>
  <si>
    <t>Concordia Parish, Louisiana</t>
  </si>
  <si>
    <t>De Soto Parish, Louisiana</t>
  </si>
  <si>
    <t>East Baton Rouge Parish, Louisiana</t>
  </si>
  <si>
    <t>East Carroll Parish, Louisiana</t>
  </si>
  <si>
    <t>East Feliciana Parish, Louisiana</t>
  </si>
  <si>
    <t>Evangeline Parish, Louisiana</t>
  </si>
  <si>
    <t>Franklin Parish, Louisiana</t>
  </si>
  <si>
    <t>Grant Parish, Louisiana</t>
  </si>
  <si>
    <t>Iberia Parish, Louisiana</t>
  </si>
  <si>
    <t>Iberville Parish, Louisiana</t>
  </si>
  <si>
    <t>Jackson Parish, Louisiana</t>
  </si>
  <si>
    <t>Jefferson Parish, Louisiana</t>
  </si>
  <si>
    <t>Jefferson Davis Parish, Louisiana</t>
  </si>
  <si>
    <t>Lafayette Parish, Louisiana</t>
  </si>
  <si>
    <t>Lafourche Parish, Louisiana</t>
  </si>
  <si>
    <t>La Salle Parish, Louisiana</t>
  </si>
  <si>
    <t>Lincoln Parish, Louisiana</t>
  </si>
  <si>
    <t>Livingston Parish, Louisiana</t>
  </si>
  <si>
    <t>Madison Parish, Louisiana</t>
  </si>
  <si>
    <t>Morehouse Parish, Louisiana</t>
  </si>
  <si>
    <t>Natchitoches Parish, Louisiana</t>
  </si>
  <si>
    <t>Orleans Parish, Louisiana</t>
  </si>
  <si>
    <t>Ouachita Parish, Louisiana</t>
  </si>
  <si>
    <t>Plaquemines Parish, Louisiana</t>
  </si>
  <si>
    <t>Pointe Coupee Parish, Louisiana</t>
  </si>
  <si>
    <t>Rapides Parish, Louisiana</t>
  </si>
  <si>
    <t>Red River Parish, Louisiana</t>
  </si>
  <si>
    <t>Richland Parish, Louisiana</t>
  </si>
  <si>
    <t>Sabine Parish, Louisiana</t>
  </si>
  <si>
    <t>St. Bernard Parish, Louisiana</t>
  </si>
  <si>
    <t>St. Charles Parish, Louisiana</t>
  </si>
  <si>
    <t>St. Helena Parish, Louisiana</t>
  </si>
  <si>
    <t>St. James Parish, Louisiana</t>
  </si>
  <si>
    <t>St. John the Baptist Parish, Louisiana</t>
  </si>
  <si>
    <t>St. Landry Parish, Louisiana</t>
  </si>
  <si>
    <t>St. Martin Parish, Louisiana</t>
  </si>
  <si>
    <t>St. Mary Parish, Louisiana</t>
  </si>
  <si>
    <t>St. Tammany Parish, Louisiana</t>
  </si>
  <si>
    <t>Tangipahoa Parish, Louisiana</t>
  </si>
  <si>
    <t>Tensas Parish, Louisiana</t>
  </si>
  <si>
    <t>Terrebonne Parish, Louisiana</t>
  </si>
  <si>
    <t>Union Parish, Louisiana</t>
  </si>
  <si>
    <t>Vermilion Parish, Louisiana</t>
  </si>
  <si>
    <t>Vernon Parish, Louisiana</t>
  </si>
  <si>
    <t>Washington Parish, Louisiana</t>
  </si>
  <si>
    <t>Webster Parish, Louisiana</t>
  </si>
  <si>
    <t>West Baton Rouge Parish, Louisiana</t>
  </si>
  <si>
    <t>West Carroll Parish, Louisiana</t>
  </si>
  <si>
    <t>West Feliciana Parish, Louisiana</t>
  </si>
  <si>
    <t>Winn Parish, Louisiana</t>
  </si>
  <si>
    <t>Androscoggin County, Maine</t>
  </si>
  <si>
    <t>Aroostook County, Maine</t>
  </si>
  <si>
    <t>Cumberland County, Maine</t>
  </si>
  <si>
    <t>Franklin County, Maine</t>
  </si>
  <si>
    <t>Hancock County, Maine</t>
  </si>
  <si>
    <t>Kennebec County, Maine</t>
  </si>
  <si>
    <t>Knox County, Maine</t>
  </si>
  <si>
    <t>Lincoln County, Maine</t>
  </si>
  <si>
    <t>Oxford County, Maine</t>
  </si>
  <si>
    <t>Penobscot County, Maine</t>
  </si>
  <si>
    <t>Piscataquis County, Maine</t>
  </si>
  <si>
    <t>Sagadahoc County, Maine</t>
  </si>
  <si>
    <t>Somerset County, Maine</t>
  </si>
  <si>
    <t>Waldo County, Maine</t>
  </si>
  <si>
    <t>Washington County, Maine</t>
  </si>
  <si>
    <t>York County, Maine</t>
  </si>
  <si>
    <t>Allegany County, Maryland</t>
  </si>
  <si>
    <t>Anne Arundel County, Maryland</t>
  </si>
  <si>
    <t>Baltimore County, Maryland</t>
  </si>
  <si>
    <t>Calvert County, Maryland</t>
  </si>
  <si>
    <t>Caroline County, Maryland</t>
  </si>
  <si>
    <t>Carroll County, Maryland</t>
  </si>
  <si>
    <t>Cecil County, Maryland</t>
  </si>
  <si>
    <t>Charles County, Maryland</t>
  </si>
  <si>
    <t>Dorchester County, Maryland</t>
  </si>
  <si>
    <t>Frederick County, Maryland</t>
  </si>
  <si>
    <t>Garrett County, Maryland</t>
  </si>
  <si>
    <t>Harford County, Maryland</t>
  </si>
  <si>
    <t>Howard County, Maryland</t>
  </si>
  <si>
    <t>Kent County, Maryland</t>
  </si>
  <si>
    <t>Montgomery County, Maryland</t>
  </si>
  <si>
    <t>Prince George's County, Maryland</t>
  </si>
  <si>
    <t>Queen Anne's County, Maryland</t>
  </si>
  <si>
    <t>St. Mary's County, Maryland</t>
  </si>
  <si>
    <t>Somerset County, Maryland</t>
  </si>
  <si>
    <t>Talbot County, Maryland</t>
  </si>
  <si>
    <t>Washington County, Maryland</t>
  </si>
  <si>
    <t>Wicomico County, Maryland</t>
  </si>
  <si>
    <t>Worcester County, Maryland</t>
  </si>
  <si>
    <t>Barnstable County, Massachusetts</t>
  </si>
  <si>
    <t>Berkshire County, Massachusetts</t>
  </si>
  <si>
    <t>Bristol County, Massachusetts</t>
  </si>
  <si>
    <t>Dukes County, Massachusetts</t>
  </si>
  <si>
    <t>Essex County, Massachusetts</t>
  </si>
  <si>
    <t>Franklin County, Massachusetts</t>
  </si>
  <si>
    <t>Hampden County, Massachusetts</t>
  </si>
  <si>
    <t>Hampshire County, Massachusetts</t>
  </si>
  <si>
    <t>Middlesex County, Massachusetts</t>
  </si>
  <si>
    <t>Nantucket County, Massachusetts</t>
  </si>
  <si>
    <t>Norfolk County, Massachusetts</t>
  </si>
  <si>
    <t>Plymouth County, Massachusetts</t>
  </si>
  <si>
    <t>Suffolk County, Massachusetts</t>
  </si>
  <si>
    <t>Worcester County, Massachusetts</t>
  </si>
  <si>
    <t>Alcona County, Michigan</t>
  </si>
  <si>
    <t>Alger County, Michigan</t>
  </si>
  <si>
    <t>Allegan County, Michigan</t>
  </si>
  <si>
    <t>Alpena County, Michigan</t>
  </si>
  <si>
    <t>Antrim County, Michigan</t>
  </si>
  <si>
    <t>Arenac County, Michigan</t>
  </si>
  <si>
    <t>Baraga County, Michigan</t>
  </si>
  <si>
    <t>Barry County, Michigan</t>
  </si>
  <si>
    <t>Bay County, Michigan</t>
  </si>
  <si>
    <t>Benzie County, Michigan</t>
  </si>
  <si>
    <t>Berrien County, Michigan</t>
  </si>
  <si>
    <t>Branch County, Michigan</t>
  </si>
  <si>
    <t>Calhoun County, Michigan</t>
  </si>
  <si>
    <t>Cass County, Michigan</t>
  </si>
  <si>
    <t>Charlevoix County, Michigan</t>
  </si>
  <si>
    <t>Cheboygan County, Michigan</t>
  </si>
  <si>
    <t>Chippewa County, Michigan</t>
  </si>
  <si>
    <t>Clare County, Michigan</t>
  </si>
  <si>
    <t>Clinton County, Michigan</t>
  </si>
  <si>
    <t>Crawford County, Michigan</t>
  </si>
  <si>
    <t>Delta County, Michigan</t>
  </si>
  <si>
    <t>Dickinson County, Michigan</t>
  </si>
  <si>
    <t>Eaton County, Michigan</t>
  </si>
  <si>
    <t>Emmet County, Michigan</t>
  </si>
  <si>
    <t>Genesee County, Michigan</t>
  </si>
  <si>
    <t>Gladwin County, Michigan</t>
  </si>
  <si>
    <t>Gogebic County, Michigan</t>
  </si>
  <si>
    <t>Grand Traverse County, Michigan</t>
  </si>
  <si>
    <t>Gratiot County, Michigan</t>
  </si>
  <si>
    <t>Hillsdale County, Michigan</t>
  </si>
  <si>
    <t>Houghton County, Michigan</t>
  </si>
  <si>
    <t>Huron County, Michigan</t>
  </si>
  <si>
    <t>Ingham County, Michigan</t>
  </si>
  <si>
    <t>Ionia County, Michigan</t>
  </si>
  <si>
    <t>Iosco County, Michigan</t>
  </si>
  <si>
    <t>Iron County, Michigan</t>
  </si>
  <si>
    <t>Isabella County, Michigan</t>
  </si>
  <si>
    <t>Jackson County, Michigan</t>
  </si>
  <si>
    <t>Kalamazoo County, Michigan</t>
  </si>
  <si>
    <t>Kalkaska County, Michigan</t>
  </si>
  <si>
    <t>Kent County, Michigan</t>
  </si>
  <si>
    <t>Keweenaw County, Michigan</t>
  </si>
  <si>
    <t>Lake County, Michigan</t>
  </si>
  <si>
    <t>Lapeer County, Michigan</t>
  </si>
  <si>
    <t>Leelanau County, Michigan</t>
  </si>
  <si>
    <t>Lenawee County, Michigan</t>
  </si>
  <si>
    <t>Livingston County, Michigan</t>
  </si>
  <si>
    <t>Luce County, Michigan</t>
  </si>
  <si>
    <t>Mackinac County, Michigan</t>
  </si>
  <si>
    <t>Macomb County, Michigan</t>
  </si>
  <si>
    <t>Manistee County, Michigan</t>
  </si>
  <si>
    <t>Marquette County, Michigan</t>
  </si>
  <si>
    <t>Mason County, Michigan</t>
  </si>
  <si>
    <t>Mecosta County, Michigan</t>
  </si>
  <si>
    <t>Menominee County, Michigan</t>
  </si>
  <si>
    <t>Midland County, Michigan</t>
  </si>
  <si>
    <t>Missaukee County, Michigan</t>
  </si>
  <si>
    <t>Monroe County, Michigan</t>
  </si>
  <si>
    <t>Montcalm County, Michigan</t>
  </si>
  <si>
    <t>Montmorency County, Michigan</t>
  </si>
  <si>
    <t>Muskegon County, Michigan</t>
  </si>
  <si>
    <t>Newaygo County, Michigan</t>
  </si>
  <si>
    <t>Oakland County, Michigan</t>
  </si>
  <si>
    <t>Oceana County, Michigan</t>
  </si>
  <si>
    <t>Ogemaw County, Michigan</t>
  </si>
  <si>
    <t>Ontonagon County, Michigan</t>
  </si>
  <si>
    <t>Osceola County, Michigan</t>
  </si>
  <si>
    <t>Oscoda County, Michigan</t>
  </si>
  <si>
    <t>Otsego County, Michigan</t>
  </si>
  <si>
    <t>Ottawa County, Michigan</t>
  </si>
  <si>
    <t>Presque Isle County, Michigan</t>
  </si>
  <si>
    <t>Roscommon County, Michigan</t>
  </si>
  <si>
    <t>Saginaw County, Michigan</t>
  </si>
  <si>
    <t>St. Clair County, Michigan</t>
  </si>
  <si>
    <t>St. Joseph County, Michigan</t>
  </si>
  <si>
    <t>Sanilac County, Michigan</t>
  </si>
  <si>
    <t>Schoolcraft County, Michigan</t>
  </si>
  <si>
    <t>Shiawassee County, Michigan</t>
  </si>
  <si>
    <t>Tuscola County, Michigan</t>
  </si>
  <si>
    <t>Van Buren County, Michigan</t>
  </si>
  <si>
    <t>Washtenaw County, Michigan</t>
  </si>
  <si>
    <t>Wayne County, Michigan</t>
  </si>
  <si>
    <t>Wexford County, Michigan</t>
  </si>
  <si>
    <t>Aitkin County, Minnesota</t>
  </si>
  <si>
    <t>Anoka County, Minnesota</t>
  </si>
  <si>
    <t>Becker County, Minnesota</t>
  </si>
  <si>
    <t>Beltrami County, Minnesota</t>
  </si>
  <si>
    <t>Benton County, Minnesota</t>
  </si>
  <si>
    <t>Big Stone County, Minnesota</t>
  </si>
  <si>
    <t>Blue Earth County, Minnesota</t>
  </si>
  <si>
    <t>Brown County, Minnesota</t>
  </si>
  <si>
    <t>Carlton County, Minnesota</t>
  </si>
  <si>
    <t>Carver County, Minnesota</t>
  </si>
  <si>
    <t>Cass County, Minnesota</t>
  </si>
  <si>
    <t>Chippewa County, Minnesota</t>
  </si>
  <si>
    <t>Chisago County, Minnesota</t>
  </si>
  <si>
    <t>Clay County, Minnesota</t>
  </si>
  <si>
    <t>Clearwater County, Minnesota</t>
  </si>
  <si>
    <t>Cook County, Minnesota</t>
  </si>
  <si>
    <t>Cottonwood County, Minnesota</t>
  </si>
  <si>
    <t>Crow Wing County, Minnesota</t>
  </si>
  <si>
    <t>Dakota County, Minnesota</t>
  </si>
  <si>
    <t>Dodge County, Minnesota</t>
  </si>
  <si>
    <t>Douglas County, Minnesota</t>
  </si>
  <si>
    <t>Faribault County, Minnesota</t>
  </si>
  <si>
    <t>Fillmore County, Minnesota</t>
  </si>
  <si>
    <t>Freeborn County, Minnesota</t>
  </si>
  <si>
    <t>Goodhue County, Minnesota</t>
  </si>
  <si>
    <t>Grant County, Minnesota</t>
  </si>
  <si>
    <t>Hennepin County, Minnesota</t>
  </si>
  <si>
    <t>Houston County, Minnesota</t>
  </si>
  <si>
    <t>Hubbard County, Minnesota</t>
  </si>
  <si>
    <t>Isanti County, Minnesota</t>
  </si>
  <si>
    <t>Itasca County, Minnesota</t>
  </si>
  <si>
    <t>Jackson County, Minnesota</t>
  </si>
  <si>
    <t>Kanabec County, Minnesota</t>
  </si>
  <si>
    <t>Kandiyohi County, Minnesota</t>
  </si>
  <si>
    <t>Kittson County, Minnesota</t>
  </si>
  <si>
    <t>Koochiching County, Minnesota</t>
  </si>
  <si>
    <t>Lac qui Parle County, Minnesota</t>
  </si>
  <si>
    <t>Lake County, Minnesota</t>
  </si>
  <si>
    <t>Lake of the Woods County, Minnesota</t>
  </si>
  <si>
    <t>Le Sueur County, Minnesota</t>
  </si>
  <si>
    <t>Lincoln County, Minnesota</t>
  </si>
  <si>
    <t>Lyon County, Minnesota</t>
  </si>
  <si>
    <t>McLeod County, Minnesota</t>
  </si>
  <si>
    <t>Mahnomen County, Minnesota</t>
  </si>
  <si>
    <t>Marshall County, Minnesota</t>
  </si>
  <si>
    <t>Martin County, Minnesota</t>
  </si>
  <si>
    <t>Meeker County, Minnesota</t>
  </si>
  <si>
    <t>Mille Lacs County, Minnesota</t>
  </si>
  <si>
    <t>Morrison County, Minnesota</t>
  </si>
  <si>
    <t>Mower County, Minnesota</t>
  </si>
  <si>
    <t>Murray County, Minnesota</t>
  </si>
  <si>
    <t>Nicollet County, Minnesota</t>
  </si>
  <si>
    <t>Nobles County, Minnesota</t>
  </si>
  <si>
    <t>Norman County, Minnesota</t>
  </si>
  <si>
    <t>Olmsted County, Minnesota</t>
  </si>
  <si>
    <t>Otter Tail County, Minnesota</t>
  </si>
  <si>
    <t>Pennington County, Minnesota</t>
  </si>
  <si>
    <t>Pine County, Minnesota</t>
  </si>
  <si>
    <t>Pipestone County, Minnesota</t>
  </si>
  <si>
    <t>Polk County, Minnesota</t>
  </si>
  <si>
    <t>Pope County, Minnesota</t>
  </si>
  <si>
    <t>Ramsey County, Minnesota</t>
  </si>
  <si>
    <t>Red Lake County, Minnesota</t>
  </si>
  <si>
    <t>Redwood County, Minnesota</t>
  </si>
  <si>
    <t>Renville County, Minnesota</t>
  </si>
  <si>
    <t>Rice County, Minnesota</t>
  </si>
  <si>
    <t>Rock County, Minnesota</t>
  </si>
  <si>
    <t>Roseau County, Minnesota</t>
  </si>
  <si>
    <t>St. Louis County, Minnesota</t>
  </si>
  <si>
    <t>Scott County, Minnesota</t>
  </si>
  <si>
    <t>Sherburne County, Minnesota</t>
  </si>
  <si>
    <t>Sibley County, Minnesota</t>
  </si>
  <si>
    <t>Stearns County, Minnesota</t>
  </si>
  <si>
    <t>Steele County, Minnesota</t>
  </si>
  <si>
    <t>Stevens County, Minnesota</t>
  </si>
  <si>
    <t>Swift County, Minnesota</t>
  </si>
  <si>
    <t>Todd County, Minnesota</t>
  </si>
  <si>
    <t>Traverse County, Minnesota</t>
  </si>
  <si>
    <t>Wabasha County, Minnesota</t>
  </si>
  <si>
    <t>Wadena County, Minnesota</t>
  </si>
  <si>
    <t>Waseca County, Minnesota</t>
  </si>
  <si>
    <t>Washington County, Minnesota</t>
  </si>
  <si>
    <t>Watonwan County, Minnesota</t>
  </si>
  <si>
    <t>Wilkin County, Minnesota</t>
  </si>
  <si>
    <t>Winona County, Minnesota</t>
  </si>
  <si>
    <t>Wright County, Minnesota</t>
  </si>
  <si>
    <t>Yellow Medicine County, Minnesota</t>
  </si>
  <si>
    <t>Adams County, Mississippi</t>
  </si>
  <si>
    <t>Alcorn County, Mississippi</t>
  </si>
  <si>
    <t>Amite County, Mississippi</t>
  </si>
  <si>
    <t>Attala County, Mississippi</t>
  </si>
  <si>
    <t>Benton County, Mississippi</t>
  </si>
  <si>
    <t>Bolivar County, Mississippi</t>
  </si>
  <si>
    <t>Calhoun County, Mississippi</t>
  </si>
  <si>
    <t>Carroll County, Mississippi</t>
  </si>
  <si>
    <t>Chickasaw County, Mississippi</t>
  </si>
  <si>
    <t>Choctaw County, Mississippi</t>
  </si>
  <si>
    <t>Claiborne County, Mississippi</t>
  </si>
  <si>
    <t>Clarke County, Mississippi</t>
  </si>
  <si>
    <t>Clay County, Mississippi</t>
  </si>
  <si>
    <t>Coahoma County, Mississippi</t>
  </si>
  <si>
    <t>Copiah County, Mississippi</t>
  </si>
  <si>
    <t>Covington County, Mississippi</t>
  </si>
  <si>
    <t>DeSoto County, Mississippi</t>
  </si>
  <si>
    <t>Forrest County, Mississippi</t>
  </si>
  <si>
    <t>Franklin County, Mississippi</t>
  </si>
  <si>
    <t>George County, Mississippi</t>
  </si>
  <si>
    <t>Greene County, Mississippi</t>
  </si>
  <si>
    <t>Grenada County, Mississippi</t>
  </si>
  <si>
    <t>Hancock County, Mississippi</t>
  </si>
  <si>
    <t>Harrison County, Mississippi</t>
  </si>
  <si>
    <t>Hinds County, Mississippi</t>
  </si>
  <si>
    <t>Holmes County, Mississippi</t>
  </si>
  <si>
    <t>Humphreys County, Mississippi</t>
  </si>
  <si>
    <t>Issaquena County, Mississippi</t>
  </si>
  <si>
    <t>Itawamba County, Mississippi</t>
  </si>
  <si>
    <t>Jackson County, Mississippi</t>
  </si>
  <si>
    <t>Jasper County, Mississippi</t>
  </si>
  <si>
    <t>Jefferson County, Mississippi</t>
  </si>
  <si>
    <t>Jefferson Davis County, Mississippi</t>
  </si>
  <si>
    <t>Jones County, Mississippi</t>
  </si>
  <si>
    <t>Kemper County, Mississippi</t>
  </si>
  <si>
    <t>Lafayette County, Mississippi</t>
  </si>
  <si>
    <t>Lamar County, Mississippi</t>
  </si>
  <si>
    <t>Lauderdale County, Mississippi</t>
  </si>
  <si>
    <t>Lawrence County, Mississippi</t>
  </si>
  <si>
    <t>Leake County, Mississippi</t>
  </si>
  <si>
    <t>Lee County, Mississippi</t>
  </si>
  <si>
    <t>Leflore County, Mississippi</t>
  </si>
  <si>
    <t>Lincoln County, Mississippi</t>
  </si>
  <si>
    <t>Lowndes County, Mississippi</t>
  </si>
  <si>
    <t>Madison County, Mississippi</t>
  </si>
  <si>
    <t>Marion County, Mississippi</t>
  </si>
  <si>
    <t>Marshall County, Mississippi</t>
  </si>
  <si>
    <t>Monroe County, Mississippi</t>
  </si>
  <si>
    <t>Montgomery County, Mississippi</t>
  </si>
  <si>
    <t>Neshoba County, Mississippi</t>
  </si>
  <si>
    <t>Newton County, Mississippi</t>
  </si>
  <si>
    <t>Noxubee County, Mississippi</t>
  </si>
  <si>
    <t>Oktibbeha County, Mississippi</t>
  </si>
  <si>
    <t>Panola County, Mississippi</t>
  </si>
  <si>
    <t>Pearl River County, Mississippi</t>
  </si>
  <si>
    <t>Perry County, Mississippi</t>
  </si>
  <si>
    <t>Pike County, Mississippi</t>
  </si>
  <si>
    <t>Pontotoc County, Mississippi</t>
  </si>
  <si>
    <t>Prentiss County, Mississippi</t>
  </si>
  <si>
    <t>Quitman County, Mississippi</t>
  </si>
  <si>
    <t>Rankin County, Mississippi</t>
  </si>
  <si>
    <t>Scott County, Mississippi</t>
  </si>
  <si>
    <t>Sharkey County, Mississippi</t>
  </si>
  <si>
    <t>Simpson County, Mississippi</t>
  </si>
  <si>
    <t>Smith County, Mississippi</t>
  </si>
  <si>
    <t>Stone County, Mississippi</t>
  </si>
  <si>
    <t>Sunflower County, Mississippi</t>
  </si>
  <si>
    <t>Tallahatchie County, Mississippi</t>
  </si>
  <si>
    <t>Tate County, Mississippi</t>
  </si>
  <si>
    <t>Tippah County, Mississippi</t>
  </si>
  <si>
    <t>Tishomingo County, Mississippi</t>
  </si>
  <si>
    <t>Tunica County, Mississippi</t>
  </si>
  <si>
    <t>Union County, Mississippi</t>
  </si>
  <si>
    <t>Walthall County, Mississippi</t>
  </si>
  <si>
    <t>Warren County, Mississippi</t>
  </si>
  <si>
    <t>Washington County, Mississippi</t>
  </si>
  <si>
    <t>Wayne County, Mississippi</t>
  </si>
  <si>
    <t>Webster County, Mississippi</t>
  </si>
  <si>
    <t>Wilkinson County, Mississippi</t>
  </si>
  <si>
    <t>Winston County, Mississippi</t>
  </si>
  <si>
    <t>Yalobusha County, Mississippi</t>
  </si>
  <si>
    <t>Yazoo County, Mississippi</t>
  </si>
  <si>
    <t>Adair County, Missouri</t>
  </si>
  <si>
    <t>Andrew County, Missouri</t>
  </si>
  <si>
    <t>Atchison County, Missouri</t>
  </si>
  <si>
    <t>Audrain County, Missouri</t>
  </si>
  <si>
    <t>Barry County, Missouri</t>
  </si>
  <si>
    <t>Barton County, Missouri</t>
  </si>
  <si>
    <t>Bates County, Missouri</t>
  </si>
  <si>
    <t>Benton County, Missouri</t>
  </si>
  <si>
    <t>Bollinger County, Missouri</t>
  </si>
  <si>
    <t>Boone County, Missouri</t>
  </si>
  <si>
    <t>Buchanan County, Missouri</t>
  </si>
  <si>
    <t>Butler County, Missouri</t>
  </si>
  <si>
    <t>Caldwell County, Missouri</t>
  </si>
  <si>
    <t>Callaway County, Missouri</t>
  </si>
  <si>
    <t>Camden County, Missouri</t>
  </si>
  <si>
    <t>Cape Girardeau County, Missouri</t>
  </si>
  <si>
    <t>Carroll County, Missouri</t>
  </si>
  <si>
    <t>Carter County, Missouri</t>
  </si>
  <si>
    <t>Cass County, Missouri</t>
  </si>
  <si>
    <t>Cedar County, Missouri</t>
  </si>
  <si>
    <t>Chariton County, Missouri</t>
  </si>
  <si>
    <t>Christian County, Missouri</t>
  </si>
  <si>
    <t>Clark County, Missouri</t>
  </si>
  <si>
    <t>Clay County, Missouri</t>
  </si>
  <si>
    <t>Clinton County, Missouri</t>
  </si>
  <si>
    <t>Cole County, Missouri</t>
  </si>
  <si>
    <t>Cooper County, Missouri</t>
  </si>
  <si>
    <t>Crawford County, Missouri</t>
  </si>
  <si>
    <t>Dade County, Missouri</t>
  </si>
  <si>
    <t>Dallas County, Missouri</t>
  </si>
  <si>
    <t>Daviess County, Missouri</t>
  </si>
  <si>
    <t>DeKalb County, Missouri</t>
  </si>
  <si>
    <t>Dent County, Missouri</t>
  </si>
  <si>
    <t>Douglas County, Missouri</t>
  </si>
  <si>
    <t>Dunklin County, Missouri</t>
  </si>
  <si>
    <t>Franklin County, Missouri</t>
  </si>
  <si>
    <t>Gasconade County, Missouri</t>
  </si>
  <si>
    <t>Gentry County, Missouri</t>
  </si>
  <si>
    <t>Greene County, Missouri</t>
  </si>
  <si>
    <t>Grundy County, Missouri</t>
  </si>
  <si>
    <t>Harrison County, Missouri</t>
  </si>
  <si>
    <t>Henry County, Missouri</t>
  </si>
  <si>
    <t>Hickory County, Missouri</t>
  </si>
  <si>
    <t>Holt County, Missouri</t>
  </si>
  <si>
    <t>Howard County, Missouri</t>
  </si>
  <si>
    <t>Howell County, Missouri</t>
  </si>
  <si>
    <t>Iron County, Missouri</t>
  </si>
  <si>
    <t>Jackson County, Missouri</t>
  </si>
  <si>
    <t>Jasper County, Missouri</t>
  </si>
  <si>
    <t>Jefferson County, Missouri</t>
  </si>
  <si>
    <t>Johnson County, Missouri</t>
  </si>
  <si>
    <t>Knox County, Missouri</t>
  </si>
  <si>
    <t>Laclede County, Missouri</t>
  </si>
  <si>
    <t>Lafayette County, Missouri</t>
  </si>
  <si>
    <t>Lawrence County, Missouri</t>
  </si>
  <si>
    <t>Lewis County, Missouri</t>
  </si>
  <si>
    <t>Lincoln County, Missouri</t>
  </si>
  <si>
    <t>Linn County, Missouri</t>
  </si>
  <si>
    <t>Livingston County, Missouri</t>
  </si>
  <si>
    <t>McDonald County, Missouri</t>
  </si>
  <si>
    <t>Macon County, Missouri</t>
  </si>
  <si>
    <t>Madison County, Missouri</t>
  </si>
  <si>
    <t>Maries County, Missouri</t>
  </si>
  <si>
    <t>Marion County, Missouri</t>
  </si>
  <si>
    <t>Mercer County, Missouri</t>
  </si>
  <si>
    <t>Miller County, Missouri</t>
  </si>
  <si>
    <t>Mississippi County, Missouri</t>
  </si>
  <si>
    <t>Moniteau County, Missouri</t>
  </si>
  <si>
    <t>Monroe County, Missouri</t>
  </si>
  <si>
    <t>Montgomery County, Missouri</t>
  </si>
  <si>
    <t>Morgan County, Missouri</t>
  </si>
  <si>
    <t>New Madrid County, Missouri</t>
  </si>
  <si>
    <t>Newton County, Missouri</t>
  </si>
  <si>
    <t>Nodaway County, Missouri</t>
  </si>
  <si>
    <t>Oregon County, Missouri</t>
  </si>
  <si>
    <t>Osage County, Missouri</t>
  </si>
  <si>
    <t>Ozark County, Missouri</t>
  </si>
  <si>
    <t>Pemiscot County, Missouri</t>
  </si>
  <si>
    <t>Perry County, Missouri</t>
  </si>
  <si>
    <t>Pettis County, Missouri</t>
  </si>
  <si>
    <t>Phelps County, Missouri</t>
  </si>
  <si>
    <t>Pike County, Missouri</t>
  </si>
  <si>
    <t>Platte County, Missouri</t>
  </si>
  <si>
    <t>Polk County, Missouri</t>
  </si>
  <si>
    <t>Pulaski County, Missouri</t>
  </si>
  <si>
    <t>Putnam County, Missouri</t>
  </si>
  <si>
    <t>Ralls County, Missouri</t>
  </si>
  <si>
    <t>Randolph County, Missouri</t>
  </si>
  <si>
    <t>Ray County, Missouri</t>
  </si>
  <si>
    <t>Reynolds County, Missouri</t>
  </si>
  <si>
    <t>Ripley County, Missouri</t>
  </si>
  <si>
    <t>St. Charles County, Missouri</t>
  </si>
  <si>
    <t>St. Clair County, Missouri</t>
  </si>
  <si>
    <t>Ste. Genevieve County, Missouri</t>
  </si>
  <si>
    <t>St. Francois County, Missouri</t>
  </si>
  <si>
    <t>St. Louis County, Missouri</t>
  </si>
  <si>
    <t>Saline County, Missouri</t>
  </si>
  <si>
    <t>Schuyler County, Missouri</t>
  </si>
  <si>
    <t>Scotland County, Missouri</t>
  </si>
  <si>
    <t>Scott County, Missouri</t>
  </si>
  <si>
    <t>Shannon County, Missouri</t>
  </si>
  <si>
    <t>Joe Sestak</t>
  </si>
  <si>
    <t>Shelby County, Missouri</t>
  </si>
  <si>
    <t>Stoddard County, Missouri</t>
  </si>
  <si>
    <t>Stone County, Missouri</t>
  </si>
  <si>
    <t>Sullivan County, Missouri</t>
  </si>
  <si>
    <t>Taney County, Missouri</t>
  </si>
  <si>
    <t>Texas County, Missouri</t>
  </si>
  <si>
    <t>Vernon County, Missouri</t>
  </si>
  <si>
    <t>Warren County, Missouri</t>
  </si>
  <si>
    <t>Washington County, Missouri</t>
  </si>
  <si>
    <t>Wayne County, Missouri</t>
  </si>
  <si>
    <t>Webster County, Missouri</t>
  </si>
  <si>
    <t>Worth County, Missouri</t>
  </si>
  <si>
    <t>Wright County, Missouri</t>
  </si>
  <si>
    <t>Beaverhead County, Montana</t>
  </si>
  <si>
    <t>Big Horn County, Montana</t>
  </si>
  <si>
    <t>Blaine County, Montana</t>
  </si>
  <si>
    <t>Broadwater County, Montana</t>
  </si>
  <si>
    <t>Carbon County, Montana</t>
  </si>
  <si>
    <t>Carter County, Montana</t>
  </si>
  <si>
    <t>Cascade County, Montana</t>
  </si>
  <si>
    <t>Chouteau County, Montana</t>
  </si>
  <si>
    <t>Custer County, Montana</t>
  </si>
  <si>
    <t>Daniels County, Montana</t>
  </si>
  <si>
    <t>Dawson County, Montana</t>
  </si>
  <si>
    <t>Deer Lodge County, Montana</t>
  </si>
  <si>
    <t>Fallon County, Montana</t>
  </si>
  <si>
    <t>Fergus County, Montana</t>
  </si>
  <si>
    <t>Flathead County, Montana</t>
  </si>
  <si>
    <t>Gallatin County, Montana</t>
  </si>
  <si>
    <t>Garfield County, Montana</t>
  </si>
  <si>
    <t>Glacier County, Montana</t>
  </si>
  <si>
    <t>Golden Valley County, Montana</t>
  </si>
  <si>
    <t>Granite County, Montana</t>
  </si>
  <si>
    <t>Hill County, Montana</t>
  </si>
  <si>
    <t>Jefferson County, Montana</t>
  </si>
  <si>
    <t>Judith Basin County, Montana</t>
  </si>
  <si>
    <t>Lake County, Montana</t>
  </si>
  <si>
    <t>Lewis and Clark County, Montana</t>
  </si>
  <si>
    <t>Liberty County, Montana</t>
  </si>
  <si>
    <t>Lincoln County, Montana</t>
  </si>
  <si>
    <t>McCone County, Montana</t>
  </si>
  <si>
    <t>Madison County, Montana</t>
  </si>
  <si>
    <t>Meagher County, Montana</t>
  </si>
  <si>
    <t>Mineral County, Montana</t>
  </si>
  <si>
    <t>Missoula County, Montana</t>
  </si>
  <si>
    <t>Musselshell County, Montana</t>
  </si>
  <si>
    <t>Park County, Montana</t>
  </si>
  <si>
    <t>Petroleum County, Montana</t>
  </si>
  <si>
    <t>Phillips County, Montana</t>
  </si>
  <si>
    <t>Pondera County, Montana</t>
  </si>
  <si>
    <t>Powder River County, Montana</t>
  </si>
  <si>
    <t>Powell County, Montana</t>
  </si>
  <si>
    <t>Prairie County, Montana</t>
  </si>
  <si>
    <t>Ravalli County, Montana</t>
  </si>
  <si>
    <t>Richland County, Montana</t>
  </si>
  <si>
    <t>Roosevelt County, Montana</t>
  </si>
  <si>
    <t>Rosebud County, Montana</t>
  </si>
  <si>
    <t>Sanders County, Montana</t>
  </si>
  <si>
    <t>Sheridan County, Montana</t>
  </si>
  <si>
    <t>Silver Bow County, Montana</t>
  </si>
  <si>
    <t>Stillwater County, Montana</t>
  </si>
  <si>
    <t>Sweet Grass County, Montana</t>
  </si>
  <si>
    <t>Teton County, Montana</t>
  </si>
  <si>
    <t>Toole County, Montana</t>
  </si>
  <si>
    <t>Treasure County, Montana</t>
  </si>
  <si>
    <t>Valley County, Montana</t>
  </si>
  <si>
    <t>Wheatland County, Montana</t>
  </si>
  <si>
    <t>Wibaux County, Montana</t>
  </si>
  <si>
    <t>Yellowstone County, Montana</t>
  </si>
  <si>
    <t>Adams County, Nebraska</t>
  </si>
  <si>
    <t>Antelope County, Nebraska</t>
  </si>
  <si>
    <t>Arthur County, Nebraska</t>
  </si>
  <si>
    <t>Banner County, Nebraska</t>
  </si>
  <si>
    <t>Blaine County, Nebraska</t>
  </si>
  <si>
    <t>Boone County, Nebraska</t>
  </si>
  <si>
    <t>Box Butte County, Nebraska</t>
  </si>
  <si>
    <t>Boyd County, Nebraska</t>
  </si>
  <si>
    <t>Brown County, Nebraska</t>
  </si>
  <si>
    <t>Buffalo County, Nebraska</t>
  </si>
  <si>
    <t>Burt County, Nebraska</t>
  </si>
  <si>
    <t>Butler County, Nebraska</t>
  </si>
  <si>
    <t>Cass County, Nebraska</t>
  </si>
  <si>
    <t>Cedar County, Nebraska</t>
  </si>
  <si>
    <t>Chase County, Nebraska</t>
  </si>
  <si>
    <t>Cherry County, Nebraska</t>
  </si>
  <si>
    <t>Cheyenne County, Nebraska</t>
  </si>
  <si>
    <t>Clay County, Nebraska</t>
  </si>
  <si>
    <t>Colfax County, Nebraska</t>
  </si>
  <si>
    <t>Cuming County, Nebraska</t>
  </si>
  <si>
    <t>Custer County, Nebraska</t>
  </si>
  <si>
    <t>Dakota County, Nebraska</t>
  </si>
  <si>
    <t>Dawes County, Nebraska</t>
  </si>
  <si>
    <t>Dawson County, Nebraska</t>
  </si>
  <si>
    <t>Deuel County, Nebraska</t>
  </si>
  <si>
    <t>Dixon County, Nebraska</t>
  </si>
  <si>
    <t>Dodge County, Nebraska</t>
  </si>
  <si>
    <t>Douglas County, Nebraska</t>
  </si>
  <si>
    <t>Dundy County, Nebraska</t>
  </si>
  <si>
    <t>Fillmore County, Nebraska</t>
  </si>
  <si>
    <t>Franklin County, Nebraska</t>
  </si>
  <si>
    <t>Frontier County, Nebraska</t>
  </si>
  <si>
    <t>Furnas County, Nebraska</t>
  </si>
  <si>
    <t>Gage County, Nebraska</t>
  </si>
  <si>
    <t>Garden County, Nebraska</t>
  </si>
  <si>
    <t>Garfield County, Nebraska</t>
  </si>
  <si>
    <t>Gosper County, Nebraska</t>
  </si>
  <si>
    <t>Grant County, Nebraska</t>
  </si>
  <si>
    <t>Greeley County, Nebraska</t>
  </si>
  <si>
    <t>Hall County, Nebraska</t>
  </si>
  <si>
    <t>Hamilton County, Nebraska</t>
  </si>
  <si>
    <t>Harlan County, Nebraska</t>
  </si>
  <si>
    <t>Hayes County, Nebraska</t>
  </si>
  <si>
    <t>Hitchcock County, Nebraska</t>
  </si>
  <si>
    <t>Holt County, Nebraska</t>
  </si>
  <si>
    <t>Hooker County, Nebraska</t>
  </si>
  <si>
    <t>Howard County, Nebraska</t>
  </si>
  <si>
    <t>Jefferson County, Nebraska</t>
  </si>
  <si>
    <t>Johnson County, Nebraska</t>
  </si>
  <si>
    <t>Kearney County, Nebraska</t>
  </si>
  <si>
    <t>Keith County, Nebraska</t>
  </si>
  <si>
    <t>Keya Paha County, Nebraska</t>
  </si>
  <si>
    <t>Kimball County, Nebraska</t>
  </si>
  <si>
    <t>Knox County, Nebraska</t>
  </si>
  <si>
    <t>Lancaster County, Nebraska</t>
  </si>
  <si>
    <t>Lincoln County, Nebraska</t>
  </si>
  <si>
    <t>Logan County, Nebraska</t>
  </si>
  <si>
    <t>Loup County, Nebraska</t>
  </si>
  <si>
    <t>McPherson County, Nebraska</t>
  </si>
  <si>
    <t>Madison County, Nebraska</t>
  </si>
  <si>
    <t>Merrick County, Nebraska</t>
  </si>
  <si>
    <t>Morrill County, Nebraska</t>
  </si>
  <si>
    <t>Nance County, Nebraska</t>
  </si>
  <si>
    <t>Nemaha County, Nebraska</t>
  </si>
  <si>
    <t>Nuckolls County, Nebraska</t>
  </si>
  <si>
    <t>Otoe County, Nebraska</t>
  </si>
  <si>
    <t>Pawnee County, Nebraska</t>
  </si>
  <si>
    <t>Perkins County, Nebraska</t>
  </si>
  <si>
    <t>Phelps County, Nebraska</t>
  </si>
  <si>
    <t>Pierce County, Nebraska</t>
  </si>
  <si>
    <t>Platte County, Nebraska</t>
  </si>
  <si>
    <t>Polk County, Nebraska</t>
  </si>
  <si>
    <t>Red Willow County, Nebraska</t>
  </si>
  <si>
    <t>Richardson County, Nebraska</t>
  </si>
  <si>
    <t>Rock County, Nebraska</t>
  </si>
  <si>
    <t>Saline County, Nebraska</t>
  </si>
  <si>
    <t>Sarpy County, Nebraska</t>
  </si>
  <si>
    <t>Saunders County, Nebraska</t>
  </si>
  <si>
    <t>Scotts Bluff County, Nebraska</t>
  </si>
  <si>
    <t>Seward County, Nebraska</t>
  </si>
  <si>
    <t>Sheridan County, Nebraska</t>
  </si>
  <si>
    <t>Sherman County, Nebraska</t>
  </si>
  <si>
    <t>Sioux County, Nebraska</t>
  </si>
  <si>
    <t>Stanton County, Nebraska</t>
  </si>
  <si>
    <t>Thayer County, Nebraska</t>
  </si>
  <si>
    <t>Thomas County, Nebraska</t>
  </si>
  <si>
    <t>Thurston County, Nebraska</t>
  </si>
  <si>
    <t>Valley County, Nebraska</t>
  </si>
  <si>
    <t>Washington County, Nebraska</t>
  </si>
  <si>
    <t>Wayne County, Nebraska</t>
  </si>
  <si>
    <t>Webster County, Nebraska</t>
  </si>
  <si>
    <t>Wheeler County, Nebraska</t>
  </si>
  <si>
    <t>York County, Nebraska</t>
  </si>
  <si>
    <t>Churchill County, Nevada</t>
  </si>
  <si>
    <t>Clark County, Nevada</t>
  </si>
  <si>
    <t>Douglas County, Nevada</t>
  </si>
  <si>
    <t>Elko County, Nevada</t>
  </si>
  <si>
    <t>Esmeralda County, Nevada</t>
  </si>
  <si>
    <t>Eureka County, Nevada</t>
  </si>
  <si>
    <t>Humboldt County, Nevada</t>
  </si>
  <si>
    <t>Lander County, Nevada</t>
  </si>
  <si>
    <t>Lincoln County, Nevada</t>
  </si>
  <si>
    <t>Lyon County, Nevada</t>
  </si>
  <si>
    <t>Mineral County, Nevada</t>
  </si>
  <si>
    <t>Nye County, Nevada</t>
  </si>
  <si>
    <t>Pershing County, Nevada</t>
  </si>
  <si>
    <t>Storey County, Nevada</t>
  </si>
  <si>
    <t>Washoe County, Nevada</t>
  </si>
  <si>
    <t>White Pine County, Nevada</t>
  </si>
  <si>
    <t>Belknap County, New Hampshire</t>
  </si>
  <si>
    <t>Carroll County, New Hampshire</t>
  </si>
  <si>
    <t>Cheshire County, New Hampshire</t>
  </si>
  <si>
    <t>Coos County, New Hampshire</t>
  </si>
  <si>
    <t>Grafton County, New Hampshire</t>
  </si>
  <si>
    <t>Hillsborough County, New Hampshire</t>
  </si>
  <si>
    <t>Merrimack County, New Hampshire</t>
  </si>
  <si>
    <t>Rockingham County, New Hampshire</t>
  </si>
  <si>
    <t>Strafford County, New Hampshire</t>
  </si>
  <si>
    <t>Sullivan County, New Hampshire</t>
  </si>
  <si>
    <t>Atlantic County, New Jersey</t>
  </si>
  <si>
    <t>Bergen County, New Jersey</t>
  </si>
  <si>
    <t>Burlington County, New Jersey</t>
  </si>
  <si>
    <t>Camden County, New Jersey</t>
  </si>
  <si>
    <t>Cape May County, New Jersey</t>
  </si>
  <si>
    <t>Cumberland County, New Jersey</t>
  </si>
  <si>
    <t>Essex County, New Jersey</t>
  </si>
  <si>
    <t>Gloucester County, New Jersey</t>
  </si>
  <si>
    <t>Hudson County, New Jersey</t>
  </si>
  <si>
    <t>Hunterdon County, New Jersey</t>
  </si>
  <si>
    <t>Mercer County, New Jersey</t>
  </si>
  <si>
    <t>Middlesex County, New Jersey</t>
  </si>
  <si>
    <t>Monmouth County, New Jersey</t>
  </si>
  <si>
    <t>Morris County, New Jersey</t>
  </si>
  <si>
    <t>Ocean County, New Jersey</t>
  </si>
  <si>
    <t>Passaic County, New Jersey</t>
  </si>
  <si>
    <t>Salem County, New Jersey</t>
  </si>
  <si>
    <t>Somerset County, New Jersey</t>
  </si>
  <si>
    <t>Sussex County, New Jersey</t>
  </si>
  <si>
    <t>Union County, New Jersey</t>
  </si>
  <si>
    <t>Warren County, New Jersey</t>
  </si>
  <si>
    <t>Bernalillo County, New Mexico</t>
  </si>
  <si>
    <t>Catron County, New Mexico</t>
  </si>
  <si>
    <t>Chaves County, New Mexico</t>
  </si>
  <si>
    <t>Cibola County, New Mexico</t>
  </si>
  <si>
    <t>Colfax County, New Mexico</t>
  </si>
  <si>
    <t>Curry County, New Mexico</t>
  </si>
  <si>
    <t>De Baca County, New Mexico</t>
  </si>
  <si>
    <t>Doña Ana County, New Mexico</t>
  </si>
  <si>
    <t>Eddy County, New Mexico</t>
  </si>
  <si>
    <t>Grant County, New Mexico</t>
  </si>
  <si>
    <t>Guadalupe County, New Mexico</t>
  </si>
  <si>
    <t>Harding County, New Mexico</t>
  </si>
  <si>
    <t>Hidalgo County, New Mexico</t>
  </si>
  <si>
    <t>Lea County, New Mexico</t>
  </si>
  <si>
    <t>Lincoln County, New Mexico</t>
  </si>
  <si>
    <t>Los Alamos County, New Mexico</t>
  </si>
  <si>
    <t>Luna County, New Mexico</t>
  </si>
  <si>
    <t>McKinley County, New Mexico</t>
  </si>
  <si>
    <t>Mora County, New Mexico</t>
  </si>
  <si>
    <t>Otero County, New Mexico</t>
  </si>
  <si>
    <t>Quay County, New Mexico</t>
  </si>
  <si>
    <t>Rio Arriba County, New Mexico</t>
  </si>
  <si>
    <t>Roosevelt County, New Mexico</t>
  </si>
  <si>
    <t>Sandoval County, New Mexico</t>
  </si>
  <si>
    <t>San Juan County, New Mexico</t>
  </si>
  <si>
    <t>San Miguel County, New Mexico</t>
  </si>
  <si>
    <t>Santa Fe County, New Mexico</t>
  </si>
  <si>
    <t>Sierra County, New Mexico</t>
  </si>
  <si>
    <t>Socorro County, New Mexico</t>
  </si>
  <si>
    <t>Taos County, New Mexico</t>
  </si>
  <si>
    <t>Torrance County, New Mexico</t>
  </si>
  <si>
    <t>Union County, New Mexico</t>
  </si>
  <si>
    <t>Valencia County, New Mexico</t>
  </si>
  <si>
    <t>Albany County, New York</t>
  </si>
  <si>
    <t>Allegany County, New York</t>
  </si>
  <si>
    <t>Bronx County, New York</t>
  </si>
  <si>
    <t>Broome County, New York</t>
  </si>
  <si>
    <t>Cattaraugus County, New York</t>
  </si>
  <si>
    <t>Cayuga County, New York</t>
  </si>
  <si>
    <t>Chautauqua County, New York</t>
  </si>
  <si>
    <t>Chemung County, New York</t>
  </si>
  <si>
    <t>Chenango County, New York</t>
  </si>
  <si>
    <t>Clinton County, New York</t>
  </si>
  <si>
    <t>Columbia County, New York</t>
  </si>
  <si>
    <t>Cortland County, New York</t>
  </si>
  <si>
    <t>Delaware County, New York</t>
  </si>
  <si>
    <t>Dutchess County, New York</t>
  </si>
  <si>
    <t>Erie County, New York</t>
  </si>
  <si>
    <t>Essex County, New York</t>
  </si>
  <si>
    <t>Franklin County, New York</t>
  </si>
  <si>
    <t>Fulton County, New York</t>
  </si>
  <si>
    <t>Genesee County, New York</t>
  </si>
  <si>
    <t>Greene County, New York</t>
  </si>
  <si>
    <t>Hamilton County, New York</t>
  </si>
  <si>
    <t>Herkimer County, New York</t>
  </si>
  <si>
    <t>Jefferson County, New York</t>
  </si>
  <si>
    <t>Kings County, New York</t>
  </si>
  <si>
    <t>Lewis County, New York</t>
  </si>
  <si>
    <t>Livingston County, New York</t>
  </si>
  <si>
    <t>Madison County, New York</t>
  </si>
  <si>
    <t>Monroe County, New York</t>
  </si>
  <si>
    <t>Montgomery County, New York</t>
  </si>
  <si>
    <t>Nassau County, New York</t>
  </si>
  <si>
    <t>New York County, New York</t>
  </si>
  <si>
    <t>Niagara County, New York</t>
  </si>
  <si>
    <t>Oneida County, New York</t>
  </si>
  <si>
    <t>Onondaga County, New York</t>
  </si>
  <si>
    <t>Ontario County, New York</t>
  </si>
  <si>
    <t>Orange County, New York</t>
  </si>
  <si>
    <t>Orleans County, New York</t>
  </si>
  <si>
    <t>Oswego County, New York</t>
  </si>
  <si>
    <t>Otsego County, New York</t>
  </si>
  <si>
    <t>Putnam County, New York</t>
  </si>
  <si>
    <t>Queens County, New York</t>
  </si>
  <si>
    <t>Rensselaer County, New York</t>
  </si>
  <si>
    <t>Richmond County, New York</t>
  </si>
  <si>
    <t>Rockland County, New York</t>
  </si>
  <si>
    <t>St. Lawrence County, New York</t>
  </si>
  <si>
    <t>Saratoga County, New York</t>
  </si>
  <si>
    <t>Schenectady County, New York</t>
  </si>
  <si>
    <t>Schoharie County, New York</t>
  </si>
  <si>
    <t>Schuyler County, New York</t>
  </si>
  <si>
    <t>Seneca County, New York</t>
  </si>
  <si>
    <t>Steuben County, New York</t>
  </si>
  <si>
    <t>Suffolk County, New York</t>
  </si>
  <si>
    <t>Sullivan County, New York</t>
  </si>
  <si>
    <t>Tioga County, New York</t>
  </si>
  <si>
    <t>Tompkins County, New York</t>
  </si>
  <si>
    <t>Ulster County, New York</t>
  </si>
  <si>
    <t>Warren County, New York</t>
  </si>
  <si>
    <t>Washington County, New York</t>
  </si>
  <si>
    <t>Wayne County, New York</t>
  </si>
  <si>
    <t>Westchester County, New York</t>
  </si>
  <si>
    <t>Wyoming County, New York</t>
  </si>
  <si>
    <t>Yates County, New York</t>
  </si>
  <si>
    <t>Alamance County, North Carolina</t>
  </si>
  <si>
    <t>Alexander County, North Carolina</t>
  </si>
  <si>
    <t>Alleghany County, North Carolina</t>
  </si>
  <si>
    <t>Anson County, North Carolina</t>
  </si>
  <si>
    <t>Ashe County, North Carolina</t>
  </si>
  <si>
    <t>Avery County, North Carolina</t>
  </si>
  <si>
    <t>Beaufort County, North Carolina</t>
  </si>
  <si>
    <t>Bertie County, North Carolina</t>
  </si>
  <si>
    <t>Bladen County, North Carolina</t>
  </si>
  <si>
    <t>Brunswick County, North Carolina</t>
  </si>
  <si>
    <t>Buncombe County, North Carolina</t>
  </si>
  <si>
    <t>Burke County, North Carolina</t>
  </si>
  <si>
    <t>Cabarrus County, North Carolina</t>
  </si>
  <si>
    <t>Caldwell County, North Carolina</t>
  </si>
  <si>
    <t>Camden County, North Carolina</t>
  </si>
  <si>
    <t>Carteret County, North Carolina</t>
  </si>
  <si>
    <t>Caswell County, North Carolina</t>
  </si>
  <si>
    <t>Catawba County, North Carolina</t>
  </si>
  <si>
    <t>Chatham County, North Carolina</t>
  </si>
  <si>
    <t>Cherokee County, North Carolina</t>
  </si>
  <si>
    <t>Chowan County, North Carolina</t>
  </si>
  <si>
    <t>Clay County, North Carolina</t>
  </si>
  <si>
    <t>Cleveland County, North Carolina</t>
  </si>
  <si>
    <t>Columbus County, North Carolina</t>
  </si>
  <si>
    <t>Craven County, North Carolina</t>
  </si>
  <si>
    <t>Cumberland County, North Carolina</t>
  </si>
  <si>
    <t>Currituck County, North Carolina</t>
  </si>
  <si>
    <t>Dare County, North Carolina</t>
  </si>
  <si>
    <t>Davidson County, North Carolina</t>
  </si>
  <si>
    <t>Davie County, North Carolina</t>
  </si>
  <si>
    <t>Duplin County, North Carolina</t>
  </si>
  <si>
    <t>Durham County, North Carolina</t>
  </si>
  <si>
    <t>Edgecombe County, North Carolina</t>
  </si>
  <si>
    <t>Forsyth County, North Carolina</t>
  </si>
  <si>
    <t>Franklin County, North Carolina</t>
  </si>
  <si>
    <t>Gaston County, North Carolina</t>
  </si>
  <si>
    <t>Gates County, North Carolina</t>
  </si>
  <si>
    <t>Graham County, North Carolina</t>
  </si>
  <si>
    <t>Granville County, North Carolina</t>
  </si>
  <si>
    <t>Greene County, North Carolina</t>
  </si>
  <si>
    <t>Guilford County, North Carolina</t>
  </si>
  <si>
    <t>Halifax County, North Carolina</t>
  </si>
  <si>
    <t>Harnett County, North Carolina</t>
  </si>
  <si>
    <t>Haywood County, North Carolina</t>
  </si>
  <si>
    <t>Henderson County, North Carolina</t>
  </si>
  <si>
    <t>Hertford County, North Carolina</t>
  </si>
  <si>
    <t>Hoke County, North Carolina</t>
  </si>
  <si>
    <t>Hyde County, North Carolina</t>
  </si>
  <si>
    <t>Iredell County, North Carolina</t>
  </si>
  <si>
    <t>Jackson County, North Carolina</t>
  </si>
  <si>
    <t>Johnston County, North Carolina</t>
  </si>
  <si>
    <t>Jones County, North Carolina</t>
  </si>
  <si>
    <t>Lee County, North Carolina</t>
  </si>
  <si>
    <t>Lenoir County, North Carolina</t>
  </si>
  <si>
    <t>Lincoln County, North Carolina</t>
  </si>
  <si>
    <t>McDowell County, North Carolina</t>
  </si>
  <si>
    <t>Macon County, North Carolina</t>
  </si>
  <si>
    <t>Madison County, North Carolina</t>
  </si>
  <si>
    <t>Martin County, North Carolina</t>
  </si>
  <si>
    <t>Mecklenburg County, North Carolina</t>
  </si>
  <si>
    <t>Mitchell County, North Carolina</t>
  </si>
  <si>
    <t>Montgomery County, North Carolina</t>
  </si>
  <si>
    <t>Moore County, North Carolina</t>
  </si>
  <si>
    <t>Nash County, North Carolina</t>
  </si>
  <si>
    <t>New Hanover County, North Carolina</t>
  </si>
  <si>
    <t>Northampton County, North Carolina</t>
  </si>
  <si>
    <t>Onslow County, North Carolina</t>
  </si>
  <si>
    <t>Orange County, North Carolina</t>
  </si>
  <si>
    <t>Pamlico County, North Carolina</t>
  </si>
  <si>
    <t>Pasquotank County, North Carolina</t>
  </si>
  <si>
    <t>Pender County, North Carolina</t>
  </si>
  <si>
    <t>Perquimans County, North Carolina</t>
  </si>
  <si>
    <t>Person County, North Carolina</t>
  </si>
  <si>
    <t>Pitt County, North Carolina</t>
  </si>
  <si>
    <t>Polk County, North Carolina</t>
  </si>
  <si>
    <t>Randolph County, North Carolina</t>
  </si>
  <si>
    <t>Richmond County, North Carolina</t>
  </si>
  <si>
    <t>Robeson County, North Carolina</t>
  </si>
  <si>
    <t>Rockingham County, North Carolina</t>
  </si>
  <si>
    <t>Rowan County, North Carolina</t>
  </si>
  <si>
    <t>Rutherford County, North Carolina</t>
  </si>
  <si>
    <t>Sampson County, North Carolina</t>
  </si>
  <si>
    <t>Scotland County, North Carolina</t>
  </si>
  <si>
    <t>Stanly County, North Carolina</t>
  </si>
  <si>
    <t>Stokes County, North Carolina</t>
  </si>
  <si>
    <t>Surry County, North Carolina</t>
  </si>
  <si>
    <t>Swain County, North Carolina</t>
  </si>
  <si>
    <t>Transylvania County, North Carolina</t>
  </si>
  <si>
    <t>Tyrrell County, North Carolina</t>
  </si>
  <si>
    <t>Union County, North Carolina</t>
  </si>
  <si>
    <t>Vance County, North Carolina</t>
  </si>
  <si>
    <t>Wake County, North Carolina</t>
  </si>
  <si>
    <t>Warren County, North Carolina</t>
  </si>
  <si>
    <t>Washington County, North Carolina</t>
  </si>
  <si>
    <t>Watauga County, North Carolina</t>
  </si>
  <si>
    <t>Wayne County, North Carolina</t>
  </si>
  <si>
    <t>Wilkes County, North Carolina</t>
  </si>
  <si>
    <t>Wilson County, North Carolina</t>
  </si>
  <si>
    <t>Yadkin County, North Carolina</t>
  </si>
  <si>
    <t>Yancey County, North Carolina</t>
  </si>
  <si>
    <t>Adams County, North Dakota</t>
  </si>
  <si>
    <t>Barnes County, North Dakota</t>
  </si>
  <si>
    <t>Benson County, North Dakota</t>
  </si>
  <si>
    <t>Billings County, North Dakota</t>
  </si>
  <si>
    <t>Bottineau County, North Dakota</t>
  </si>
  <si>
    <t>Bowman County, North Dakota</t>
  </si>
  <si>
    <t>Burke County, North Dakota</t>
  </si>
  <si>
    <t>Burleigh County, North Dakota</t>
  </si>
  <si>
    <t>Cass County, North Dakota</t>
  </si>
  <si>
    <t>Cavalier County, North Dakota</t>
  </si>
  <si>
    <t>Dickey County, North Dakota</t>
  </si>
  <si>
    <t>Divide County, North Dakota</t>
  </si>
  <si>
    <t>Dunn County, North Dakota</t>
  </si>
  <si>
    <t>Eddy County, North Dakota</t>
  </si>
  <si>
    <t>Emmons County, North Dakota</t>
  </si>
  <si>
    <t>Foster County, North Dakota</t>
  </si>
  <si>
    <t>Golden Valley County, North Dakota</t>
  </si>
  <si>
    <t>Grand Forks County, North Dakota</t>
  </si>
  <si>
    <t>Grant County, North Dakota</t>
  </si>
  <si>
    <t>Griggs County, North Dakota</t>
  </si>
  <si>
    <t>Hettinger County, North Dakota</t>
  </si>
  <si>
    <t>Kidder County, North Dakota</t>
  </si>
  <si>
    <t>LaMoure County, North Dakota</t>
  </si>
  <si>
    <t>Logan County, North Dakota</t>
  </si>
  <si>
    <t>McHenry County, North Dakota</t>
  </si>
  <si>
    <t>McIntosh County, North Dakota</t>
  </si>
  <si>
    <t>McKenzie County, North Dakota</t>
  </si>
  <si>
    <t>McLean County, North Dakota</t>
  </si>
  <si>
    <t>Mercer County, North Dakota</t>
  </si>
  <si>
    <t>Morton County, North Dakota</t>
  </si>
  <si>
    <t>Mountrail County, North Dakota</t>
  </si>
  <si>
    <t>Nelson County, North Dakota</t>
  </si>
  <si>
    <t>Oliver County, North Dakota</t>
  </si>
  <si>
    <t>Pembina County, North Dakota</t>
  </si>
  <si>
    <t>Pierce County, North Dakota</t>
  </si>
  <si>
    <t>Ramsey County, North Dakota</t>
  </si>
  <si>
    <t>Ransom County, North Dakota</t>
  </si>
  <si>
    <t>Renville County, North Dakota</t>
  </si>
  <si>
    <t>Richland County, North Dakota</t>
  </si>
  <si>
    <t>Rolette County, North Dakota</t>
  </si>
  <si>
    <t>Sargent County, North Dakota</t>
  </si>
  <si>
    <t>Sheridan County, North Dakota</t>
  </si>
  <si>
    <t>Sioux County, North Dakota</t>
  </si>
  <si>
    <t>Slope County, North Dakota</t>
  </si>
  <si>
    <t>Stark County, North Dakota</t>
  </si>
  <si>
    <t>Steele County, North Dakota</t>
  </si>
  <si>
    <t>Stutsman County, North Dakota</t>
  </si>
  <si>
    <t>Towner County, North Dakota</t>
  </si>
  <si>
    <t>Traill County, North Dakota</t>
  </si>
  <si>
    <t>Walsh County, North Dakota</t>
  </si>
  <si>
    <t>Ward County, North Dakota</t>
  </si>
  <si>
    <t>Wells County, North Dakota</t>
  </si>
  <si>
    <t>Williams County, North Dakota</t>
  </si>
  <si>
    <t>Adams County, Ohio</t>
  </si>
  <si>
    <t>Allen County, Ohio</t>
  </si>
  <si>
    <t>Ashland County, Ohio</t>
  </si>
  <si>
    <t>Ashtabula County, Ohio</t>
  </si>
  <si>
    <t>Athens County, Ohio</t>
  </si>
  <si>
    <t>Auglaize County, Ohio</t>
  </si>
  <si>
    <t>Belmont County, Ohio</t>
  </si>
  <si>
    <t>Brown County, Ohio</t>
  </si>
  <si>
    <t>Butler County, Ohio</t>
  </si>
  <si>
    <t>Carroll County, Ohio</t>
  </si>
  <si>
    <t>Champaign County, Ohio</t>
  </si>
  <si>
    <t>Clark County, Ohio</t>
  </si>
  <si>
    <t>Clermont County, Ohio</t>
  </si>
  <si>
    <t>Clinton County, Ohio</t>
  </si>
  <si>
    <t>Columbiana County, Ohio</t>
  </si>
  <si>
    <t>Coshocton County, Ohio</t>
  </si>
  <si>
    <t>Crawford County, Ohio</t>
  </si>
  <si>
    <t>Cuyahoga County, Ohio</t>
  </si>
  <si>
    <t>Darke County, Ohio</t>
  </si>
  <si>
    <t>Defiance County, Ohio</t>
  </si>
  <si>
    <t>Delaware County, Ohio</t>
  </si>
  <si>
    <t>Erie County, Ohio</t>
  </si>
  <si>
    <t>Fairfield County, Ohio</t>
  </si>
  <si>
    <t>Fayette County, Ohio</t>
  </si>
  <si>
    <t>Franklin County, Ohio</t>
  </si>
  <si>
    <t>Fulton County, Ohio</t>
  </si>
  <si>
    <t>Gallia County, Ohio</t>
  </si>
  <si>
    <t>Geauga County, Ohio</t>
  </si>
  <si>
    <t>Greene County, Ohio</t>
  </si>
  <si>
    <t>Guernsey County, Ohio</t>
  </si>
  <si>
    <t>Hamilton County, Ohio</t>
  </si>
  <si>
    <t>Hancock County, Ohio</t>
  </si>
  <si>
    <t>Hardin County, Ohio</t>
  </si>
  <si>
    <t>Harrison County, Ohio</t>
  </si>
  <si>
    <t>Henry County, Ohio</t>
  </si>
  <si>
    <t>Highland County, Ohio</t>
  </si>
  <si>
    <t>Hocking County, Ohio</t>
  </si>
  <si>
    <t>Holmes County, Ohio</t>
  </si>
  <si>
    <t>Huron County, Ohio</t>
  </si>
  <si>
    <t>Jackson County, Ohio</t>
  </si>
  <si>
    <t>Jefferson County, Ohio</t>
  </si>
  <si>
    <t>Knox County, Ohio</t>
  </si>
  <si>
    <t>Lake County, Ohio</t>
  </si>
  <si>
    <t>Lawrence County, Ohio</t>
  </si>
  <si>
    <t>Licking County, Ohio</t>
  </si>
  <si>
    <t>Logan County, Ohio</t>
  </si>
  <si>
    <t>Lorain County, Ohio</t>
  </si>
  <si>
    <t>Lucas County, Ohio</t>
  </si>
  <si>
    <t>Madison County, Ohio</t>
  </si>
  <si>
    <t>Mahoning County, Ohio</t>
  </si>
  <si>
    <t>Marion County, Ohio</t>
  </si>
  <si>
    <t>Medina County, Ohio</t>
  </si>
  <si>
    <t>Meigs County, Ohio</t>
  </si>
  <si>
    <t>Mercer County, Ohio</t>
  </si>
  <si>
    <t>Miami County, Ohio</t>
  </si>
  <si>
    <t>Monroe County, Ohio</t>
  </si>
  <si>
    <t>Montgomery County, Ohio</t>
  </si>
  <si>
    <t>Morgan County, Ohio</t>
  </si>
  <si>
    <t>Morrow County, Ohio</t>
  </si>
  <si>
    <t>Muskingum County, Ohio</t>
  </si>
  <si>
    <t>Noble County, Ohio</t>
  </si>
  <si>
    <t>Ottawa County, Ohio</t>
  </si>
  <si>
    <t>Paulding County, Ohio</t>
  </si>
  <si>
    <t>Perry County, Ohio</t>
  </si>
  <si>
    <t>Pickaway County, Ohio</t>
  </si>
  <si>
    <t>Pike County, Ohio</t>
  </si>
  <si>
    <t>Portage County, Ohio</t>
  </si>
  <si>
    <t>Preble County, Ohio</t>
  </si>
  <si>
    <t>Putnam County, Ohio</t>
  </si>
  <si>
    <t>Richland County, Ohio</t>
  </si>
  <si>
    <t>Ross County, Ohio</t>
  </si>
  <si>
    <t>Sandusky County, Ohio</t>
  </si>
  <si>
    <t>Scioto County, Ohio</t>
  </si>
  <si>
    <t>Seneca County, Ohio</t>
  </si>
  <si>
    <t>Shelby County, Ohio</t>
  </si>
  <si>
    <t>Stark County, Ohio</t>
  </si>
  <si>
    <t>Summit County, Ohio</t>
  </si>
  <si>
    <t>Trumbull County, Ohio</t>
  </si>
  <si>
    <t>Tuscarawas County, Ohio</t>
  </si>
  <si>
    <t>Union County, Ohio</t>
  </si>
  <si>
    <t>Van Wert County, Ohio</t>
  </si>
  <si>
    <t>Vinton County, Ohio</t>
  </si>
  <si>
    <t>Warren County, Ohio</t>
  </si>
  <si>
    <t>Washington County, Ohio</t>
  </si>
  <si>
    <t>Wayne County, Ohio</t>
  </si>
  <si>
    <t>Williams County, Ohio</t>
  </si>
  <si>
    <t>Wood County, Ohio</t>
  </si>
  <si>
    <t>Wyandot County, Ohio</t>
  </si>
  <si>
    <t>Adair County, Oklahoma</t>
  </si>
  <si>
    <t>Alfalfa County, Oklahoma</t>
  </si>
  <si>
    <t>Atoka County, Oklahoma</t>
  </si>
  <si>
    <t>Beaver County, Oklahoma</t>
  </si>
  <si>
    <t>Beckham County, Oklahoma</t>
  </si>
  <si>
    <t>Blaine County, Oklahoma</t>
  </si>
  <si>
    <t>Bryan County, Oklahoma</t>
  </si>
  <si>
    <t>Caddo County, Oklahoma</t>
  </si>
  <si>
    <t>Canadian County, Oklahoma</t>
  </si>
  <si>
    <t>Carter County, Oklahoma</t>
  </si>
  <si>
    <t>Cherokee County, Oklahoma</t>
  </si>
  <si>
    <t>Choctaw County, Oklahoma</t>
  </si>
  <si>
    <t>Cimarron County, Oklahoma</t>
  </si>
  <si>
    <t>Cleveland County, Oklahoma</t>
  </si>
  <si>
    <t>Coal County, Oklahoma</t>
  </si>
  <si>
    <t>Comanche County, Oklahoma</t>
  </si>
  <si>
    <t>Cotton County, Oklahoma</t>
  </si>
  <si>
    <t>Craig County, Oklahoma</t>
  </si>
  <si>
    <t>Creek County, Oklahoma</t>
  </si>
  <si>
    <t>Custer County, Oklahoma</t>
  </si>
  <si>
    <t>Delaware County, Oklahoma</t>
  </si>
  <si>
    <t>Dewey County, Oklahoma</t>
  </si>
  <si>
    <t>Ellis County, Oklahoma</t>
  </si>
  <si>
    <t>Garfield County, Oklahoma</t>
  </si>
  <si>
    <t>Garvin County, Oklahoma</t>
  </si>
  <si>
    <t>Grady County, Oklahoma</t>
  </si>
  <si>
    <t>Grant County, Oklahoma</t>
  </si>
  <si>
    <t>Greer County, Oklahoma</t>
  </si>
  <si>
    <t>Harmon County, Oklahoma</t>
  </si>
  <si>
    <t>Harper County, Oklahoma</t>
  </si>
  <si>
    <t>Haskell County, Oklahoma</t>
  </si>
  <si>
    <t>Hughes County, Oklahoma</t>
  </si>
  <si>
    <t>Jackson County, Oklahoma</t>
  </si>
  <si>
    <t>Jefferson County, Oklahoma</t>
  </si>
  <si>
    <t>Johnston County, Oklahoma</t>
  </si>
  <si>
    <t>Kay County, Oklahoma</t>
  </si>
  <si>
    <t>Kingfisher County, Oklahoma</t>
  </si>
  <si>
    <t>Kiowa County, Oklahoma</t>
  </si>
  <si>
    <t>Latimer County, Oklahoma</t>
  </si>
  <si>
    <t>Le Flore County, Oklahoma</t>
  </si>
  <si>
    <t>Lincoln County, Oklahoma</t>
  </si>
  <si>
    <t>Logan County, Oklahoma</t>
  </si>
  <si>
    <t>Love County, Oklahoma</t>
  </si>
  <si>
    <t>McClain County, Oklahoma</t>
  </si>
  <si>
    <t>McCurtain County, Oklahoma</t>
  </si>
  <si>
    <t>McIntosh County, Oklahoma</t>
  </si>
  <si>
    <t>Major County, Oklahoma</t>
  </si>
  <si>
    <t>Marshall County, Oklahoma</t>
  </si>
  <si>
    <t>Mayes County, Oklahoma</t>
  </si>
  <si>
    <t>Murray County, Oklahoma</t>
  </si>
  <si>
    <t>Muskogee County, Oklahoma</t>
  </si>
  <si>
    <t>Noble County, Oklahoma</t>
  </si>
  <si>
    <t>Nowata County, Oklahoma</t>
  </si>
  <si>
    <t>Okfuskee County, Oklahoma</t>
  </si>
  <si>
    <t>Oklahoma County, Oklahoma</t>
  </si>
  <si>
    <t>Okmulgee County, Oklahoma</t>
  </si>
  <si>
    <t>Osage County, Oklahoma</t>
  </si>
  <si>
    <t>Ottawa County, Oklahoma</t>
  </si>
  <si>
    <t>Pawnee County, Oklahoma</t>
  </si>
  <si>
    <t>Payne County, Oklahoma</t>
  </si>
  <si>
    <t>Pittsburg County, Oklahoma</t>
  </si>
  <si>
    <t>Pontotoc County, Oklahoma</t>
  </si>
  <si>
    <t>Pottawatomie County, Oklahoma</t>
  </si>
  <si>
    <t>Pushmataha County, Oklahoma</t>
  </si>
  <si>
    <t>Roger Mills County, Oklahoma</t>
  </si>
  <si>
    <t>Rogers County, Oklahoma</t>
  </si>
  <si>
    <t>Seminole County, Oklahoma</t>
  </si>
  <si>
    <t>Sequoyah County, Oklahoma</t>
  </si>
  <si>
    <t>Stephens County, Oklahoma</t>
  </si>
  <si>
    <t>Texas County, Oklahoma</t>
  </si>
  <si>
    <t>Tillman County, Oklahoma</t>
  </si>
  <si>
    <t>Tulsa County, Oklahoma</t>
  </si>
  <si>
    <t>Wagoner County, Oklahoma</t>
  </si>
  <si>
    <t>Washington County, Oklahoma</t>
  </si>
  <si>
    <t>Washita County, Oklahoma</t>
  </si>
  <si>
    <t>Woods County, Oklahoma</t>
  </si>
  <si>
    <t>Woodward County, Oklahoma</t>
  </si>
  <si>
    <t>Baker County, Oregon</t>
  </si>
  <si>
    <t>Benton County, Oregon</t>
  </si>
  <si>
    <t>Clackamas County, Oregon</t>
  </si>
  <si>
    <t>Clatsop County, Oregon</t>
  </si>
  <si>
    <t>Columbia County, Oregon</t>
  </si>
  <si>
    <t>Coos County, Oregon</t>
  </si>
  <si>
    <t>Crook County, Oregon</t>
  </si>
  <si>
    <t>Curry County, Oregon</t>
  </si>
  <si>
    <t>Deschutes County, Oregon</t>
  </si>
  <si>
    <t>Douglas County, Oregon</t>
  </si>
  <si>
    <t>Gilliam County, Oregon</t>
  </si>
  <si>
    <t>Grant County, Oregon</t>
  </si>
  <si>
    <t>Harney County, Oregon</t>
  </si>
  <si>
    <t>Hood River County, Oregon</t>
  </si>
  <si>
    <t>Jackson County, Oregon</t>
  </si>
  <si>
    <t>Jefferson County, Oregon</t>
  </si>
  <si>
    <t>Josephine County, Oregon</t>
  </si>
  <si>
    <t>Klamath County, Oregon</t>
  </si>
  <si>
    <t>Lake County, Oregon</t>
  </si>
  <si>
    <t>Lane County, Oregon</t>
  </si>
  <si>
    <t>Lincoln County, Oregon</t>
  </si>
  <si>
    <t>Linn County, Oregon</t>
  </si>
  <si>
    <t>Malheur County, Oregon</t>
  </si>
  <si>
    <t>Marion County, Oregon</t>
  </si>
  <si>
    <t>Morrow County, Oregon</t>
  </si>
  <si>
    <t>Multnomah County, Oregon</t>
  </si>
  <si>
    <t>Polk County, Oregon</t>
  </si>
  <si>
    <t>Sherman County, Oregon</t>
  </si>
  <si>
    <t>Tillamook County, Oregon</t>
  </si>
  <si>
    <t>Umatilla County, Oregon</t>
  </si>
  <si>
    <t>Union County, Oregon</t>
  </si>
  <si>
    <t>Wallowa County, Oregon</t>
  </si>
  <si>
    <t>Wasco County, Oregon</t>
  </si>
  <si>
    <t>Washington County, Oregon</t>
  </si>
  <si>
    <t>Wheeler County, Oregon</t>
  </si>
  <si>
    <t>Yamhill County, Oregon</t>
  </si>
  <si>
    <t>Adams County, Pennsylvania</t>
  </si>
  <si>
    <t>Allegheny County, Pennsylvania</t>
  </si>
  <si>
    <t>Armstrong County, Pennsylvania</t>
  </si>
  <si>
    <t>Beaver County, Pennsylvania</t>
  </si>
  <si>
    <t>Bedford County, Pennsylvania</t>
  </si>
  <si>
    <t>Berks County, Pennsylvania</t>
  </si>
  <si>
    <t>Blair County, Pennsylvania</t>
  </si>
  <si>
    <t>Bradford County, Pennsylvania</t>
  </si>
  <si>
    <t>Bucks County, Pennsylvania</t>
  </si>
  <si>
    <t>Butler County, Pennsylvania</t>
  </si>
  <si>
    <t>Cambria County, Pennsylvania</t>
  </si>
  <si>
    <t>Cameron County, Pennsylvania</t>
  </si>
  <si>
    <t>Carbon County, Pennsylvania</t>
  </si>
  <si>
    <t>Centre County, Pennsylvania</t>
  </si>
  <si>
    <t>Chester County, Pennsylvania</t>
  </si>
  <si>
    <t>Clarion County, Pennsylvania</t>
  </si>
  <si>
    <t>Clearfield County, Pennsylvania</t>
  </si>
  <si>
    <t>Clinton County, Pennsylvania</t>
  </si>
  <si>
    <t>Columbia County, Pennsylvania</t>
  </si>
  <si>
    <t>Crawford County, Pennsylvania</t>
  </si>
  <si>
    <t>Cumberland County, Pennsylvania</t>
  </si>
  <si>
    <t>Dauphin County, Pennsylvania</t>
  </si>
  <si>
    <t>Delaware County, Pennsylvania</t>
  </si>
  <si>
    <t>Elk County, Pennsylvania</t>
  </si>
  <si>
    <t>Erie County, Pennsylvania</t>
  </si>
  <si>
    <t>Fayette County, Pennsylvania</t>
  </si>
  <si>
    <t>Forest County, Pennsylvania</t>
  </si>
  <si>
    <t>Franklin County, Pennsylvania</t>
  </si>
  <si>
    <t>Fulton County, Pennsylvania</t>
  </si>
  <si>
    <t>Greene County, Pennsylvania</t>
  </si>
  <si>
    <t>Huntingdon County, Pennsylvania</t>
  </si>
  <si>
    <t>Indiana County, Pennsylvania</t>
  </si>
  <si>
    <t>Jefferson County, Pennsylvania</t>
  </si>
  <si>
    <t>Juniata County, Pennsylvania</t>
  </si>
  <si>
    <t>Lackawanna County, Pennsylvania</t>
  </si>
  <si>
    <t>Lancaster County, Pennsylvania</t>
  </si>
  <si>
    <t>Lawrence County, Pennsylvania</t>
  </si>
  <si>
    <t>Lebanon County, Pennsylvania</t>
  </si>
  <si>
    <t>Lehigh County, Pennsylvania</t>
  </si>
  <si>
    <t>Luzerne County, Pennsylvania</t>
  </si>
  <si>
    <t>Lycoming County, Pennsylvania</t>
  </si>
  <si>
    <t>McKean County, Pennsylvania</t>
  </si>
  <si>
    <t>Mercer County, Pennsylvania</t>
  </si>
  <si>
    <t>Mifflin County, Pennsylvania</t>
  </si>
  <si>
    <t>Monroe County, Pennsylvania</t>
  </si>
  <si>
    <t>Montgomery County, Pennsylvania</t>
  </si>
  <si>
    <t>Montour County, Pennsylvania</t>
  </si>
  <si>
    <t>Northampton County, Pennsylvania</t>
  </si>
  <si>
    <t>Northumberland County, Pennsylvania</t>
  </si>
  <si>
    <t>Perry County, Pennsylvania</t>
  </si>
  <si>
    <t>Philadelphia County, Pennsylvania</t>
  </si>
  <si>
    <t>Pike County, Pennsylvania</t>
  </si>
  <si>
    <t>Potter County, Pennsylvania</t>
  </si>
  <si>
    <t>Schuylkill County, Pennsylvania</t>
  </si>
  <si>
    <t>Snyder County, Pennsylvania</t>
  </si>
  <si>
    <t>Somerset County, Pennsylvania</t>
  </si>
  <si>
    <t>Sullivan County, Pennsylvania</t>
  </si>
  <si>
    <t>Susquehanna County, Pennsylvania</t>
  </si>
  <si>
    <t>Tioga County, Pennsylvania</t>
  </si>
  <si>
    <t>Union County, Pennsylvania</t>
  </si>
  <si>
    <t>Venango County, Pennsylvania</t>
  </si>
  <si>
    <t>Warren County, Pennsylvania</t>
  </si>
  <si>
    <t>Washington County, Pennsylvania</t>
  </si>
  <si>
    <t>Wayne County, Pennsylvania</t>
  </si>
  <si>
    <t>Westmoreland County, Pennsylvania</t>
  </si>
  <si>
    <t>Wyoming County, Pennsylvania</t>
  </si>
  <si>
    <t>York County, Pennsylvania</t>
  </si>
  <si>
    <t>Bristol County, Rhode Island</t>
  </si>
  <si>
    <t>Kent County, Rhode Island</t>
  </si>
  <si>
    <t>Newport County, Rhode Island</t>
  </si>
  <si>
    <t>Providence County, Rhode Island</t>
  </si>
  <si>
    <t>Washington County, Rhode Island</t>
  </si>
  <si>
    <t>Abbeville County, South Carolina</t>
  </si>
  <si>
    <t>Aiken County, South Carolina</t>
  </si>
  <si>
    <t>Allendale County, South Carolina</t>
  </si>
  <si>
    <t>Anderson County, South Carolina</t>
  </si>
  <si>
    <t>Bamberg County, South Carolina</t>
  </si>
  <si>
    <t>Barnwell County, South Carolina</t>
  </si>
  <si>
    <t>Beaufort County, South Carolina</t>
  </si>
  <si>
    <t>Berkeley County, South Carolina</t>
  </si>
  <si>
    <t>Calhoun County, South Carolina</t>
  </si>
  <si>
    <t>Charleston County, South Carolina</t>
  </si>
  <si>
    <t>Cherokee County, South Carolina</t>
  </si>
  <si>
    <t>Chester County, South Carolina</t>
  </si>
  <si>
    <t>Chesterfield County, South Carolina</t>
  </si>
  <si>
    <t>Clarendon County, South Carolina</t>
  </si>
  <si>
    <t>Colleton County, South Carolina</t>
  </si>
  <si>
    <t>Darlington County, South Carolina</t>
  </si>
  <si>
    <t>Dillon County, South Carolina</t>
  </si>
  <si>
    <t>Dorchester County, South Carolina</t>
  </si>
  <si>
    <t>Edgefield County, South Carolina</t>
  </si>
  <si>
    <t>Fairfield County, South Carolina</t>
  </si>
  <si>
    <t>Florence County, South Carolina</t>
  </si>
  <si>
    <t>Georgetown County, South Carolina</t>
  </si>
  <si>
    <t>Greenville County, South Carolina</t>
  </si>
  <si>
    <t>Greenwood County, South Carolina</t>
  </si>
  <si>
    <t>Hampton County, South Carolina</t>
  </si>
  <si>
    <t>Horry County, South Carolina</t>
  </si>
  <si>
    <t>Jasper County, South Carolina</t>
  </si>
  <si>
    <t>Kershaw County, South Carolina</t>
  </si>
  <si>
    <t>Lancaster County, South Carolina</t>
  </si>
  <si>
    <t>Laurens County, South Carolina</t>
  </si>
  <si>
    <t>Lee County, South Carolina</t>
  </si>
  <si>
    <t>Lexington County, South Carolina</t>
  </si>
  <si>
    <t>McCormick County, South Carolina</t>
  </si>
  <si>
    <t>Marion County, South Carolina</t>
  </si>
  <si>
    <t>Marlboro County, South Carolina</t>
  </si>
  <si>
    <t>Newberry County, South Carolina</t>
  </si>
  <si>
    <t>Oconee County, South Carolina</t>
  </si>
  <si>
    <t>Orangeburg County, South Carolina</t>
  </si>
  <si>
    <t>Pickens County, South Carolina</t>
  </si>
  <si>
    <t>Richland County, South Carolina</t>
  </si>
  <si>
    <t>Saluda County, South Carolina</t>
  </si>
  <si>
    <t>Spartanburg County, South Carolina</t>
  </si>
  <si>
    <t>Sumter County, South Carolina</t>
  </si>
  <si>
    <t>Union County, South Carolina</t>
  </si>
  <si>
    <t>Williamsburg County, South Carolina</t>
  </si>
  <si>
    <t>York County, South Carolina</t>
  </si>
  <si>
    <t>Aurora County, South Dakota</t>
  </si>
  <si>
    <t>Beadle County, South Dakota</t>
  </si>
  <si>
    <t>Bennett County, South Dakota</t>
  </si>
  <si>
    <t>Bon Homme County, South Dakota</t>
  </si>
  <si>
    <t>Brookings County, South Dakota</t>
  </si>
  <si>
    <t>Brown County, South Dakota</t>
  </si>
  <si>
    <t>Brule County, South Dakota</t>
  </si>
  <si>
    <t>Buffalo County, South Dakota</t>
  </si>
  <si>
    <t>Butte County, South Dakota</t>
  </si>
  <si>
    <t>Campbell County, South Dakota</t>
  </si>
  <si>
    <t>Charles Mix County, South Dakota</t>
  </si>
  <si>
    <t>Clark County, South Dakota</t>
  </si>
  <si>
    <t>Clay County, South Dakota</t>
  </si>
  <si>
    <t>Codington County, South Dakota</t>
  </si>
  <si>
    <t>Corson County, South Dakota</t>
  </si>
  <si>
    <t>Custer County, South Dakota</t>
  </si>
  <si>
    <t>Davison County, South Dakota</t>
  </si>
  <si>
    <t>Day County, South Dakota</t>
  </si>
  <si>
    <t>Deuel County, South Dakota</t>
  </si>
  <si>
    <t>Dewey County, South Dakota</t>
  </si>
  <si>
    <t>Douglas County, South Dakota</t>
  </si>
  <si>
    <t>Edmunds County, South Dakota</t>
  </si>
  <si>
    <t>Fall River County, South Dakota</t>
  </si>
  <si>
    <t>Faulk County, South Dakota</t>
  </si>
  <si>
    <t>Grant County, South Dakota</t>
  </si>
  <si>
    <t>Gregory County, South Dakota</t>
  </si>
  <si>
    <t>Haakon County, South Dakota</t>
  </si>
  <si>
    <t>Hamlin County, South Dakota</t>
  </si>
  <si>
    <t>Hand County, South Dakota</t>
  </si>
  <si>
    <t>Hanson County, South Dakota</t>
  </si>
  <si>
    <t>Harding County, South Dakota</t>
  </si>
  <si>
    <t>Hughes County, South Dakota</t>
  </si>
  <si>
    <t>Hutchinson County, South Dakota</t>
  </si>
  <si>
    <t>Hyde County, South Dakota</t>
  </si>
  <si>
    <t>Jackson County, South Dakota</t>
  </si>
  <si>
    <t>Jerauld County, South Dakota</t>
  </si>
  <si>
    <t>Jones County, South Dakota</t>
  </si>
  <si>
    <t>Kingsbury County, South Dakota</t>
  </si>
  <si>
    <t>Lake County, South Dakota</t>
  </si>
  <si>
    <t>Lawrence County, South Dakota</t>
  </si>
  <si>
    <t>Lincoln County, South Dakota</t>
  </si>
  <si>
    <t>Lyman County, South Dakota</t>
  </si>
  <si>
    <t>McCook County, South Dakota</t>
  </si>
  <si>
    <t>McPherson County, South Dakota</t>
  </si>
  <si>
    <t>Marshall County, South Dakota</t>
  </si>
  <si>
    <t>Meade County, South Dakota</t>
  </si>
  <si>
    <t>Mellette County, South Dakota</t>
  </si>
  <si>
    <t>Miner County, South Dakota</t>
  </si>
  <si>
    <t>Minnehaha County, South Dakota</t>
  </si>
  <si>
    <t>Moody County, South Dakota</t>
  </si>
  <si>
    <t>Pennington County, South Dakota</t>
  </si>
  <si>
    <t>Perkins County, South Dakota</t>
  </si>
  <si>
    <t>Potter County, South Dakota</t>
  </si>
  <si>
    <t>Roberts County, South Dakota</t>
  </si>
  <si>
    <t>Sanborn County, South Dakota</t>
  </si>
  <si>
    <t>Shannon County, South Dakota</t>
  </si>
  <si>
    <t>Spink County, South Dakota</t>
  </si>
  <si>
    <t>Stanley County, South Dakota</t>
  </si>
  <si>
    <t>Sully County, South Dakota</t>
  </si>
  <si>
    <t>Todd County, South Dakota</t>
  </si>
  <si>
    <t>Tripp County, South Dakota</t>
  </si>
  <si>
    <t>Turner County, South Dakota</t>
  </si>
  <si>
    <t>Union County, South Dakota</t>
  </si>
  <si>
    <t>Walworth County, South Dakota</t>
  </si>
  <si>
    <t>Yankton County, South Dakota</t>
  </si>
  <si>
    <t>Ziebach County, South Dakota</t>
  </si>
  <si>
    <t>Anderson County, Tennessee</t>
  </si>
  <si>
    <t>Bedford County, Tennessee</t>
  </si>
  <si>
    <t>Benton County, Tennessee</t>
  </si>
  <si>
    <t>Bledsoe County, Tennessee</t>
  </si>
  <si>
    <t>Blount County, Tennessee</t>
  </si>
  <si>
    <t>Bradley County, Tennessee</t>
  </si>
  <si>
    <t>Campbell County, Tennessee</t>
  </si>
  <si>
    <t>Cannon County, Tennessee</t>
  </si>
  <si>
    <t>Carroll County, Tennessee</t>
  </si>
  <si>
    <t>Carter County, Tennessee</t>
  </si>
  <si>
    <t>Cheatham County, Tennessee</t>
  </si>
  <si>
    <t>Chester County, Tennessee</t>
  </si>
  <si>
    <t>Claiborne County, Tennessee</t>
  </si>
  <si>
    <t>Clay County, Tennessee</t>
  </si>
  <si>
    <t>Cocke County, Tennessee</t>
  </si>
  <si>
    <t>Coffee County, Tennessee</t>
  </si>
  <si>
    <t>Crockett County, Tennessee</t>
  </si>
  <si>
    <t>Cumberland County, Tennessee</t>
  </si>
  <si>
    <t>Davidson County, Tennessee</t>
  </si>
  <si>
    <t>Decatur County, Tennessee</t>
  </si>
  <si>
    <t>DeKalb County, Tennessee</t>
  </si>
  <si>
    <t>Dickson County, Tennessee</t>
  </si>
  <si>
    <t>Dyer County, Tennessee</t>
  </si>
  <si>
    <t>Fayette County, Tennessee</t>
  </si>
  <si>
    <t>Fentress County, Tennessee</t>
  </si>
  <si>
    <t>Franklin County, Tennessee</t>
  </si>
  <si>
    <t>Gibson County, Tennessee</t>
  </si>
  <si>
    <t>Giles County, Tennessee</t>
  </si>
  <si>
    <t>Grainger County, Tennessee</t>
  </si>
  <si>
    <t>Greene County, Tennessee</t>
  </si>
  <si>
    <t>Grundy County, Tennessee</t>
  </si>
  <si>
    <t>Hamblen County, Tennessee</t>
  </si>
  <si>
    <t>Hamilton County, Tennessee</t>
  </si>
  <si>
    <t>Hancock County, Tennessee</t>
  </si>
  <si>
    <t>Hardeman County, Tennessee</t>
  </si>
  <si>
    <t>Hardin County, Tennessee</t>
  </si>
  <si>
    <t>Hawkins County, Tennessee</t>
  </si>
  <si>
    <t>Haywood County, Tennessee</t>
  </si>
  <si>
    <t>Henderson County, Tennessee</t>
  </si>
  <si>
    <t>Henry County, Tennessee</t>
  </si>
  <si>
    <t>Hickman County, Tennessee</t>
  </si>
  <si>
    <t>Houston County, Tennessee</t>
  </si>
  <si>
    <t>Humphreys County, Tennessee</t>
  </si>
  <si>
    <t>Jackson County, Tennessee</t>
  </si>
  <si>
    <t>Jefferson County, Tennessee</t>
  </si>
  <si>
    <t>Johnson County, Tennessee</t>
  </si>
  <si>
    <t>Knox County, Tennessee</t>
  </si>
  <si>
    <t>Lake County, Tennessee</t>
  </si>
  <si>
    <t>Lauderdale County, Tennessee</t>
  </si>
  <si>
    <t>Lawrence County, Tennessee</t>
  </si>
  <si>
    <t>Lewis County, Tennessee</t>
  </si>
  <si>
    <t>Lincoln County, Tennessee</t>
  </si>
  <si>
    <t>Loudon County, Tennessee</t>
  </si>
  <si>
    <t>McMinn County, Tennessee</t>
  </si>
  <si>
    <t>McNairy County, Tennessee</t>
  </si>
  <si>
    <t>Macon County, Tennessee</t>
  </si>
  <si>
    <t>Madison County, Tennessee</t>
  </si>
  <si>
    <t>Marion County, Tennessee</t>
  </si>
  <si>
    <t>Marshall County, Tennessee</t>
  </si>
  <si>
    <t>Maury County, Tennessee</t>
  </si>
  <si>
    <t>Meigs County, Tennessee</t>
  </si>
  <si>
    <t>Monroe County, Tennessee</t>
  </si>
  <si>
    <t>Montgomery County, Tennessee</t>
  </si>
  <si>
    <t>Moore County, Tennessee</t>
  </si>
  <si>
    <t>Morgan County, Tennessee</t>
  </si>
  <si>
    <t>Obion County, Tennessee</t>
  </si>
  <si>
    <t>Overton County, Tennessee</t>
  </si>
  <si>
    <t>Perry County, Tennessee</t>
  </si>
  <si>
    <t>Pickett County, Tennessee</t>
  </si>
  <si>
    <t>Polk County, Tennessee</t>
  </si>
  <si>
    <t>Putnam County, Tennessee</t>
  </si>
  <si>
    <t>Rhea County, Tennessee</t>
  </si>
  <si>
    <t>Roane County, Tennessee</t>
  </si>
  <si>
    <t>Robertson County, Tennessee</t>
  </si>
  <si>
    <t>Rutherford County, Tennessee</t>
  </si>
  <si>
    <t>Scott County, Tennessee</t>
  </si>
  <si>
    <t>Sequatchie County, Tennessee</t>
  </si>
  <si>
    <t>Sevier County, Tennessee</t>
  </si>
  <si>
    <t>Shelby County, Tennessee</t>
  </si>
  <si>
    <t>Smith County, Tennessee</t>
  </si>
  <si>
    <t>Stewart County, Tennessee</t>
  </si>
  <si>
    <t>Sullivan County, Tennessee</t>
  </si>
  <si>
    <t>Sumner County, Tennessee</t>
  </si>
  <si>
    <t>Tipton County, Tennessee</t>
  </si>
  <si>
    <t>Trousdale County, Tennessee</t>
  </si>
  <si>
    <t>Unicoi County, Tennessee</t>
  </si>
  <si>
    <t>Union County, Tennessee</t>
  </si>
  <si>
    <t>Van Buren County, Tennessee</t>
  </si>
  <si>
    <t>Warren County, Tennessee</t>
  </si>
  <si>
    <t>Washington County, Tennessee</t>
  </si>
  <si>
    <t>Wayne County, Tennessee</t>
  </si>
  <si>
    <t>Weakley County, Tennessee</t>
  </si>
  <si>
    <t>White County, Tennessee</t>
  </si>
  <si>
    <t>Williamson County, Tennessee</t>
  </si>
  <si>
    <t>Wilson County, Tennessee</t>
  </si>
  <si>
    <t>Anderson County, Texas</t>
  </si>
  <si>
    <t>Andrews County, Texas</t>
  </si>
  <si>
    <t>Angelina County, Texas</t>
  </si>
  <si>
    <t>Aransas County, Texas</t>
  </si>
  <si>
    <t>Archer County, Texas</t>
  </si>
  <si>
    <t>Armstrong County, Texas</t>
  </si>
  <si>
    <t>Atascosa County, Texas</t>
  </si>
  <si>
    <t>Austin County, Texas</t>
  </si>
  <si>
    <t>Bailey County, Texas</t>
  </si>
  <si>
    <t>Bandera County, Texas</t>
  </si>
  <si>
    <t>Bastrop County, Texas</t>
  </si>
  <si>
    <t>Baylor County, Texas</t>
  </si>
  <si>
    <t>Bee County, Texas</t>
  </si>
  <si>
    <t>Bell County, Texas</t>
  </si>
  <si>
    <t>Bexar County, Texas</t>
  </si>
  <si>
    <t>Blanco County, Texas</t>
  </si>
  <si>
    <t>Borden County, Texas</t>
  </si>
  <si>
    <t>Bosque County, Texas</t>
  </si>
  <si>
    <t>Bowie County, Texas</t>
  </si>
  <si>
    <t>Brazoria County, Texas</t>
  </si>
  <si>
    <t>Brazos County, Texas</t>
  </si>
  <si>
    <t>Brewster County, Texas</t>
  </si>
  <si>
    <t>Briscoe County, Texas</t>
  </si>
  <si>
    <t>Brooks County, Texas</t>
  </si>
  <si>
    <t>Brown County, Texas</t>
  </si>
  <si>
    <t>Burleson County, Texas</t>
  </si>
  <si>
    <t>Burnet County, Texas</t>
  </si>
  <si>
    <t>Caldwell County, Texas</t>
  </si>
  <si>
    <t>Calhoun County, Texas</t>
  </si>
  <si>
    <t>Callahan County, Texas</t>
  </si>
  <si>
    <t>Cameron County, Texas</t>
  </si>
  <si>
    <t>Camp County, Texas</t>
  </si>
  <si>
    <t>Carson County, Texas</t>
  </si>
  <si>
    <t>Cass County, Texas</t>
  </si>
  <si>
    <t>Castro County, Texas</t>
  </si>
  <si>
    <t>Chambers County, Texas</t>
  </si>
  <si>
    <t>Cherokee County, Texas</t>
  </si>
  <si>
    <t>Childress County, Texas</t>
  </si>
  <si>
    <t>Clay County, Texas</t>
  </si>
  <si>
    <t>Cochran County, Texas</t>
  </si>
  <si>
    <t>Coke County, Texas</t>
  </si>
  <si>
    <t>Coleman County, Texas</t>
  </si>
  <si>
    <t>Collin County, Texas</t>
  </si>
  <si>
    <t>Collingsworth County, Texas</t>
  </si>
  <si>
    <t>Colorado County, Texas</t>
  </si>
  <si>
    <t>Comal County, Texas</t>
  </si>
  <si>
    <t>Comanche County, Texas</t>
  </si>
  <si>
    <t>Concho County, Texas</t>
  </si>
  <si>
    <t>Cooke County, Texas</t>
  </si>
  <si>
    <t>Coryell County, Texas</t>
  </si>
  <si>
    <t>Cottle County, Texas</t>
  </si>
  <si>
    <t>Crane County, Texas</t>
  </si>
  <si>
    <t>Crockett County, Texas</t>
  </si>
  <si>
    <t>Crosby County, Texas</t>
  </si>
  <si>
    <t>Culberson County, Texas</t>
  </si>
  <si>
    <t>Dallam County, Texas</t>
  </si>
  <si>
    <t>Dallas County, Texas</t>
  </si>
  <si>
    <t>Dawson County, Texas</t>
  </si>
  <si>
    <t>Deaf Smith County, Texas</t>
  </si>
  <si>
    <t>Delta County, Texas</t>
  </si>
  <si>
    <t>Denton County, Texas</t>
  </si>
  <si>
    <t>DeWitt County, Texas</t>
  </si>
  <si>
    <t>Dickens County, Texas</t>
  </si>
  <si>
    <t>Dimmit County, Texas</t>
  </si>
  <si>
    <t>Donley County, Texas</t>
  </si>
  <si>
    <t>Duval County, Texas</t>
  </si>
  <si>
    <t>Eastland County, Texas</t>
  </si>
  <si>
    <t>Ector County, Texas</t>
  </si>
  <si>
    <t>Edwards County, Texas</t>
  </si>
  <si>
    <t>Ellis County, Texas</t>
  </si>
  <si>
    <t>El Paso County, Texas</t>
  </si>
  <si>
    <t>Erath County, Texas</t>
  </si>
  <si>
    <t>Falls County, Texas</t>
  </si>
  <si>
    <t>Fannin County, Texas</t>
  </si>
  <si>
    <t>Fayette County, Texas</t>
  </si>
  <si>
    <t>Fisher County, Texas</t>
  </si>
  <si>
    <t>Floyd County, Texas</t>
  </si>
  <si>
    <t>Foard County, Texas</t>
  </si>
  <si>
    <t>Fort Bend County, Texas</t>
  </si>
  <si>
    <t>Franklin County, Texas</t>
  </si>
  <si>
    <t>Freestone County, Texas</t>
  </si>
  <si>
    <t>Frio County, Texas</t>
  </si>
  <si>
    <t>Gaines County, Texas</t>
  </si>
  <si>
    <t>Galveston County, Texas</t>
  </si>
  <si>
    <t>Garza County, Texas</t>
  </si>
  <si>
    <t>Gillespie County, Texas</t>
  </si>
  <si>
    <t>Glasscock County, Texas</t>
  </si>
  <si>
    <t>Goliad County, Texas</t>
  </si>
  <si>
    <t>Gonzales County, Texas</t>
  </si>
  <si>
    <t>Gray County, Texas</t>
  </si>
  <si>
    <t>Grayson County, Texas</t>
  </si>
  <si>
    <t>Gregg County, Texas</t>
  </si>
  <si>
    <t>Grimes County, Texas</t>
  </si>
  <si>
    <t>Guadalupe County, Texas</t>
  </si>
  <si>
    <t>Hale County, Texas</t>
  </si>
  <si>
    <t>Hall County, Texas</t>
  </si>
  <si>
    <t>Hamilton County, Texas</t>
  </si>
  <si>
    <t>Hansford County, Texas</t>
  </si>
  <si>
    <t>Hardeman County, Texas</t>
  </si>
  <si>
    <t>Hardin County, Texas</t>
  </si>
  <si>
    <t>Harris County, Texas</t>
  </si>
  <si>
    <t>Harrison County, Texas</t>
  </si>
  <si>
    <t>Hartley County, Texas</t>
  </si>
  <si>
    <t>Haskell County, Texas</t>
  </si>
  <si>
    <t>Hays County, Texas</t>
  </si>
  <si>
    <t>Hemphill County, Texas</t>
  </si>
  <si>
    <t>Henderson County, Texas</t>
  </si>
  <si>
    <t>Hidalgo County, Texas</t>
  </si>
  <si>
    <t>Hill County, Texas</t>
  </si>
  <si>
    <t>Hockley County, Texas</t>
  </si>
  <si>
    <t>Hood County, Texas</t>
  </si>
  <si>
    <t>Hopkins County, Texas</t>
  </si>
  <si>
    <t>Houston County, Texas</t>
  </si>
  <si>
    <t>Howard County, Texas</t>
  </si>
  <si>
    <t>Hudspeth County, Texas</t>
  </si>
  <si>
    <t>Hunt County, Texas</t>
  </si>
  <si>
    <t>Hutchinson County, Texas</t>
  </si>
  <si>
    <t>Irion County, Texas</t>
  </si>
  <si>
    <t>Jack County, Texas</t>
  </si>
  <si>
    <t>Jackson County, Texas</t>
  </si>
  <si>
    <t>Jasper County, Texas</t>
  </si>
  <si>
    <t>Jeff Davis County, Texas</t>
  </si>
  <si>
    <t>Jefferson County, Texas</t>
  </si>
  <si>
    <t>Jim Hogg County, Texas</t>
  </si>
  <si>
    <t>Jim Wells County, Texas</t>
  </si>
  <si>
    <t>Johnson County, Texas</t>
  </si>
  <si>
    <t>Jones County, Texas</t>
  </si>
  <si>
    <t>Karnes County, Texas</t>
  </si>
  <si>
    <t>Kaufman County, Texas</t>
  </si>
  <si>
    <t>Kendall County, Texas</t>
  </si>
  <si>
    <t>Kenedy County, Texas</t>
  </si>
  <si>
    <t>Kent County, Texas</t>
  </si>
  <si>
    <t>Kerr County, Texas</t>
  </si>
  <si>
    <t>Kimble County, Texas</t>
  </si>
  <si>
    <t>King County, Texas</t>
  </si>
  <si>
    <t>Kinney County, Texas</t>
  </si>
  <si>
    <t>Kleberg County, Texas</t>
  </si>
  <si>
    <t>Knox County, Texas</t>
  </si>
  <si>
    <t>Lamar County, Texas</t>
  </si>
  <si>
    <t>Lamb County, Texas</t>
  </si>
  <si>
    <t>Lampasas County, Texas</t>
  </si>
  <si>
    <t>La Salle County, Texas</t>
  </si>
  <si>
    <t>Lavaca County, Texas</t>
  </si>
  <si>
    <t>Lee County, Texas</t>
  </si>
  <si>
    <t>Leon County, Texas</t>
  </si>
  <si>
    <t>Liberty County, Texas</t>
  </si>
  <si>
    <t>Limestone County, Texas</t>
  </si>
  <si>
    <t>Lipscomb County, Texas</t>
  </si>
  <si>
    <t>Live Oak County, Texas</t>
  </si>
  <si>
    <t>Llano County, Texas</t>
  </si>
  <si>
    <t>Loving County, Texas</t>
  </si>
  <si>
    <t>Lubbock County, Texas</t>
  </si>
  <si>
    <t>Lynn County, Texas</t>
  </si>
  <si>
    <t>McCulloch County, Texas</t>
  </si>
  <si>
    <t>McLennan County, Texas</t>
  </si>
  <si>
    <t>McMullen County, Texas</t>
  </si>
  <si>
    <t>Madison County, Texas</t>
  </si>
  <si>
    <t>Marion County, Texas</t>
  </si>
  <si>
    <t>Martin County, Texas</t>
  </si>
  <si>
    <t>Mason County, Texas</t>
  </si>
  <si>
    <t>Matagorda County, Texas</t>
  </si>
  <si>
    <t>Maverick County, Texas</t>
  </si>
  <si>
    <t>Medina County, Texas</t>
  </si>
  <si>
    <t>Menard County, Texas</t>
  </si>
  <si>
    <t>Midland County, Texas</t>
  </si>
  <si>
    <t>Milam County, Texas</t>
  </si>
  <si>
    <t>Mills County, Texas</t>
  </si>
  <si>
    <t>Mitchell County, Texas</t>
  </si>
  <si>
    <t>Montague County, Texas</t>
  </si>
  <si>
    <t>Montgomery County, Texas</t>
  </si>
  <si>
    <t>Moore County, Texas</t>
  </si>
  <si>
    <t>Morris County, Texas</t>
  </si>
  <si>
    <t>Motley County, Texas</t>
  </si>
  <si>
    <t>Nacogdoches County, Texas</t>
  </si>
  <si>
    <t>Navarro County, Texas</t>
  </si>
  <si>
    <t>Newton County, Texas</t>
  </si>
  <si>
    <t>Nolan County, Texas</t>
  </si>
  <si>
    <t>Nueces County, Texas</t>
  </si>
  <si>
    <t>Ochiltree County, Texas</t>
  </si>
  <si>
    <t>Oldham County, Texas</t>
  </si>
  <si>
    <t>Orange County, Texas</t>
  </si>
  <si>
    <t>Palo Pinto County, Texas</t>
  </si>
  <si>
    <t>Panola County, Texas</t>
  </si>
  <si>
    <t>Parker County, Texas</t>
  </si>
  <si>
    <t>Parmer County, Texas</t>
  </si>
  <si>
    <t>Pecos County, Texas</t>
  </si>
  <si>
    <t>Polk County, Texas</t>
  </si>
  <si>
    <t>Potter County, Texas</t>
  </si>
  <si>
    <t>Presidio County, Texas</t>
  </si>
  <si>
    <t>Rains County, Texas</t>
  </si>
  <si>
    <t>Randall County, Texas</t>
  </si>
  <si>
    <t>Reagan County, Texas</t>
  </si>
  <si>
    <t>Real County, Texas</t>
  </si>
  <si>
    <t>Red River County, Texas</t>
  </si>
  <si>
    <t>Reeves County, Texas</t>
  </si>
  <si>
    <t>Refugio County, Texas</t>
  </si>
  <si>
    <t>Roberts County, Texas</t>
  </si>
  <si>
    <t>Robertson County, Texas</t>
  </si>
  <si>
    <t>Rockwall County, Texas</t>
  </si>
  <si>
    <t>Runnels County, Texas</t>
  </si>
  <si>
    <t>Rusk County, Texas</t>
  </si>
  <si>
    <t>Sabine County, Texas</t>
  </si>
  <si>
    <t>San Augustine County, Texas</t>
  </si>
  <si>
    <t>San Jacinto County, Texas</t>
  </si>
  <si>
    <t>San Patricio County, Texas</t>
  </si>
  <si>
    <t>San Saba County, Texas</t>
  </si>
  <si>
    <t>Schleicher County, Texas</t>
  </si>
  <si>
    <t>Scurry County, Texas</t>
  </si>
  <si>
    <t>Shackelford County, Texas</t>
  </si>
  <si>
    <t>Shelby County, Texas</t>
  </si>
  <si>
    <t>Sherman County, Texas</t>
  </si>
  <si>
    <t>Smith County, Texas</t>
  </si>
  <si>
    <t>Somervell County, Texas</t>
  </si>
  <si>
    <t>Starr County, Texas</t>
  </si>
  <si>
    <t>Stephens County, Texas</t>
  </si>
  <si>
    <t>Sterling County, Texas</t>
  </si>
  <si>
    <t>Stonewall County, Texas</t>
  </si>
  <si>
    <t>Sutton County, Texas</t>
  </si>
  <si>
    <t>Swisher County, Texas</t>
  </si>
  <si>
    <t>Tarrant County, Texas</t>
  </si>
  <si>
    <t>Taylor County, Texas</t>
  </si>
  <si>
    <t>Terrell County, Texas</t>
  </si>
  <si>
    <t>Terry County, Texas</t>
  </si>
  <si>
    <t>Throckmorton County, Texas</t>
  </si>
  <si>
    <t>Titus County, Texas</t>
  </si>
  <si>
    <t>Tom Green County, Texas</t>
  </si>
  <si>
    <t>Travis County, Texas</t>
  </si>
  <si>
    <t>Trinity County, Texas</t>
  </si>
  <si>
    <t>Tyler County, Texas</t>
  </si>
  <si>
    <t>Upshur County, Texas</t>
  </si>
  <si>
    <t>Upton County, Texas</t>
  </si>
  <si>
    <t>Uvalde County, Texas</t>
  </si>
  <si>
    <t>Val Verde County, Texas</t>
  </si>
  <si>
    <t>Van Zandt County, Texas</t>
  </si>
  <si>
    <t>Victoria County, Texas</t>
  </si>
  <si>
    <t>Walker County, Texas</t>
  </si>
  <si>
    <t>Waller County, Texas</t>
  </si>
  <si>
    <t>Ward County, Texas</t>
  </si>
  <si>
    <t>Washington County, Texas</t>
  </si>
  <si>
    <t>Webb County, Texas</t>
  </si>
  <si>
    <t>Wharton County, Texas</t>
  </si>
  <si>
    <t>Wheeler County, Texas</t>
  </si>
  <si>
    <t>Wichita County, Texas</t>
  </si>
  <si>
    <t>Wilbarger County, Texas</t>
  </si>
  <si>
    <t>Willacy County, Texas</t>
  </si>
  <si>
    <t>Williamson County, Texas</t>
  </si>
  <si>
    <t>Wilson County, Texas</t>
  </si>
  <si>
    <t>Winkler County, Texas</t>
  </si>
  <si>
    <t>Wise County, Texas</t>
  </si>
  <si>
    <t>Wood County, Texas</t>
  </si>
  <si>
    <t>Yoakum County, Texas</t>
  </si>
  <si>
    <t>Young County, Texas</t>
  </si>
  <si>
    <t>Zapata County, Texas</t>
  </si>
  <si>
    <t>Zavala County, Texas</t>
  </si>
  <si>
    <t>Beaver County, Utah</t>
  </si>
  <si>
    <t>Box Elder County, Utah</t>
  </si>
  <si>
    <t>Cache County, Utah</t>
  </si>
  <si>
    <t>Carbon County, Utah</t>
  </si>
  <si>
    <t>Daggett County, Utah</t>
  </si>
  <si>
    <t>Davis County, Utah</t>
  </si>
  <si>
    <t>Duchesne County, Utah</t>
  </si>
  <si>
    <t>Emery County, Utah</t>
  </si>
  <si>
    <t>Garfield County, Utah</t>
  </si>
  <si>
    <t>Grand County, Utah</t>
  </si>
  <si>
    <t>Iron County, Utah</t>
  </si>
  <si>
    <t>Juab County, Utah</t>
  </si>
  <si>
    <t>Kane County, Utah</t>
  </si>
  <si>
    <t>Millard County, Utah</t>
  </si>
  <si>
    <t>Morgan County, Utah</t>
  </si>
  <si>
    <t>Piute County, Utah</t>
  </si>
  <si>
    <t>Rich County, Utah</t>
  </si>
  <si>
    <t>Salt Lake County, Utah</t>
  </si>
  <si>
    <t>San Juan County, Utah</t>
  </si>
  <si>
    <t>Sanpete County, Utah</t>
  </si>
  <si>
    <t>Sevier County, Utah</t>
  </si>
  <si>
    <t>Summit County, Utah</t>
  </si>
  <si>
    <t>Tooele County, Utah</t>
  </si>
  <si>
    <t>Uintah County, Utah</t>
  </si>
  <si>
    <t>Utah County, Utah</t>
  </si>
  <si>
    <t>Wasatch County, Utah</t>
  </si>
  <si>
    <t>Washington County, Utah</t>
  </si>
  <si>
    <t>Wayne County, Utah</t>
  </si>
  <si>
    <t>Weber County, Utah</t>
  </si>
  <si>
    <t>Addison County, Vermont</t>
  </si>
  <si>
    <t>Bennington County, Vermont</t>
  </si>
  <si>
    <t>Caledonia County, Vermont</t>
  </si>
  <si>
    <t>Chittenden County, Vermont</t>
  </si>
  <si>
    <t>Essex County, Vermont</t>
  </si>
  <si>
    <t>Franklin County, Vermont</t>
  </si>
  <si>
    <t>Grand Isle County, Vermont</t>
  </si>
  <si>
    <t>Lamoille County, Vermont</t>
  </si>
  <si>
    <t>Orange County, Vermont</t>
  </si>
  <si>
    <t>Orleans County, Vermont</t>
  </si>
  <si>
    <t>Rutland County, Vermont</t>
  </si>
  <si>
    <t>Washington County, Vermont</t>
  </si>
  <si>
    <t>Windham County, Vermont</t>
  </si>
  <si>
    <t>Windsor County, Vermont</t>
  </si>
  <si>
    <t>Accomack County, Virginia</t>
  </si>
  <si>
    <t>Albemarle County, Virginia</t>
  </si>
  <si>
    <t>Alleghany County, Virginia</t>
  </si>
  <si>
    <t>Amelia County, Virginia</t>
  </si>
  <si>
    <t>Amherst County, Virginia</t>
  </si>
  <si>
    <t>Appomattox County, Virginia</t>
  </si>
  <si>
    <t>Arlington County, Virginia</t>
  </si>
  <si>
    <t>Augusta County, Virginia</t>
  </si>
  <si>
    <t>Bath County, Virginia</t>
  </si>
  <si>
    <t>Bedford County, Virginia</t>
  </si>
  <si>
    <t>Bland County, Virginia</t>
  </si>
  <si>
    <t>Botetourt County, Virginia</t>
  </si>
  <si>
    <t>Brunswick County, Virginia</t>
  </si>
  <si>
    <t>Buchanan County, Virginia</t>
  </si>
  <si>
    <t>Buckingham County, Virginia</t>
  </si>
  <si>
    <t>Campbell County, Virginia</t>
  </si>
  <si>
    <t>Caroline County, Virginia</t>
  </si>
  <si>
    <t>Carroll County, Virginia</t>
  </si>
  <si>
    <t>Charles City County, Virginia</t>
  </si>
  <si>
    <t>Charlotte County, Virginia</t>
  </si>
  <si>
    <t>Chesterfield County, Virginia</t>
  </si>
  <si>
    <t>Clarke County, Virginia</t>
  </si>
  <si>
    <t>Craig County, Virginia</t>
  </si>
  <si>
    <t>Culpeper County, Virginia</t>
  </si>
  <si>
    <t>Cumberland County, Virginia</t>
  </si>
  <si>
    <t>Dickenson County, Virginia</t>
  </si>
  <si>
    <t>Dinwiddie County, Virginia</t>
  </si>
  <si>
    <t>Essex County, Virginia</t>
  </si>
  <si>
    <t>Fairfax County, Virginia</t>
  </si>
  <si>
    <t>Fauquier County, Virginia</t>
  </si>
  <si>
    <t>Floyd County, Virginia</t>
  </si>
  <si>
    <t>Fluvanna County, Virginia</t>
  </si>
  <si>
    <t>Franklin County, Virginia</t>
  </si>
  <si>
    <t>Frederick County, Virginia</t>
  </si>
  <si>
    <t>Giles County, Virginia</t>
  </si>
  <si>
    <t>Gloucester County, Virginia</t>
  </si>
  <si>
    <t>Goochland County, Virginia</t>
  </si>
  <si>
    <t>Grayson County, Virginia</t>
  </si>
  <si>
    <t>Greene County, Virginia</t>
  </si>
  <si>
    <t>Greensville County, Virginia</t>
  </si>
  <si>
    <t>Halifax County, Virginia</t>
  </si>
  <si>
    <t>Hanover County, Virginia</t>
  </si>
  <si>
    <t>Henrico County, Virginia</t>
  </si>
  <si>
    <t>Henry County, Virginia</t>
  </si>
  <si>
    <t>Highland County, Virginia</t>
  </si>
  <si>
    <t>Isle of Wight County, Virginia</t>
  </si>
  <si>
    <t>James City County, Virginia</t>
  </si>
  <si>
    <t>King and Queen County, Virginia</t>
  </si>
  <si>
    <t>King George County, Virginia</t>
  </si>
  <si>
    <t>King William County, Virginia</t>
  </si>
  <si>
    <t>Lancaster County, Virginia</t>
  </si>
  <si>
    <t>Lee County, Virginia</t>
  </si>
  <si>
    <t>Loudoun County, Virginia</t>
  </si>
  <si>
    <t>Louisa County, Virginia</t>
  </si>
  <si>
    <t>Lunenburg County, Virginia</t>
  </si>
  <si>
    <t>Madison County, Virginia</t>
  </si>
  <si>
    <t>Mathews County, Virginia</t>
  </si>
  <si>
    <t>Mecklenburg County, Virginia</t>
  </si>
  <si>
    <t>Middlesex County, Virginia</t>
  </si>
  <si>
    <t>Montgomery County, Virginia</t>
  </si>
  <si>
    <t>Nelson County, Virginia</t>
  </si>
  <si>
    <t>New Kent County, Virginia</t>
  </si>
  <si>
    <t>Northampton County, Virginia</t>
  </si>
  <si>
    <t>Northumberland County, Virginia</t>
  </si>
  <si>
    <t>Nottoway County, Virginia</t>
  </si>
  <si>
    <t>Orange County, Virginia</t>
  </si>
  <si>
    <t>Page County, Virginia</t>
  </si>
  <si>
    <t>Patrick County, Virginia</t>
  </si>
  <si>
    <t>Pittsylvania County, Virginia</t>
  </si>
  <si>
    <t>Powhatan County, Virginia</t>
  </si>
  <si>
    <t>Prince Edward County, Virginia</t>
  </si>
  <si>
    <t>Prince George County, Virginia</t>
  </si>
  <si>
    <t>Prince William County, Virginia</t>
  </si>
  <si>
    <t>Pulaski County, Virginia</t>
  </si>
  <si>
    <t>Rappahannock County, Virginia</t>
  </si>
  <si>
    <t>Richmond County, Virginia</t>
  </si>
  <si>
    <t>Roanoke County, Virginia</t>
  </si>
  <si>
    <t>Rockbridge County, Virginia</t>
  </si>
  <si>
    <t>Rockingham County, Virginia</t>
  </si>
  <si>
    <t>Russell County, Virginia</t>
  </si>
  <si>
    <t>Scott County, Virginia</t>
  </si>
  <si>
    <t>Shenandoah County, Virginia</t>
  </si>
  <si>
    <t>Smyth County, Virginia</t>
  </si>
  <si>
    <t>Southampton County, Virginia</t>
  </si>
  <si>
    <t>Spotsylvania County, Virginia</t>
  </si>
  <si>
    <t>Stafford County, Virginia</t>
  </si>
  <si>
    <t>Surry County, Virginia</t>
  </si>
  <si>
    <t>Sussex County, Virginia</t>
  </si>
  <si>
    <t>Tazewell County, Virginia</t>
  </si>
  <si>
    <t>Warren County, Virginia</t>
  </si>
  <si>
    <t>Washington County, Virginia</t>
  </si>
  <si>
    <t>Westmoreland County, Virginia</t>
  </si>
  <si>
    <t>Wise County, Virginia</t>
  </si>
  <si>
    <t>Wythe County, Virginia</t>
  </si>
  <si>
    <t>York County, Virginia</t>
  </si>
  <si>
    <t>Adams County, Washington</t>
  </si>
  <si>
    <t>Asotin County, Washington</t>
  </si>
  <si>
    <t>Benton County, Washington</t>
  </si>
  <si>
    <t>Chelan County, Washington</t>
  </si>
  <si>
    <t>Clallam County, Washington</t>
  </si>
  <si>
    <t>Clark County, Washington</t>
  </si>
  <si>
    <t>Columbia County, Washington</t>
  </si>
  <si>
    <t>Cowlitz County, Washington</t>
  </si>
  <si>
    <t>Douglas County, Washington</t>
  </si>
  <si>
    <t>Ferry County, Washington</t>
  </si>
  <si>
    <t>Franklin County, Washington</t>
  </si>
  <si>
    <t>Garfield County, Washington</t>
  </si>
  <si>
    <t>Grant County, Washington</t>
  </si>
  <si>
    <t>Grays Harbor County, Washington</t>
  </si>
  <si>
    <t>Island County, Washington</t>
  </si>
  <si>
    <t>Jefferson County, Washington</t>
  </si>
  <si>
    <t>King County, Washington</t>
  </si>
  <si>
    <t>Kitsap County, Washington</t>
  </si>
  <si>
    <t>Kittitas County, Washington</t>
  </si>
  <si>
    <t>Klickitat County, Washington</t>
  </si>
  <si>
    <t>Lewis County, Washington</t>
  </si>
  <si>
    <t>Lincoln County, Washington</t>
  </si>
  <si>
    <t>Mason County, Washington</t>
  </si>
  <si>
    <t>Okanogan County, Washington</t>
  </si>
  <si>
    <t>Pacific County, Washington</t>
  </si>
  <si>
    <t>Pend Oreille County, Washington</t>
  </si>
  <si>
    <t>Pierce County, Washington</t>
  </si>
  <si>
    <t>San Juan County, Washington</t>
  </si>
  <si>
    <t>Skagit County, Washington</t>
  </si>
  <si>
    <t>Skamania County, Washington</t>
  </si>
  <si>
    <t>Snohomish County, Washington</t>
  </si>
  <si>
    <t>Spokane County, Washington</t>
  </si>
  <si>
    <t>Stevens County, Washington</t>
  </si>
  <si>
    <t>Thurston County, Washington</t>
  </si>
  <si>
    <t>Wahkiakum County, Washington</t>
  </si>
  <si>
    <t>Walla Walla County, Washington</t>
  </si>
  <si>
    <t>Whatcom County, Washington</t>
  </si>
  <si>
    <t>Whitman County, Washington</t>
  </si>
  <si>
    <t>Yakima County, Washington</t>
  </si>
  <si>
    <t>Barbour County, West Virginia</t>
  </si>
  <si>
    <t>Berkeley County, West Virginia</t>
  </si>
  <si>
    <t>Boone County, West Virginia</t>
  </si>
  <si>
    <t>Braxton County, West Virginia</t>
  </si>
  <si>
    <t>Brooke County, West Virginia</t>
  </si>
  <si>
    <t>Cabell County, West Virginia</t>
  </si>
  <si>
    <t>Calhoun County, West Virginia</t>
  </si>
  <si>
    <t>Clay County, West Virginia</t>
  </si>
  <si>
    <t>Doddridge County, West Virginia</t>
  </si>
  <si>
    <t>Fayette County, West Virginia</t>
  </si>
  <si>
    <t>Gilmer County, West Virginia</t>
  </si>
  <si>
    <t>Grant County, West Virginia</t>
  </si>
  <si>
    <t>Greenbrier County, West Virginia</t>
  </si>
  <si>
    <t>Hampshire County, West Virginia</t>
  </si>
  <si>
    <t>Hancock County, West Virginia</t>
  </si>
  <si>
    <t>Hardy County, West Virginia</t>
  </si>
  <si>
    <t>Harrison County, West Virginia</t>
  </si>
  <si>
    <t>Jackson County, West Virginia</t>
  </si>
  <si>
    <t>Jefferson County, West Virginia</t>
  </si>
  <si>
    <t>Kanawha County, West Virginia</t>
  </si>
  <si>
    <t>Lewis County, West Virginia</t>
  </si>
  <si>
    <t>Lincoln County, West Virginia</t>
  </si>
  <si>
    <t>Logan County, West Virginia</t>
  </si>
  <si>
    <t>McDowell County, West Virginia</t>
  </si>
  <si>
    <t>Marion County, West Virginia</t>
  </si>
  <si>
    <t>Marshall County, West Virginia</t>
  </si>
  <si>
    <t>Mason County, West Virginia</t>
  </si>
  <si>
    <t>Mercer County, West Virginia</t>
  </si>
  <si>
    <t>Mineral County, West Virginia</t>
  </si>
  <si>
    <t>Mingo County, West Virginia</t>
  </si>
  <si>
    <t>Monongalia County, West Virginia</t>
  </si>
  <si>
    <t>Monroe County, West Virginia</t>
  </si>
  <si>
    <t>Morgan County, West Virginia</t>
  </si>
  <si>
    <t>Nicholas County, West Virginia</t>
  </si>
  <si>
    <t>Ohio County, West Virginia</t>
  </si>
  <si>
    <t>Pendleton County, West Virginia</t>
  </si>
  <si>
    <t>Pleasants County, West Virginia</t>
  </si>
  <si>
    <t>Pocahontas County, West Virginia</t>
  </si>
  <si>
    <t>Preston County, West Virginia</t>
  </si>
  <si>
    <t>Putnam County, West Virginia</t>
  </si>
  <si>
    <t>Raleigh County, West Virginia</t>
  </si>
  <si>
    <t>Randolph County, West Virginia</t>
  </si>
  <si>
    <t>Ritchie County, West Virginia</t>
  </si>
  <si>
    <t>Roane County, West Virginia</t>
  </si>
  <si>
    <t>Summers County, West Virginia</t>
  </si>
  <si>
    <t>Taylor County, West Virginia</t>
  </si>
  <si>
    <t>Tucker County, West Virginia</t>
  </si>
  <si>
    <t>Tyler County, West Virginia</t>
  </si>
  <si>
    <t>Upshur County, West Virginia</t>
  </si>
  <si>
    <t>Wayne County, West Virginia</t>
  </si>
  <si>
    <t>Webster County, West Virginia</t>
  </si>
  <si>
    <t>Wetzel County, West Virginia</t>
  </si>
  <si>
    <t>Wirt County, West Virginia</t>
  </si>
  <si>
    <t>Wood County, West Virginia</t>
  </si>
  <si>
    <t>Wyoming County, West Virginia</t>
  </si>
  <si>
    <t>Adams County, Wisconsin</t>
  </si>
  <si>
    <t>Ashland County, Wisconsin</t>
  </si>
  <si>
    <t>Barron County, Wisconsin</t>
  </si>
  <si>
    <t>Bayfield County, Wisconsin</t>
  </si>
  <si>
    <t>Brown County, Wisconsin</t>
  </si>
  <si>
    <t>Buffalo County, Wisconsin</t>
  </si>
  <si>
    <t>Burnett County, Wisconsin</t>
  </si>
  <si>
    <t>Calumet County, Wisconsin</t>
  </si>
  <si>
    <t>Chippewa County, Wisconsin</t>
  </si>
  <si>
    <t>Clark County, Wisconsin</t>
  </si>
  <si>
    <t>Columbia County, Wisconsin</t>
  </si>
  <si>
    <t>Crawford County, Wisconsin</t>
  </si>
  <si>
    <t>Dane County, Wisconsin</t>
  </si>
  <si>
    <t>Dodge County, Wisconsin</t>
  </si>
  <si>
    <t>Door County, Wisconsin</t>
  </si>
  <si>
    <t>Douglas County, Wisconsin</t>
  </si>
  <si>
    <t>Dunn County, Wisconsin</t>
  </si>
  <si>
    <t>Eau Claire County, Wisconsin</t>
  </si>
  <si>
    <t>Florence County, Wisconsin</t>
  </si>
  <si>
    <t>Fond du Lac County, Wisconsin</t>
  </si>
  <si>
    <t>Forest County, Wisconsin</t>
  </si>
  <si>
    <t>Grant County, Wisconsin</t>
  </si>
  <si>
    <t>Green County, Wisconsin</t>
  </si>
  <si>
    <t>Green Lake County, Wisconsin</t>
  </si>
  <si>
    <t>Iowa County, Wisconsin</t>
  </si>
  <si>
    <t>Iron County, Wisconsin</t>
  </si>
  <si>
    <t>Jackson County, Wisconsin</t>
  </si>
  <si>
    <t>Jefferson County, Wisconsin</t>
  </si>
  <si>
    <t>Juneau County, Wisconsin</t>
  </si>
  <si>
    <t>Kenosha County, Wisconsin</t>
  </si>
  <si>
    <t>Kewaunee County, Wisconsin</t>
  </si>
  <si>
    <t>La Crosse County, Wisconsin</t>
  </si>
  <si>
    <t>Lafayette County, Wisconsin</t>
  </si>
  <si>
    <t>Langlade County, Wisconsin</t>
  </si>
  <si>
    <t>Lincoln County, Wisconsin</t>
  </si>
  <si>
    <t>Manitowoc County, Wisconsin</t>
  </si>
  <si>
    <t>Marathon County, Wisconsin</t>
  </si>
  <si>
    <t>Marinette County, Wisconsin</t>
  </si>
  <si>
    <t>Marquette County, Wisconsin</t>
  </si>
  <si>
    <t>Menominee County, Wisconsin</t>
  </si>
  <si>
    <t>Milwaukee County, Wisconsin</t>
  </si>
  <si>
    <t>Monroe County, Wisconsin</t>
  </si>
  <si>
    <t>Oconto County, Wisconsin</t>
  </si>
  <si>
    <t>Oneida County, Wisconsin</t>
  </si>
  <si>
    <t>Outagamie County, Wisconsin</t>
  </si>
  <si>
    <t>Ozaukee County, Wisconsin</t>
  </si>
  <si>
    <t>Pepin County, Wisconsin</t>
  </si>
  <si>
    <t>Pierce County, Wisconsin</t>
  </si>
  <si>
    <t>Polk County, Wisconsin</t>
  </si>
  <si>
    <t>Portage County, Wisconsin</t>
  </si>
  <si>
    <t>Price County, Wisconsin</t>
  </si>
  <si>
    <t>Racine County, Wisconsin</t>
  </si>
  <si>
    <t>Richland County, Wisconsin</t>
  </si>
  <si>
    <t>Rock County, Wisconsin</t>
  </si>
  <si>
    <t>Rusk County, Wisconsin</t>
  </si>
  <si>
    <t>St. Croix County, Wisconsin</t>
  </si>
  <si>
    <t>Sauk County, Wisconsin</t>
  </si>
  <si>
    <t>Sawyer County, Wisconsin</t>
  </si>
  <si>
    <t>Shawano County, Wisconsin</t>
  </si>
  <si>
    <t>Sheboygan County, Wisconsin</t>
  </si>
  <si>
    <t>Taylor County, Wisconsin</t>
  </si>
  <si>
    <t>Trempealeau County, Wisconsin</t>
  </si>
  <si>
    <t>Vernon County, Wisconsin</t>
  </si>
  <si>
    <t>Vilas County, Wisconsin</t>
  </si>
  <si>
    <t>Walworth County, Wisconsin</t>
  </si>
  <si>
    <t>Washburn County, Wisconsin</t>
  </si>
  <si>
    <t>Washington County, Wisconsin</t>
  </si>
  <si>
    <t>Waukesha County, Wisconsin</t>
  </si>
  <si>
    <t>Waupaca County, Wisconsin</t>
  </si>
  <si>
    <t>Waushara County, Wisconsin</t>
  </si>
  <si>
    <t>Winnebago County, Wisconsin</t>
  </si>
  <si>
    <t>Wood County, Wisconsin</t>
  </si>
  <si>
    <t>Albany County, Wyoming</t>
  </si>
  <si>
    <t>Big Horn County, Wyoming</t>
  </si>
  <si>
    <t>Campbell County, Wyoming</t>
  </si>
  <si>
    <t>Carbon County, Wyoming</t>
  </si>
  <si>
    <t>Converse County, Wyoming</t>
  </si>
  <si>
    <t>Crook County, Wyoming</t>
  </si>
  <si>
    <t>Fremont County, Wyoming</t>
  </si>
  <si>
    <t>Goshen County, Wyoming</t>
  </si>
  <si>
    <t>Hot Springs County, Wyoming</t>
  </si>
  <si>
    <t>Johnson County, Wyoming</t>
  </si>
  <si>
    <t>Laramie County, Wyoming</t>
  </si>
  <si>
    <t>Lincoln County, Wyoming</t>
  </si>
  <si>
    <t>Natrona County, Wyoming</t>
  </si>
  <si>
    <t>Niobrara County, Wyoming</t>
  </si>
  <si>
    <t>Park County, Wyoming</t>
  </si>
  <si>
    <t>Platte County, Wyoming</t>
  </si>
  <si>
    <t>Sheridan County, Wyoming</t>
  </si>
  <si>
    <t>Sublette County, Wyoming</t>
  </si>
  <si>
    <t>Sweetwater County, Wyoming</t>
  </si>
  <si>
    <t>Teton County, Wyoming</t>
  </si>
  <si>
    <t>Uinta County, Wyoming</t>
  </si>
  <si>
    <t>Washakie County, Wyoming</t>
  </si>
  <si>
    <t>Weston County, Wyoming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</si>
</sst>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m d yyyy"/>
    <numFmt numFmtId="165" formatCode="mmm dd yyyy"/>
    <numFmt numFmtId="166" formatCode="mmmm dd yyyy"/>
    <numFmt numFmtId="167" formatCode="mmmm d yyyy"/>
    <numFmt numFmtId="168" formatCode="mmmm d"/>
  </numFmts>
  <fonts count="11">
    <font>
      <sz val="10.0"/>
      <color rgb="FF000000"/>
      <name val="Arial"/>
    </font>
    <font>
      <color theme="1"/>
      <name val="Arial"/>
    </font>
    <font>
      <sz val="10.0"/>
      <color theme="1"/>
      <name val="Arial"/>
    </font>
    <font>
      <u/>
      <sz val="10.0"/>
      <color rgb="FF0000FF"/>
    </font>
    <font>
      <u/>
      <color rgb="FF0000FF"/>
    </font>
    <font>
      <u/>
      <sz val="10.0"/>
      <color rgb="FF000000"/>
    </font>
    <font>
      <u/>
      <sz val="10.0"/>
      <color rgb="FF0000FF"/>
    </font>
    <font>
      <u/>
      <sz val="10.0"/>
      <color rgb="FF0000FF"/>
    </font>
    <font>
      <u/>
      <color rgb="FF0000FF"/>
    </font>
    <font>
      <b/>
      <color theme="1"/>
      <name val="Arial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1"/>
    </xf>
    <xf borderId="0" fillId="2" fontId="2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wrapText="1"/>
    </xf>
    <xf borderId="0" fillId="0" fontId="0" numFmtId="164" xfId="0" applyAlignment="1" applyFont="1" applyNumberFormat="1">
      <alignment horizontal="right" shrinkToFit="0" vertical="bottom" wrapText="1"/>
    </xf>
    <xf borderId="0" fillId="0" fontId="0" numFmtId="165" xfId="0" applyAlignment="1" applyFont="1" applyNumberFormat="1">
      <alignment horizontal="right" shrinkToFit="0" vertical="bottom" wrapText="1"/>
    </xf>
    <xf borderId="0" fillId="0" fontId="0" numFmtId="166" xfId="0" applyAlignment="1" applyFont="1" applyNumberFormat="1">
      <alignment horizontal="right" shrinkToFit="0" vertical="bottom" wrapText="1"/>
    </xf>
    <xf borderId="0" fillId="0" fontId="0" numFmtId="167" xfId="0" applyAlignment="1" applyFont="1" applyNumberFormat="1">
      <alignment horizontal="right" shrinkToFit="0" vertical="bottom" wrapText="1"/>
    </xf>
    <xf borderId="0" fillId="0" fontId="2" numFmtId="167" xfId="0" applyAlignment="1" applyFont="1" applyNumberFormat="1">
      <alignment readingOrder="0" shrinkToFit="0" wrapText="1"/>
    </xf>
    <xf borderId="0" fillId="0" fontId="2" numFmtId="0" xfId="0" applyAlignment="1" applyFont="1">
      <alignment shrinkToFit="0" wrapText="1"/>
    </xf>
    <xf borderId="0" fillId="2" fontId="3" numFmtId="2" xfId="0" applyAlignment="1" applyFont="1" applyNumberFormat="1">
      <alignment vertical="bottom"/>
    </xf>
    <xf borderId="0" fillId="0" fontId="1" numFmtId="0" xfId="0" applyFont="1"/>
    <xf borderId="0" fillId="2" fontId="4" numFmtId="2" xfId="0" applyFont="1" applyNumberFormat="1"/>
    <xf borderId="0" fillId="0" fontId="0" numFmtId="1" xfId="0" applyAlignment="1" applyFont="1" applyNumberFormat="1">
      <alignment horizontal="right" vertical="bottom"/>
    </xf>
    <xf borderId="0" fillId="0" fontId="1" numFmtId="1" xfId="0" applyFont="1" applyNumberFormat="1"/>
    <xf borderId="0" fillId="0" fontId="2" numFmtId="1" xfId="0" applyAlignment="1" applyFont="1" applyNumberFormat="1">
      <alignment readingOrder="0"/>
    </xf>
    <xf borderId="0" fillId="0" fontId="2" numFmtId="1" xfId="0" applyFont="1" applyNumberFormat="1"/>
    <xf borderId="0" fillId="2" fontId="5" numFmtId="2" xfId="0" applyAlignment="1" applyFont="1" applyNumberFormat="1">
      <alignment horizontal="left"/>
    </xf>
    <xf borderId="0" fillId="2" fontId="6" numFmtId="2" xfId="0" applyAlignment="1" applyFont="1" applyNumberFormat="1">
      <alignment readingOrder="0" vertical="bottom"/>
    </xf>
    <xf borderId="0" fillId="2" fontId="2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0" fontId="8" numFmtId="2" xfId="0" applyFont="1" applyNumberFormat="1"/>
    <xf borderId="0" fillId="2" fontId="1" numFmtId="0" xfId="0" applyFont="1"/>
    <xf borderId="0" fillId="0" fontId="9" numFmtId="0" xfId="0" applyFont="1"/>
    <xf borderId="0" fillId="3" fontId="10" numFmtId="0" xfId="0" applyFill="1" applyFont="1"/>
    <xf borderId="0" fillId="0" fontId="1" numFmtId="0" xfId="0" applyAlignment="1" applyFont="1">
      <alignment readingOrder="0" shrinkToFit="0" wrapText="1"/>
    </xf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 vertical="bottom"/>
    </xf>
    <xf borderId="0" fillId="4" fontId="1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0"/>
    </xf>
    <xf borderId="0" fillId="0" fontId="1" numFmtId="168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upload.wikimedia.org/wikipedia/commons/thumb/6/61/Tom_Steyer_by_Gage_Skidmore.jpg/220px-Tom_Steyer_by_Gage_Skidmore.jpg" TargetMode="External"/><Relationship Id="rId10" Type="http://schemas.openxmlformats.org/officeDocument/2006/relationships/hyperlink" Target="https://upload.wikimedia.org/wikipedia/commons/thumb/b/bf/Pete_Buttigieg_by_Gage_Skidmore.jpg/220px-Pete_Buttigieg_by_Gage_Skidmore.jpg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upload.wikimedia.org/wikipedia/commons/thumb/2/2a/Tulsi_Gabbard%2C_official_portrait%2C_113th_Congress.jpg/220px-Tulsi_Gabbard%2C_official_portrait%2C_113th_Congress.jpg" TargetMode="External"/><Relationship Id="rId1" Type="http://schemas.openxmlformats.org/officeDocument/2006/relationships/hyperlink" Target="https://upload.wikimedia.org/wikipedia/commons/thumb/b/b7/Amy_Klobuchar%2C_official_portrait%2C_113th_Congress.jpg/220px-Amy_Klobuchar%2C_official_portrait%2C_113th_Congress.jpg" TargetMode="External"/><Relationship Id="rId2" Type="http://schemas.openxmlformats.org/officeDocument/2006/relationships/hyperlink" Target="https://upload.wikimedia.org/wikipedia/commons/thumb/f/f6/Andrew_Yang_by_Gage_Skidmore.jpg/220px-Andrew_Yang_by_Gage_Skidmore.jpg" TargetMode="External"/><Relationship Id="rId3" Type="http://schemas.openxmlformats.org/officeDocument/2006/relationships/hyperlink" Target="https://upload.wikimedia.org/wikipedia/commons/thumb/0/0c/Bernie_Sanders_July_2019_%28cropped%29.jpg/220px-Bernie_Sanders_July_2019_%28cropped%29.jpg" TargetMode="External"/><Relationship Id="rId4" Type="http://schemas.openxmlformats.org/officeDocument/2006/relationships/hyperlink" Target="https://upload.wikimedia.org/wikipedia/commons/thumb/a/a7/Deval_Patrick_official_photo.jpg/220px-Deval_Patrick_official_photo.jpg" TargetMode="External"/><Relationship Id="rId9" Type="http://schemas.openxmlformats.org/officeDocument/2006/relationships/hyperlink" Target="https://upload.wikimedia.org/wikipedia/commons/thumb/e/e2/Mike_Bloomberg_Headshot.jpg/220px-Mike_Bloomberg_Headshot.jpg" TargetMode="External"/><Relationship Id="rId5" Type="http://schemas.openxmlformats.org/officeDocument/2006/relationships/hyperlink" Target="https://upload.wikimedia.org/wikipedia/commons/thumb/6/6a/Elizabeth_Warren%2C_official_portrait%2C_114th_Congress.jpg/220px-Elizabeth_Warren%2C_official_portrait%2C_114th_Congress.jpg" TargetMode="External"/><Relationship Id="rId6" Type="http://schemas.openxmlformats.org/officeDocument/2006/relationships/hyperlink" Target="https://upload.wikimedia.org/wikipedia/commons/thumb/6/64/Biden_2013.jpg/220px-Biden_2013.jpg" TargetMode="External"/><Relationship Id="rId7" Type="http://schemas.openxmlformats.org/officeDocument/2006/relationships/hyperlink" Target="https://upload.wikimedia.org/wikipedia/commons/thumb/1/1d/John_Delaney_113th_Congress_official_photo.jpg/220px-John_Delaney_113th_Congress_official_photo.jpg" TargetMode="External"/><Relationship Id="rId8" Type="http://schemas.openxmlformats.org/officeDocument/2006/relationships/hyperlink" Target="https://upload.wikimedia.org/wikipedia/commons/thumb/f/fc/Michael_Bennet_Official_Photo.jpg/220px-Michael_Bennet_Official_Photo.jpg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upload.wikimedia.org/wikipedia/commons/thumb/6/61/Tom_Steyer_by_Gage_Skidmore.jpg/220px-Tom_Steyer_by_Gage_Skidmore.jpg" TargetMode="External"/><Relationship Id="rId10" Type="http://schemas.openxmlformats.org/officeDocument/2006/relationships/hyperlink" Target="https://upload.wikimedia.org/wikipedia/commons/thumb/b/bf/Pete_Buttigieg_by_Gage_Skidmore.jpg/220px-Pete_Buttigieg_by_Gage_Skidmore.jpg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https://upload.wikimedia.org/wikipedia/commons/thumb/2/2a/Tulsi_Gabbard%2C_official_portrait%2C_113th_Congress.jpg/220px-Tulsi_Gabbard%2C_official_portrait%2C_113th_Congress.jpg" TargetMode="External"/><Relationship Id="rId1" Type="http://schemas.openxmlformats.org/officeDocument/2006/relationships/hyperlink" Target="https://upload.wikimedia.org/wikipedia/commons/thumb/b/b7/Amy_Klobuchar%2C_official_portrait%2C_113th_Congress.jpg/220px-Amy_Klobuchar%2C_official_portrait%2C_113th_Congress.jpg" TargetMode="External"/><Relationship Id="rId2" Type="http://schemas.openxmlformats.org/officeDocument/2006/relationships/hyperlink" Target="https://upload.wikimedia.org/wikipedia/commons/thumb/f/f6/Andrew_Yang_by_Gage_Skidmore.jpg/220px-Andrew_Yang_by_Gage_Skidmore.jpg" TargetMode="External"/><Relationship Id="rId3" Type="http://schemas.openxmlformats.org/officeDocument/2006/relationships/hyperlink" Target="https://upload.wikimedia.org/wikipedia/commons/thumb/0/0c/Bernie_Sanders_July_2019_%28cropped%29.jpg/220px-Bernie_Sanders_July_2019_%28cropped%29.jpg" TargetMode="External"/><Relationship Id="rId4" Type="http://schemas.openxmlformats.org/officeDocument/2006/relationships/hyperlink" Target="https://upload.wikimedia.org/wikipedia/commons/thumb/a/a7/Deval_Patrick_official_photo.jpg/220px-Deval_Patrick_official_photo.jpg" TargetMode="External"/><Relationship Id="rId9" Type="http://schemas.openxmlformats.org/officeDocument/2006/relationships/hyperlink" Target="https://upload.wikimedia.org/wikipedia/commons/thumb/e/e2/Mike_Bloomberg_Headshot.jpg/220px-Mike_Bloomberg_Headshot.jpg" TargetMode="External"/><Relationship Id="rId5" Type="http://schemas.openxmlformats.org/officeDocument/2006/relationships/hyperlink" Target="https://upload.wikimedia.org/wikipedia/commons/thumb/6/6a/Elizabeth_Warren%2C_official_portrait%2C_114th_Congress.jpg/220px-Elizabeth_Warren%2C_official_portrait%2C_114th_Congress.jpg" TargetMode="External"/><Relationship Id="rId6" Type="http://schemas.openxmlformats.org/officeDocument/2006/relationships/hyperlink" Target="https://upload.wikimedia.org/wikipedia/commons/thumb/6/64/Biden_2013.jpg/220px-Biden_2013.jpg" TargetMode="External"/><Relationship Id="rId7" Type="http://schemas.openxmlformats.org/officeDocument/2006/relationships/hyperlink" Target="https://upload.wikimedia.org/wikipedia/commons/thumb/1/1d/John_Delaney_113th_Congress_official_photo.jpg/220px-John_Delaney_113th_Congress_official_photo.jpg" TargetMode="External"/><Relationship Id="rId8" Type="http://schemas.openxmlformats.org/officeDocument/2006/relationships/hyperlink" Target="https://upload.wikimedia.org/wikipedia/commons/thumb/f/fc/Michael_Bennet_Official_Photo.jpg/220px-Michael_Bennet_Official_Photo.jpg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upload.wikimedia.org/wikipedia/commons/thumb/6/61/Tom_Steyer_by_Gage_Skidmore.jpg/220px-Tom_Steyer_by_Gage_Skidmore.jpg" TargetMode="External"/><Relationship Id="rId10" Type="http://schemas.openxmlformats.org/officeDocument/2006/relationships/hyperlink" Target="https://upload.wikimedia.org/wikipedia/commons/thumb/b/bf/Pete_Buttigieg_by_Gage_Skidmore.jpg/220px-Pete_Buttigieg_by_Gage_Skidmore.jpg" TargetMode="External"/><Relationship Id="rId13" Type="http://schemas.openxmlformats.org/officeDocument/2006/relationships/drawing" Target="../drawings/drawing3.xml"/><Relationship Id="rId12" Type="http://schemas.openxmlformats.org/officeDocument/2006/relationships/hyperlink" Target="https://upload.wikimedia.org/wikipedia/commons/thumb/2/2a/Tulsi_Gabbard%2C_official_portrait%2C_113th_Congress.jpg/220px-Tulsi_Gabbard%2C_official_portrait%2C_113th_Congress.jpg" TargetMode="External"/><Relationship Id="rId1" Type="http://schemas.openxmlformats.org/officeDocument/2006/relationships/hyperlink" Target="https://upload.wikimedia.org/wikipedia/commons/thumb/b/b7/Amy_Klobuchar%2C_official_portrait%2C_113th_Congress.jpg/220px-Amy_Klobuchar%2C_official_portrait%2C_113th_Congress.jpg" TargetMode="External"/><Relationship Id="rId2" Type="http://schemas.openxmlformats.org/officeDocument/2006/relationships/hyperlink" Target="https://upload.wikimedia.org/wikipedia/commons/thumb/f/f6/Andrew_Yang_by_Gage_Skidmore.jpg/220px-Andrew_Yang_by_Gage_Skidmore.jpg" TargetMode="External"/><Relationship Id="rId3" Type="http://schemas.openxmlformats.org/officeDocument/2006/relationships/hyperlink" Target="https://upload.wikimedia.org/wikipedia/commons/thumb/0/0c/Bernie_Sanders_July_2019_%28cropped%29.jpg/220px-Bernie_Sanders_July_2019_%28cropped%29.jpg" TargetMode="External"/><Relationship Id="rId4" Type="http://schemas.openxmlformats.org/officeDocument/2006/relationships/hyperlink" Target="https://upload.wikimedia.org/wikipedia/commons/thumb/a/a7/Deval_Patrick_official_photo.jpg/220px-Deval_Patrick_official_photo.jpg" TargetMode="External"/><Relationship Id="rId9" Type="http://schemas.openxmlformats.org/officeDocument/2006/relationships/hyperlink" Target="https://upload.wikimedia.org/wikipedia/commons/thumb/e/e2/Mike_Bloomberg_Headshot.jpg/220px-Mike_Bloomberg_Headshot.jpg" TargetMode="External"/><Relationship Id="rId5" Type="http://schemas.openxmlformats.org/officeDocument/2006/relationships/hyperlink" Target="https://upload.wikimedia.org/wikipedia/commons/thumb/6/6a/Elizabeth_Warren%2C_official_portrait%2C_114th_Congress.jpg/220px-Elizabeth_Warren%2C_official_portrait%2C_114th_Congress.jpg" TargetMode="External"/><Relationship Id="rId6" Type="http://schemas.openxmlformats.org/officeDocument/2006/relationships/hyperlink" Target="https://upload.wikimedia.org/wikipedia/commons/thumb/6/64/Biden_2013.jpg/220px-Biden_2013.jpg" TargetMode="External"/><Relationship Id="rId7" Type="http://schemas.openxmlformats.org/officeDocument/2006/relationships/hyperlink" Target="https://upload.wikimedia.org/wikipedia/commons/thumb/1/1d/John_Delaney_113th_Congress_official_photo.jpg/220px-John_Delaney_113th_Congress_official_photo.jpg" TargetMode="External"/><Relationship Id="rId8" Type="http://schemas.openxmlformats.org/officeDocument/2006/relationships/hyperlink" Target="https://upload.wikimedia.org/wikipedia/commons/thumb/f/fc/Michael_Bennet_Official_Photo.jpg/220px-Michael_Bennet_Official_Photo.jpg" TargetMode="Externa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upload.wikimedia.org/wikipedia/commons/thumb/6/61/Tom_Steyer_by_Gage_Skidmore.jpg/220px-Tom_Steyer_by_Gage_Skidmore.jpg" TargetMode="External"/><Relationship Id="rId10" Type="http://schemas.openxmlformats.org/officeDocument/2006/relationships/hyperlink" Target="https://upload.wikimedia.org/wikipedia/commons/thumb/b/bf/Pete_Buttigieg_by_Gage_Skidmore.jpg/220px-Pete_Buttigieg_by_Gage_Skidmore.jpg" TargetMode="External"/><Relationship Id="rId13" Type="http://schemas.openxmlformats.org/officeDocument/2006/relationships/drawing" Target="../drawings/drawing4.xml"/><Relationship Id="rId12" Type="http://schemas.openxmlformats.org/officeDocument/2006/relationships/hyperlink" Target="https://upload.wikimedia.org/wikipedia/commons/thumb/2/2a/Tulsi_Gabbard%2C_official_portrait%2C_113th_Congress.jpg/220px-Tulsi_Gabbard%2C_official_portrait%2C_113th_Congress.jpg" TargetMode="External"/><Relationship Id="rId1" Type="http://schemas.openxmlformats.org/officeDocument/2006/relationships/hyperlink" Target="https://upload.wikimedia.org/wikipedia/commons/thumb/b/b7/Amy_Klobuchar%2C_official_portrait%2C_113th_Congress.jpg/220px-Amy_Klobuchar%2C_official_portrait%2C_113th_Congress.jpg" TargetMode="External"/><Relationship Id="rId2" Type="http://schemas.openxmlformats.org/officeDocument/2006/relationships/hyperlink" Target="https://upload.wikimedia.org/wikipedia/commons/thumb/f/f6/Andrew_Yang_by_Gage_Skidmore.jpg/220px-Andrew_Yang_by_Gage_Skidmore.jpg" TargetMode="External"/><Relationship Id="rId3" Type="http://schemas.openxmlformats.org/officeDocument/2006/relationships/hyperlink" Target="https://upload.wikimedia.org/wikipedia/commons/thumb/0/0c/Bernie_Sanders_July_2019_%28cropped%29.jpg/220px-Bernie_Sanders_July_2019_%28cropped%29.jpg" TargetMode="External"/><Relationship Id="rId4" Type="http://schemas.openxmlformats.org/officeDocument/2006/relationships/hyperlink" Target="https://upload.wikimedia.org/wikipedia/commons/thumb/a/a7/Deval_Patrick_official_photo.jpg/220px-Deval_Patrick_official_photo.jpg" TargetMode="External"/><Relationship Id="rId9" Type="http://schemas.openxmlformats.org/officeDocument/2006/relationships/hyperlink" Target="https://upload.wikimedia.org/wikipedia/commons/thumb/e/e2/Mike_Bloomberg_Headshot.jpg/220px-Mike_Bloomberg_Headshot.jpg" TargetMode="External"/><Relationship Id="rId5" Type="http://schemas.openxmlformats.org/officeDocument/2006/relationships/hyperlink" Target="https://upload.wikimedia.org/wikipedia/commons/thumb/6/6a/Elizabeth_Warren%2C_official_portrait%2C_114th_Congress.jpg/220px-Elizabeth_Warren%2C_official_portrait%2C_114th_Congress.jpg" TargetMode="External"/><Relationship Id="rId6" Type="http://schemas.openxmlformats.org/officeDocument/2006/relationships/hyperlink" Target="https://upload.wikimedia.org/wikipedia/commons/thumb/6/64/Biden_2013.jpg/220px-Biden_2013.jpg" TargetMode="External"/><Relationship Id="rId7" Type="http://schemas.openxmlformats.org/officeDocument/2006/relationships/hyperlink" Target="https://upload.wikimedia.org/wikipedia/commons/thumb/1/1d/John_Delaney_113th_Congress_official_photo.jpg/220px-John_Delaney_113th_Congress_official_photo.jpg" TargetMode="External"/><Relationship Id="rId8" Type="http://schemas.openxmlformats.org/officeDocument/2006/relationships/hyperlink" Target="https://upload.wikimedia.org/wikipedia/commons/thumb/f/fc/Michael_Bennet_Official_Photo.jpg/220px-Michael_Bennet_Official_Photo.jpg" TargetMode="Externa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upload.wikimedia.org/wikipedia/commons/thumb/6/61/Tom_Steyer_by_Gage_Skidmore.jpg/220px-Tom_Steyer_by_Gage_Skidmore.jpg" TargetMode="External"/><Relationship Id="rId10" Type="http://schemas.openxmlformats.org/officeDocument/2006/relationships/hyperlink" Target="https://upload.wikimedia.org/wikipedia/commons/thumb/b/bf/Pete_Buttigieg_by_Gage_Skidmore.jpg/220px-Pete_Buttigieg_by_Gage_Skidmore.jpg" TargetMode="External"/><Relationship Id="rId13" Type="http://schemas.openxmlformats.org/officeDocument/2006/relationships/drawing" Target="../drawings/drawing5.xml"/><Relationship Id="rId12" Type="http://schemas.openxmlformats.org/officeDocument/2006/relationships/hyperlink" Target="https://upload.wikimedia.org/wikipedia/commons/thumb/2/2a/Tulsi_Gabbard%2C_official_portrait%2C_113th_Congress.jpg/220px-Tulsi_Gabbard%2C_official_portrait%2C_113th_Congress.jpg" TargetMode="External"/><Relationship Id="rId1" Type="http://schemas.openxmlformats.org/officeDocument/2006/relationships/hyperlink" Target="https://upload.wikimedia.org/wikipedia/commons/thumb/b/b7/Amy_Klobuchar%2C_official_portrait%2C_113th_Congress.jpg/220px-Amy_Klobuchar%2C_official_portrait%2C_113th_Congress.jpg" TargetMode="External"/><Relationship Id="rId2" Type="http://schemas.openxmlformats.org/officeDocument/2006/relationships/hyperlink" Target="https://upload.wikimedia.org/wikipedia/commons/thumb/f/f6/Andrew_Yang_by_Gage_Skidmore.jpg/220px-Andrew_Yang_by_Gage_Skidmore.jpg" TargetMode="External"/><Relationship Id="rId3" Type="http://schemas.openxmlformats.org/officeDocument/2006/relationships/hyperlink" Target="https://upload.wikimedia.org/wikipedia/commons/thumb/0/0c/Bernie_Sanders_July_2019_%28cropped%29.jpg/220px-Bernie_Sanders_July_2019_%28cropped%29.jpg" TargetMode="External"/><Relationship Id="rId4" Type="http://schemas.openxmlformats.org/officeDocument/2006/relationships/hyperlink" Target="https://upload.wikimedia.org/wikipedia/commons/thumb/a/a7/Deval_Patrick_official_photo.jpg/220px-Deval_Patrick_official_photo.jpg" TargetMode="External"/><Relationship Id="rId9" Type="http://schemas.openxmlformats.org/officeDocument/2006/relationships/hyperlink" Target="https://upload.wikimedia.org/wikipedia/commons/thumb/e/e2/Mike_Bloomberg_Headshot.jpg/220px-Mike_Bloomberg_Headshot.jpg" TargetMode="External"/><Relationship Id="rId5" Type="http://schemas.openxmlformats.org/officeDocument/2006/relationships/hyperlink" Target="https://upload.wikimedia.org/wikipedia/commons/thumb/6/6a/Elizabeth_Warren%2C_official_portrait%2C_114th_Congress.jpg/220px-Elizabeth_Warren%2C_official_portrait%2C_114th_Congress.jpg" TargetMode="External"/><Relationship Id="rId6" Type="http://schemas.openxmlformats.org/officeDocument/2006/relationships/hyperlink" Target="https://upload.wikimedia.org/wikipedia/commons/thumb/6/64/Biden_2013.jpg/220px-Biden_2013.jpg" TargetMode="External"/><Relationship Id="rId7" Type="http://schemas.openxmlformats.org/officeDocument/2006/relationships/hyperlink" Target="https://upload.wikimedia.org/wikipedia/commons/thumb/1/1d/John_Delaney_113th_Congress_official_photo.jpg/220px-John_Delaney_113th_Congress_official_photo.jpg" TargetMode="External"/><Relationship Id="rId8" Type="http://schemas.openxmlformats.org/officeDocument/2006/relationships/hyperlink" Target="https://upload.wikimedia.org/wikipedia/commons/thumb/f/fc/Michael_Bennet_Official_Photo.jpg/220px-Michael_Bennet_Official_Photo.jpg" TargetMode="Externa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s://upload.wikimedia.org/wikipedia/commons/thumb/6/61/Tom_Steyer_by_Gage_Skidmore.jpg/220px-Tom_Steyer_by_Gage_Skidmore.jpg" TargetMode="External"/><Relationship Id="rId10" Type="http://schemas.openxmlformats.org/officeDocument/2006/relationships/hyperlink" Target="https://upload.wikimedia.org/wikipedia/commons/thumb/b/bf/Pete_Buttigieg_by_Gage_Skidmore.jpg/220px-Pete_Buttigieg_by_Gage_Skidmore.jpg" TargetMode="External"/><Relationship Id="rId13" Type="http://schemas.openxmlformats.org/officeDocument/2006/relationships/drawing" Target="../drawings/drawing6.xml"/><Relationship Id="rId12" Type="http://schemas.openxmlformats.org/officeDocument/2006/relationships/hyperlink" Target="https://upload.wikimedia.org/wikipedia/commons/thumb/2/2a/Tulsi_Gabbard%2C_official_portrait%2C_113th_Congress.jpg/220px-Tulsi_Gabbard%2C_official_portrait%2C_113th_Congress.jpg" TargetMode="External"/><Relationship Id="rId1" Type="http://schemas.openxmlformats.org/officeDocument/2006/relationships/hyperlink" Target="https://upload.wikimedia.org/wikipedia/commons/thumb/b/b7/Amy_Klobuchar%2C_official_portrait%2C_113th_Congress.jpg/220px-Amy_Klobuchar%2C_official_portrait%2C_113th_Congress.jpg" TargetMode="External"/><Relationship Id="rId2" Type="http://schemas.openxmlformats.org/officeDocument/2006/relationships/hyperlink" Target="https://upload.wikimedia.org/wikipedia/commons/thumb/f/f6/Andrew_Yang_by_Gage_Skidmore.jpg/220px-Andrew_Yang_by_Gage_Skidmore.jpg" TargetMode="External"/><Relationship Id="rId3" Type="http://schemas.openxmlformats.org/officeDocument/2006/relationships/hyperlink" Target="https://upload.wikimedia.org/wikipedia/commons/thumb/0/0c/Bernie_Sanders_July_2019_%28cropped%29.jpg/220px-Bernie_Sanders_July_2019_%28cropped%29.jpg" TargetMode="External"/><Relationship Id="rId4" Type="http://schemas.openxmlformats.org/officeDocument/2006/relationships/hyperlink" Target="https://upload.wikimedia.org/wikipedia/commons/thumb/a/a7/Deval_Patrick_official_photo.jpg/220px-Deval_Patrick_official_photo.jpg" TargetMode="External"/><Relationship Id="rId9" Type="http://schemas.openxmlformats.org/officeDocument/2006/relationships/hyperlink" Target="https://upload.wikimedia.org/wikipedia/commons/thumb/e/e2/Mike_Bloomberg_Headshot.jpg/220px-Mike_Bloomberg_Headshot.jpg" TargetMode="External"/><Relationship Id="rId5" Type="http://schemas.openxmlformats.org/officeDocument/2006/relationships/hyperlink" Target="https://upload.wikimedia.org/wikipedia/commons/thumb/6/6a/Elizabeth_Warren%2C_official_portrait%2C_114th_Congress.jpg/220px-Elizabeth_Warren%2C_official_portrait%2C_114th_Congress.jpg" TargetMode="External"/><Relationship Id="rId6" Type="http://schemas.openxmlformats.org/officeDocument/2006/relationships/hyperlink" Target="https://upload.wikimedia.org/wikipedia/commons/thumb/6/64/Biden_2013.jpg/220px-Biden_2013.jpg" TargetMode="External"/><Relationship Id="rId7" Type="http://schemas.openxmlformats.org/officeDocument/2006/relationships/hyperlink" Target="https://upload.wikimedia.org/wikipedia/commons/thumb/1/1d/John_Delaney_113th_Congress_official_photo.jpg/220px-John_Delaney_113th_Congress_official_photo.jpg" TargetMode="External"/><Relationship Id="rId8" Type="http://schemas.openxmlformats.org/officeDocument/2006/relationships/hyperlink" Target="https://upload.wikimedia.org/wikipedia/commons/thumb/f/fc/Michael_Bennet_Official_Photo.jpg/220px-Michael_Bennet_Official_Photo.jpg" TargetMode="Externa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hyperlink" Target="https://upload.wikimedia.org/wikipedia/commons/thumb/6/61/Tom_Steyer_by_Gage_Skidmore.jpg/220px-Tom_Steyer_by_Gage_Skidmore.jpg" TargetMode="External"/><Relationship Id="rId10" Type="http://schemas.openxmlformats.org/officeDocument/2006/relationships/hyperlink" Target="https://upload.wikimedia.org/wikipedia/commons/thumb/b/bf/Pete_Buttigieg_by_Gage_Skidmore.jpg/220px-Pete_Buttigieg_by_Gage_Skidmore.jpg" TargetMode="External"/><Relationship Id="rId13" Type="http://schemas.openxmlformats.org/officeDocument/2006/relationships/drawing" Target="../drawings/drawing7.xml"/><Relationship Id="rId12" Type="http://schemas.openxmlformats.org/officeDocument/2006/relationships/hyperlink" Target="https://upload.wikimedia.org/wikipedia/commons/thumb/2/2a/Tulsi_Gabbard%2C_official_portrait%2C_113th_Congress.jpg/220px-Tulsi_Gabbard%2C_official_portrait%2C_113th_Congress.jpg" TargetMode="External"/><Relationship Id="rId1" Type="http://schemas.openxmlformats.org/officeDocument/2006/relationships/hyperlink" Target="https://upload.wikimedia.org/wikipedia/commons/thumb/b/b7/Amy_Klobuchar%2C_official_portrait%2C_113th_Congress.jpg/220px-Amy_Klobuchar%2C_official_portrait%2C_113th_Congress.jpg" TargetMode="External"/><Relationship Id="rId2" Type="http://schemas.openxmlformats.org/officeDocument/2006/relationships/hyperlink" Target="https://upload.wikimedia.org/wikipedia/commons/thumb/f/f6/Andrew_Yang_by_Gage_Skidmore.jpg/220px-Andrew_Yang_by_Gage_Skidmore.jpg" TargetMode="External"/><Relationship Id="rId3" Type="http://schemas.openxmlformats.org/officeDocument/2006/relationships/hyperlink" Target="https://upload.wikimedia.org/wikipedia/commons/thumb/0/0c/Bernie_Sanders_July_2019_%28cropped%29.jpg/220px-Bernie_Sanders_July_2019_%28cropped%29.jpg" TargetMode="External"/><Relationship Id="rId4" Type="http://schemas.openxmlformats.org/officeDocument/2006/relationships/hyperlink" Target="https://upload.wikimedia.org/wikipedia/commons/thumb/a/a7/Deval_Patrick_official_photo.jpg/220px-Deval_Patrick_official_photo.jpg" TargetMode="External"/><Relationship Id="rId9" Type="http://schemas.openxmlformats.org/officeDocument/2006/relationships/hyperlink" Target="https://upload.wikimedia.org/wikipedia/commons/thumb/e/e2/Mike_Bloomberg_Headshot.jpg/220px-Mike_Bloomberg_Headshot.jpg" TargetMode="External"/><Relationship Id="rId5" Type="http://schemas.openxmlformats.org/officeDocument/2006/relationships/hyperlink" Target="https://upload.wikimedia.org/wikipedia/commons/thumb/6/6a/Elizabeth_Warren%2C_official_portrait%2C_114th_Congress.jpg/220px-Elizabeth_Warren%2C_official_portrait%2C_114th_Congress.jpg" TargetMode="External"/><Relationship Id="rId6" Type="http://schemas.openxmlformats.org/officeDocument/2006/relationships/hyperlink" Target="https://upload.wikimedia.org/wikipedia/commons/thumb/6/64/Biden_2013.jpg/220px-Biden_2013.jpg" TargetMode="External"/><Relationship Id="rId7" Type="http://schemas.openxmlformats.org/officeDocument/2006/relationships/hyperlink" Target="https://upload.wikimedia.org/wikipedia/commons/thumb/1/1d/John_Delaney_113th_Congress_official_photo.jpg/220px-John_Delaney_113th_Congress_official_photo.jpg" TargetMode="External"/><Relationship Id="rId8" Type="http://schemas.openxmlformats.org/officeDocument/2006/relationships/hyperlink" Target="https://upload.wikimedia.org/wikipedia/commons/thumb/f/fc/Michael_Bennet_Official_Photo.jpg/220px-Michael_Bennet_Official_Photo.jpg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2" t="str">
        <f>IFERROR(__xludf.DUMMYFUNCTION("IMPORTRANGE(""https://docs.google.com/spreadsheets/d/1d6fdgW_xP7v4hVciptosnfGlaG9RAWMKSEGWLdL8ilY/edit#gid=1623320637/edit#gid=0"",""US!A1:XX26"")"),"")</f>
        <v/>
      </c>
      <c r="B1" s="4" t="str">
        <f>IFERROR(__xludf.DUMMYFUNCTION("""COMPUTED_VALUE"""),"")</f>
        <v/>
      </c>
      <c r="C1" s="5" t="str">
        <f>IFERROR(__xludf.DUMMYFUNCTION("""COMPUTED_VALUE"""),"12/27/2018 - 01/02/2019")</f>
        <v>12/27/2018 - 01/02/2019</v>
      </c>
      <c r="D1" s="4" t="str">
        <f>IFERROR(__xludf.DUMMYFUNCTION("""COMPUTED_VALUE"""),"01/03/2019 - 01/09/2019")</f>
        <v>01/03/2019 - 01/09/2019</v>
      </c>
      <c r="E1" s="4" t="str">
        <f>IFERROR(__xludf.DUMMYFUNCTION("""COMPUTED_VALUE"""),"01/10/2019 - 01/16/2019")</f>
        <v>01/10/2019 - 01/16/2019</v>
      </c>
      <c r="F1" s="4" t="str">
        <f>IFERROR(__xludf.DUMMYFUNCTION("""COMPUTED_VALUE"""),"01/17/2019 - 01/23/2019")</f>
        <v>01/17/2019 - 01/23/2019</v>
      </c>
      <c r="G1" s="5" t="str">
        <f>IFERROR(__xludf.DUMMYFUNCTION("""COMPUTED_VALUE"""),"01/24/2019 - 01/30/2019")</f>
        <v>01/24/2019 - 01/30/2019</v>
      </c>
      <c r="H1" s="4" t="str">
        <f>IFERROR(__xludf.DUMMYFUNCTION("""COMPUTED_VALUE"""),"01/31/2019 - 02/06/2019")</f>
        <v>01/31/2019 - 02/06/2019</v>
      </c>
      <c r="I1" s="4" t="str">
        <f>IFERROR(__xludf.DUMMYFUNCTION("""COMPUTED_VALUE"""),"02/07/2019 - 02/13/2019")</f>
        <v>02/07/2019 - 02/13/2019</v>
      </c>
      <c r="J1" s="4" t="str">
        <f>IFERROR(__xludf.DUMMYFUNCTION("""COMPUTED_VALUE"""),"02/14/2019 - 02/20/2019")</f>
        <v>02/14/2019 - 02/20/2019</v>
      </c>
      <c r="K1" s="5" t="str">
        <f>IFERROR(__xludf.DUMMYFUNCTION("""COMPUTED_VALUE"""),"02/21/2019 - 02/27/2019")</f>
        <v>02/21/2019 - 02/27/2019</v>
      </c>
      <c r="L1" s="4" t="str">
        <f>IFERROR(__xludf.DUMMYFUNCTION("""COMPUTED_VALUE"""),"02/28/2019 - 03/06/2019")</f>
        <v>02/28/2019 - 03/06/2019</v>
      </c>
      <c r="M1" s="4" t="str">
        <f>IFERROR(__xludf.DUMMYFUNCTION("""COMPUTED_VALUE"""),"03/07/2019 - 03/13/2019")</f>
        <v>03/07/2019 - 03/13/2019</v>
      </c>
      <c r="N1" s="4" t="str">
        <f>IFERROR(__xludf.DUMMYFUNCTION("""COMPUTED_VALUE"""),"03/14/2019 - 03/20/2019")</f>
        <v>03/14/2019 - 03/20/2019</v>
      </c>
      <c r="O1" s="4" t="str">
        <f>IFERROR(__xludf.DUMMYFUNCTION("""COMPUTED_VALUE"""),"03/21/2019 - 03/27/2019")</f>
        <v>03/21/2019 - 03/27/2019</v>
      </c>
      <c r="P1" s="5" t="str">
        <f>IFERROR(__xludf.DUMMYFUNCTION("""COMPUTED_VALUE"""),"03/28/2019 - 04/03/2019")</f>
        <v>03/28/2019 - 04/03/2019</v>
      </c>
      <c r="Q1" s="4" t="str">
        <f>IFERROR(__xludf.DUMMYFUNCTION("""COMPUTED_VALUE"""),"04/04/2019 - 04/10/2019")</f>
        <v>04/04/2019 - 04/10/2019</v>
      </c>
      <c r="R1" s="4" t="str">
        <f>IFERROR(__xludf.DUMMYFUNCTION("""COMPUTED_VALUE"""),"04/11/2019 - 04/17/2019")</f>
        <v>04/11/2019 - 04/17/2019</v>
      </c>
      <c r="S1" s="4" t="str">
        <f>IFERROR(__xludf.DUMMYFUNCTION("""COMPUTED_VALUE"""),"04/18/2019 - 04/24/2019")</f>
        <v>04/18/2019 - 04/24/2019</v>
      </c>
      <c r="T1" s="6" t="str">
        <f>IFERROR(__xludf.DUMMYFUNCTION("""COMPUTED_VALUE"""),"04/25/2019 - 05/01/2019")</f>
        <v>04/25/2019 - 05/01/2019</v>
      </c>
      <c r="U1" s="7" t="str">
        <f>IFERROR(__xludf.DUMMYFUNCTION("""COMPUTED_VALUE"""),"05/02/2019 - 05/08/2019")</f>
        <v>05/02/2019 - 05/08/2019</v>
      </c>
      <c r="V1" s="7" t="str">
        <f>IFERROR(__xludf.DUMMYFUNCTION("""COMPUTED_VALUE"""),"05/09/2019 - 05/15/2019")</f>
        <v>05/09/2019 - 05/15/2019</v>
      </c>
      <c r="W1" s="7" t="str">
        <f>IFERROR(__xludf.DUMMYFUNCTION("""COMPUTED_VALUE"""),"05/16/2019 - 05/22/2019")</f>
        <v>05/16/2019 - 05/22/2019</v>
      </c>
      <c r="X1" s="8" t="str">
        <f>IFERROR(__xludf.DUMMYFUNCTION("""COMPUTED_VALUE"""),"05/23/2019 - 05/29/2019")</f>
        <v>05/23/2019 - 05/29/2019</v>
      </c>
      <c r="Y1" s="9" t="str">
        <f>IFERROR(__xludf.DUMMYFUNCTION("""COMPUTED_VALUE"""),"05/30/2019 - 06/05/2019")</f>
        <v>05/30/2019 - 06/05/2019</v>
      </c>
      <c r="Z1" s="9" t="str">
        <f>IFERROR(__xludf.DUMMYFUNCTION("""COMPUTED_VALUE"""),"06/06/2019 - 06/12/2019")</f>
        <v>06/06/2019 - 06/12/2019</v>
      </c>
      <c r="AA1" s="9" t="str">
        <f>IFERROR(__xludf.DUMMYFUNCTION("""COMPUTED_VALUE"""),"06/13/2019 - 06/19/2019")</f>
        <v>06/13/2019 - 06/19/2019</v>
      </c>
      <c r="AB1" s="9" t="str">
        <f>IFERROR(__xludf.DUMMYFUNCTION("""COMPUTED_VALUE"""),"06/20/2019 - 06/26/2019")</f>
        <v>06/20/2019 - 06/26/2019</v>
      </c>
      <c r="AC1" s="9" t="str">
        <f>IFERROR(__xludf.DUMMYFUNCTION("""COMPUTED_VALUE"""),"06/27/2019 - 07/03/2019")</f>
        <v>06/27/2019 - 07/03/2019</v>
      </c>
      <c r="AD1" s="9" t="str">
        <f>IFERROR(__xludf.DUMMYFUNCTION("""COMPUTED_VALUE"""),"07/04/2019 - 07/10/2019")</f>
        <v>07/04/2019 - 07/10/2019</v>
      </c>
      <c r="AE1" s="9" t="str">
        <f>IFERROR(__xludf.DUMMYFUNCTION("""COMPUTED_VALUE"""),"07/11/2019 - 07/17/2019")</f>
        <v>07/11/2019 - 07/17/2019</v>
      </c>
      <c r="AF1" s="9" t="str">
        <f>IFERROR(__xludf.DUMMYFUNCTION("""COMPUTED_VALUE"""),"07/18/2019 - 07/24/2019")</f>
        <v>07/18/2019 - 07/24/2019</v>
      </c>
      <c r="AG1" s="9" t="str">
        <f>IFERROR(__xludf.DUMMYFUNCTION("""COMPUTED_VALUE"""),"07/25/2019 - 07/31/2019")</f>
        <v>07/25/2019 - 07/31/2019</v>
      </c>
      <c r="AH1" s="9" t="str">
        <f>IFERROR(__xludf.DUMMYFUNCTION("""COMPUTED_VALUE"""),"08/01/2019 - 08/07/2019")</f>
        <v>08/01/2019 - 08/07/2019</v>
      </c>
      <c r="AI1" s="9" t="str">
        <f>IFERROR(__xludf.DUMMYFUNCTION("""COMPUTED_VALUE"""),"08/08/2019 - 08/14/2019")</f>
        <v>08/08/2019 - 08/14/2019</v>
      </c>
      <c r="AJ1" s="9" t="str">
        <f>IFERROR(__xludf.DUMMYFUNCTION("""COMPUTED_VALUE"""),"08/15/2019 - 08/21/2019")</f>
        <v>08/15/2019 - 08/21/2019</v>
      </c>
      <c r="AK1" s="9" t="str">
        <f>IFERROR(__xludf.DUMMYFUNCTION("""COMPUTED_VALUE"""),"08/22/2019 - 08/28/2019")</f>
        <v>08/22/2019 - 08/28/2019</v>
      </c>
      <c r="AL1" s="9" t="str">
        <f>IFERROR(__xludf.DUMMYFUNCTION("""COMPUTED_VALUE"""),"08/29/2019 - 09/04/2019")</f>
        <v>08/29/2019 - 09/04/2019</v>
      </c>
      <c r="AM1" s="9" t="str">
        <f>IFERROR(__xludf.DUMMYFUNCTION("""COMPUTED_VALUE"""),"09/05/2019 - 09/11/2019")</f>
        <v>09/05/2019 - 09/11/2019</v>
      </c>
      <c r="AN1" s="9" t="str">
        <f>IFERROR(__xludf.DUMMYFUNCTION("""COMPUTED_VALUE"""),"09/12/2019 - 09/18/2019")</f>
        <v>09/12/2019 - 09/18/2019</v>
      </c>
      <c r="AO1" s="9" t="str">
        <f>IFERROR(__xludf.DUMMYFUNCTION("""COMPUTED_VALUE"""),"09/19/2019 - 09/25/2019")</f>
        <v>09/19/2019 - 09/25/2019</v>
      </c>
      <c r="AP1" s="9" t="str">
        <f>IFERROR(__xludf.DUMMYFUNCTION("""COMPUTED_VALUE"""),"09/26/2019 - 10/02/2019")</f>
        <v>09/26/2019 - 10/02/2019</v>
      </c>
      <c r="AQ1" s="9" t="str">
        <f>IFERROR(__xludf.DUMMYFUNCTION("""COMPUTED_VALUE"""),"10/03/2019 - 10/09/2019")</f>
        <v>10/03/2019 - 10/09/2019</v>
      </c>
      <c r="AR1" s="9" t="str">
        <f>IFERROR(__xludf.DUMMYFUNCTION("""COMPUTED_VALUE"""),"10/10/2019 - 10/16/2019")</f>
        <v>10/10/2019 - 10/16/2019</v>
      </c>
      <c r="AS1" s="9" t="str">
        <f>IFERROR(__xludf.DUMMYFUNCTION("""COMPUTED_VALUE"""),"10/17/2019 - 10/23/2019")</f>
        <v>10/17/2019 - 10/23/2019</v>
      </c>
      <c r="AT1" s="9" t="str">
        <f>IFERROR(__xludf.DUMMYFUNCTION("""COMPUTED_VALUE"""),"10/24/2019 - 10/30/2019")</f>
        <v>10/24/2019 - 10/30/2019</v>
      </c>
      <c r="AU1" s="9" t="str">
        <f>IFERROR(__xludf.DUMMYFUNCTION("""COMPUTED_VALUE"""),"10/31/2019 - 11/06/2019")</f>
        <v>10/31/2019 - 11/06/2019</v>
      </c>
      <c r="AV1" s="9" t="str">
        <f>IFERROR(__xludf.DUMMYFUNCTION("""COMPUTED_VALUE"""),"11/07/2019 - 11/13/2019")</f>
        <v>11/07/2019 - 11/13/2019</v>
      </c>
      <c r="AW1" s="9" t="str">
        <f>IFERROR(__xludf.DUMMYFUNCTION("""COMPUTED_VALUE"""),"11/14/2019 11/20/2019")</f>
        <v>11/14/2019 11/20/2019</v>
      </c>
      <c r="AX1" s="9" t="str">
        <f>IFERROR(__xludf.DUMMYFUNCTION("""COMPUTED_VALUE"""),"11/21/2019 11/27/2019")</f>
        <v>11/21/2019 11/27/2019</v>
      </c>
      <c r="AY1" s="9" t="str">
        <f>IFERROR(__xludf.DUMMYFUNCTION("""COMPUTED_VALUE"""),"11/28/2019 12/04/2019")</f>
        <v>11/28/2019 12/04/2019</v>
      </c>
      <c r="AZ1" s="9" t="str">
        <f>IFERROR(__xludf.DUMMYFUNCTION("""COMPUTED_VALUE"""),"12/05/2019 12/11/2019")</f>
        <v>12/05/2019 12/11/2019</v>
      </c>
      <c r="BA1" s="9" t="str">
        <f>IFERROR(__xludf.DUMMYFUNCTION("""COMPUTED_VALUE"""),"12/12/2019 12/18/2019")</f>
        <v>12/12/2019 12/18/2019</v>
      </c>
      <c r="BB1" s="9" t="str">
        <f>IFERROR(__xludf.DUMMYFUNCTION("""COMPUTED_VALUE"""),"12/19/2019 12/25/2019")</f>
        <v>12/19/2019 12/25/2019</v>
      </c>
      <c r="BC1" s="9" t="str">
        <f>IFERROR(__xludf.DUMMYFUNCTION("""COMPUTED_VALUE"""),"12/26/2019 01/01/2020")</f>
        <v>12/26/2019 01/01/2020</v>
      </c>
      <c r="BD1" s="9" t="str">
        <f>IFERROR(__xludf.DUMMYFUNCTION("""COMPUTED_VALUE"""),"01/02/2020 01/08/2020")</f>
        <v>01/02/2020 01/08/2020</v>
      </c>
      <c r="BE1" s="9" t="str">
        <f>IFERROR(__xludf.DUMMYFUNCTION("""COMPUTED_VALUE"""),"")</f>
        <v/>
      </c>
      <c r="BF1" s="9" t="str">
        <f>IFERROR(__xludf.DUMMYFUNCTION("""COMPUTED_VALUE"""),"")</f>
        <v/>
      </c>
      <c r="BG1" s="9" t="str">
        <f>IFERROR(__xludf.DUMMYFUNCTION("""COMPUTED_VALUE"""),"")</f>
        <v/>
      </c>
      <c r="BH1" s="9" t="str">
        <f>IFERROR(__xludf.DUMMYFUNCTION("""COMPUTED_VALUE"""),"")</f>
        <v/>
      </c>
      <c r="BI1" s="9" t="str">
        <f>IFERROR(__xludf.DUMMYFUNCTION("""COMPUTED_VALUE"""),"")</f>
        <v/>
      </c>
      <c r="BJ1" s="9" t="str">
        <f>IFERROR(__xludf.DUMMYFUNCTION("""COMPUTED_VALUE"""),"")</f>
        <v/>
      </c>
      <c r="BK1" s="9" t="str">
        <f>IFERROR(__xludf.DUMMYFUNCTION("""COMPUTED_VALUE"""),"")</f>
        <v/>
      </c>
      <c r="BL1" s="9"/>
      <c r="BM1" s="9"/>
      <c r="BN1" s="9"/>
    </row>
    <row r="2">
      <c r="A2" s="10" t="str">
        <f>IFERROR(__xludf.DUMMYFUNCTION("""COMPUTED_VALUE"""),"https://upload.wikimedia.org/wikipedia/commons/thumb/b/b7/Amy_Klobuchar%2C_official_portrait%2C_113th_Congress.jpg/220px-Amy_Klobuchar%2C_official_portrait%2C_113th_Congress.jpg")</f>
        <v>https://upload.wikimedia.org/wikipedia/commons/thumb/b/b7/Amy_Klobuchar%2C_official_portrait%2C_113th_Congress.jpg/220px-Amy_Klobuchar%2C_official_portrait%2C_113th_Congress.jpg</v>
      </c>
      <c r="B2" s="13" t="str">
        <f>IFERROR(__xludf.DUMMYFUNCTION("""COMPUTED_VALUE"""),"Amy Klobuchar")</f>
        <v>Amy Klobuchar</v>
      </c>
      <c r="C2" s="13">
        <f>IFERROR(__xludf.DUMMYFUNCTION("""COMPUTED_VALUE"""),4.0)</f>
        <v>4</v>
      </c>
      <c r="D2" s="13">
        <f>IFERROR(__xludf.DUMMYFUNCTION("""COMPUTED_VALUE"""),5.0)</f>
        <v>5</v>
      </c>
      <c r="E2" s="13">
        <f>IFERROR(__xludf.DUMMYFUNCTION("""COMPUTED_VALUE"""),7.0)</f>
        <v>7</v>
      </c>
      <c r="F2" s="13">
        <f>IFERROR(__xludf.DUMMYFUNCTION("""COMPUTED_VALUE"""),18.0)</f>
        <v>18</v>
      </c>
      <c r="G2" s="13">
        <f>IFERROR(__xludf.DUMMYFUNCTION("""COMPUTED_VALUE"""),7.0)</f>
        <v>7</v>
      </c>
      <c r="H2" s="13">
        <f>IFERROR(__xludf.DUMMYFUNCTION("""COMPUTED_VALUE"""),26.0)</f>
        <v>26</v>
      </c>
      <c r="I2" s="13">
        <f>IFERROR(__xludf.DUMMYFUNCTION("""COMPUTED_VALUE"""),100.0)</f>
        <v>100</v>
      </c>
      <c r="J2" s="13">
        <f>IFERROR(__xludf.DUMMYFUNCTION("""COMPUTED_VALUE"""),15.0)</f>
        <v>15</v>
      </c>
      <c r="K2" s="13">
        <f>IFERROR(__xludf.DUMMYFUNCTION("""COMPUTED_VALUE"""),17.0)</f>
        <v>17</v>
      </c>
      <c r="L2" s="13">
        <f>IFERROR(__xludf.DUMMYFUNCTION("""COMPUTED_VALUE"""),7.0)</f>
        <v>7</v>
      </c>
      <c r="M2" s="13">
        <f>IFERROR(__xludf.DUMMYFUNCTION("""COMPUTED_VALUE"""),8.0)</f>
        <v>8</v>
      </c>
      <c r="N2" s="13">
        <f>IFERROR(__xludf.DUMMYFUNCTION("""COMPUTED_VALUE"""),10.0)</f>
        <v>10</v>
      </c>
      <c r="O2" s="13">
        <f>IFERROR(__xludf.DUMMYFUNCTION("""COMPUTED_VALUE"""),7.0)</f>
        <v>7</v>
      </c>
      <c r="P2" s="13">
        <f>IFERROR(__xludf.DUMMYFUNCTION("""COMPUTED_VALUE"""),3.0)</f>
        <v>3</v>
      </c>
      <c r="Q2" s="13">
        <f>IFERROR(__xludf.DUMMYFUNCTION("""COMPUTED_VALUE"""),2.0)</f>
        <v>2</v>
      </c>
      <c r="R2" s="13">
        <f>IFERROR(__xludf.DUMMYFUNCTION("""COMPUTED_VALUE"""),2.0)</f>
        <v>2</v>
      </c>
      <c r="S2" s="13">
        <f>IFERROR(__xludf.DUMMYFUNCTION("""COMPUTED_VALUE"""),7.0)</f>
        <v>7</v>
      </c>
      <c r="T2" s="13">
        <f>IFERROR(__xludf.DUMMYFUNCTION("""COMPUTED_VALUE"""),2.0)</f>
        <v>2</v>
      </c>
      <c r="U2" s="13">
        <f>IFERROR(__xludf.DUMMYFUNCTION("""COMPUTED_VALUE"""),8.0)</f>
        <v>8</v>
      </c>
      <c r="V2" s="13">
        <f>IFERROR(__xludf.DUMMYFUNCTION("""COMPUTED_VALUE"""),7.0)</f>
        <v>7</v>
      </c>
      <c r="W2" s="13">
        <f>IFERROR(__xludf.DUMMYFUNCTION("""COMPUTED_VALUE"""),5.0)</f>
        <v>5</v>
      </c>
      <c r="X2" s="15">
        <f>IFERROR(__xludf.DUMMYFUNCTION("""COMPUTED_VALUE"""),7.0)</f>
        <v>7</v>
      </c>
      <c r="Y2" s="16">
        <f>IFERROR(__xludf.DUMMYFUNCTION("""COMPUTED_VALUE"""),5.0)</f>
        <v>5</v>
      </c>
      <c r="Z2" s="16">
        <f>IFERROR(__xludf.DUMMYFUNCTION("""COMPUTED_VALUE"""),4.0)</f>
        <v>4</v>
      </c>
      <c r="AA2" s="16">
        <f>IFERROR(__xludf.DUMMYFUNCTION("""COMPUTED_VALUE"""),5.0)</f>
        <v>5</v>
      </c>
      <c r="AB2" s="16">
        <f>IFERROR(__xludf.DUMMYFUNCTION("""COMPUTED_VALUE"""),5.0)</f>
        <v>5</v>
      </c>
      <c r="AC2" s="16">
        <f>IFERROR(__xludf.DUMMYFUNCTION("""COMPUTED_VALUE"""),13.0)</f>
        <v>13</v>
      </c>
      <c r="AD2" s="16">
        <f>IFERROR(__xludf.DUMMYFUNCTION("""COMPUTED_VALUE"""),7.0)</f>
        <v>7</v>
      </c>
      <c r="AE2" s="16">
        <f>IFERROR(__xludf.DUMMYFUNCTION("""COMPUTED_VALUE"""),9.0)</f>
        <v>9</v>
      </c>
      <c r="AF2" s="16">
        <f>IFERROR(__xludf.DUMMYFUNCTION("""COMPUTED_VALUE"""),7.0)</f>
        <v>7</v>
      </c>
      <c r="AG2" s="16">
        <f>IFERROR(__xludf.DUMMYFUNCTION("""COMPUTED_VALUE"""),13.0)</f>
        <v>13</v>
      </c>
      <c r="AH2" s="16">
        <f>IFERROR(__xludf.DUMMYFUNCTION("""COMPUTED_VALUE"""),4.0)</f>
        <v>4</v>
      </c>
      <c r="AI2" s="16">
        <f>IFERROR(__xludf.DUMMYFUNCTION("""COMPUTED_VALUE"""),3.0)</f>
        <v>3</v>
      </c>
      <c r="AJ2" s="16">
        <f>IFERROR(__xludf.DUMMYFUNCTION("""COMPUTED_VALUE"""),6.0)</f>
        <v>6</v>
      </c>
      <c r="AK2" s="16">
        <f>IFERROR(__xludf.DUMMYFUNCTION("""COMPUTED_VALUE"""),5.0)</f>
        <v>5</v>
      </c>
      <c r="AL2" s="16">
        <f>IFERROR(__xludf.DUMMYFUNCTION("""COMPUTED_VALUE"""),9.0)</f>
        <v>9</v>
      </c>
      <c r="AM2" s="16">
        <f>IFERROR(__xludf.DUMMYFUNCTION("""COMPUTED_VALUE"""),6.0)</f>
        <v>6</v>
      </c>
      <c r="AN2" s="16">
        <f>IFERROR(__xludf.DUMMYFUNCTION("""COMPUTED_VALUE"""),11.0)</f>
        <v>11</v>
      </c>
      <c r="AO2" s="16">
        <f>IFERROR(__xludf.DUMMYFUNCTION("""COMPUTED_VALUE"""),3.0)</f>
        <v>3</v>
      </c>
      <c r="AP2" s="16">
        <f>IFERROR(__xludf.DUMMYFUNCTION("""COMPUTED_VALUE"""),3.0)</f>
        <v>3</v>
      </c>
      <c r="AQ2" s="16">
        <f>IFERROR(__xludf.DUMMYFUNCTION("""COMPUTED_VALUE"""),2.0)</f>
        <v>2</v>
      </c>
      <c r="AR2" s="16">
        <f>IFERROR(__xludf.DUMMYFUNCTION("""COMPUTED_VALUE"""),19.0)</f>
        <v>19</v>
      </c>
      <c r="AS2" s="16">
        <f>IFERROR(__xludf.DUMMYFUNCTION("""COMPUTED_VALUE"""),8.0)</f>
        <v>8</v>
      </c>
      <c r="AT2" s="16">
        <f>IFERROR(__xludf.DUMMYFUNCTION("""COMPUTED_VALUE"""),9.0)</f>
        <v>9</v>
      </c>
      <c r="AU2" s="16">
        <f>IFERROR(__xludf.DUMMYFUNCTION("""COMPUTED_VALUE"""),10.0)</f>
        <v>10</v>
      </c>
      <c r="AV2" s="16">
        <f>IFERROR(__xludf.DUMMYFUNCTION("""COMPUTED_VALUE"""),5.0)</f>
        <v>5</v>
      </c>
      <c r="AW2" s="16">
        <f>IFERROR(__xludf.DUMMYFUNCTION("""COMPUTED_VALUE"""),6.0)</f>
        <v>6</v>
      </c>
      <c r="AX2" s="16">
        <f>IFERROR(__xludf.DUMMYFUNCTION("""COMPUTED_VALUE"""),27.0)</f>
        <v>27</v>
      </c>
      <c r="AY2" s="16">
        <f>IFERROR(__xludf.DUMMYFUNCTION("""COMPUTED_VALUE"""),10.0)</f>
        <v>10</v>
      </c>
      <c r="AZ2" s="16">
        <f>IFERROR(__xludf.DUMMYFUNCTION("""COMPUTED_VALUE"""),6.0)</f>
        <v>6</v>
      </c>
      <c r="BA2" s="16">
        <f>IFERROR(__xludf.DUMMYFUNCTION("""COMPUTED_VALUE"""),9.0)</f>
        <v>9</v>
      </c>
      <c r="BB2" s="16">
        <f>IFERROR(__xludf.DUMMYFUNCTION("""COMPUTED_VALUE"""),41.0)</f>
        <v>41</v>
      </c>
      <c r="BC2" s="16">
        <f>IFERROR(__xludf.DUMMYFUNCTION("""COMPUTED_VALUE"""),10.0)</f>
        <v>10</v>
      </c>
      <c r="BD2" s="16">
        <f>IFERROR(__xludf.DUMMYFUNCTION("""COMPUTED_VALUE"""),14.0)</f>
        <v>14</v>
      </c>
      <c r="BE2" s="16" t="str">
        <f>IFERROR(__xludf.DUMMYFUNCTION("""COMPUTED_VALUE"""),"")</f>
        <v/>
      </c>
      <c r="BF2" s="16" t="str">
        <f>IFERROR(__xludf.DUMMYFUNCTION("""COMPUTED_VALUE"""),"")</f>
        <v/>
      </c>
      <c r="BG2" s="16" t="str">
        <f>IFERROR(__xludf.DUMMYFUNCTION("""COMPUTED_VALUE"""),"")</f>
        <v/>
      </c>
      <c r="BH2" s="16" t="str">
        <f>IFERROR(__xludf.DUMMYFUNCTION("""COMPUTED_VALUE"""),"")</f>
        <v/>
      </c>
      <c r="BI2" s="16" t="str">
        <f>IFERROR(__xludf.DUMMYFUNCTION("""COMPUTED_VALUE"""),"")</f>
        <v/>
      </c>
      <c r="BJ2" s="16" t="str">
        <f>IFERROR(__xludf.DUMMYFUNCTION("""COMPUTED_VALUE"""),"")</f>
        <v/>
      </c>
      <c r="BK2" s="16" t="str">
        <f>IFERROR(__xludf.DUMMYFUNCTION("""COMPUTED_VALUE"""),"")</f>
        <v/>
      </c>
      <c r="BL2" s="16"/>
      <c r="BM2" s="16"/>
      <c r="BN2" s="16"/>
    </row>
    <row r="3">
      <c r="A3" s="10" t="str">
        <f>IFERROR(__xludf.DUMMYFUNCTION("""COMPUTED_VALUE"""),"https://upload.wikimedia.org/wikipedia/commons/thumb/f/f6/Andrew_Yang_by_Gage_Skidmore.jpg/220px-Andrew_Yang_by_Gage_Skidmore.jpg")</f>
        <v>https://upload.wikimedia.org/wikipedia/commons/thumb/f/f6/Andrew_Yang_by_Gage_Skidmore.jpg/220px-Andrew_Yang_by_Gage_Skidmore.jpg</v>
      </c>
      <c r="B3" s="13" t="str">
        <f>IFERROR(__xludf.DUMMYFUNCTION("""COMPUTED_VALUE"""),"Andrew Yang")</f>
        <v>Andrew Yang</v>
      </c>
      <c r="C3" s="13">
        <f>IFERROR(__xludf.DUMMYFUNCTION("""COMPUTED_VALUE"""),1.0)</f>
        <v>1</v>
      </c>
      <c r="D3" s="13">
        <f>IFERROR(__xludf.DUMMYFUNCTION("""COMPUTED_VALUE"""),2.0)</f>
        <v>2</v>
      </c>
      <c r="E3" s="13">
        <f>IFERROR(__xludf.DUMMYFUNCTION("""COMPUTED_VALUE"""),5.0)</f>
        <v>5</v>
      </c>
      <c r="F3" s="13">
        <f>IFERROR(__xludf.DUMMYFUNCTION("""COMPUTED_VALUE"""),13.0)</f>
        <v>13</v>
      </c>
      <c r="G3" s="13">
        <f>IFERROR(__xludf.DUMMYFUNCTION("""COMPUTED_VALUE"""),7.0)</f>
        <v>7</v>
      </c>
      <c r="H3" s="13">
        <f>IFERROR(__xludf.DUMMYFUNCTION("""COMPUTED_VALUE"""),8.0)</f>
        <v>8</v>
      </c>
      <c r="I3" s="13">
        <f>IFERROR(__xludf.DUMMYFUNCTION("""COMPUTED_VALUE"""),16.0)</f>
        <v>16</v>
      </c>
      <c r="J3" s="13">
        <f>IFERROR(__xludf.DUMMYFUNCTION("""COMPUTED_VALUE"""),10.0)</f>
        <v>10</v>
      </c>
      <c r="K3" s="13">
        <f>IFERROR(__xludf.DUMMYFUNCTION("""COMPUTED_VALUE"""),9.0)</f>
        <v>9</v>
      </c>
      <c r="L3" s="13">
        <f>IFERROR(__xludf.DUMMYFUNCTION("""COMPUTED_VALUE"""),18.0)</f>
        <v>18</v>
      </c>
      <c r="M3" s="13">
        <f>IFERROR(__xludf.DUMMYFUNCTION("""COMPUTED_VALUE"""),61.0)</f>
        <v>61</v>
      </c>
      <c r="N3" s="13">
        <f>IFERROR(__xludf.DUMMYFUNCTION("""COMPUTED_VALUE"""),56.0)</f>
        <v>56</v>
      </c>
      <c r="O3" s="13">
        <f>IFERROR(__xludf.DUMMYFUNCTION("""COMPUTED_VALUE"""),33.0)</f>
        <v>33</v>
      </c>
      <c r="P3" s="13">
        <f>IFERROR(__xludf.DUMMYFUNCTION("""COMPUTED_VALUE"""),10.0)</f>
        <v>10</v>
      </c>
      <c r="Q3" s="13">
        <f>IFERROR(__xludf.DUMMYFUNCTION("""COMPUTED_VALUE"""),17.0)</f>
        <v>17</v>
      </c>
      <c r="R3" s="13">
        <f>IFERROR(__xludf.DUMMYFUNCTION("""COMPUTED_VALUE"""),17.0)</f>
        <v>17</v>
      </c>
      <c r="S3" s="13">
        <f>IFERROR(__xludf.DUMMYFUNCTION("""COMPUTED_VALUE"""),19.0)</f>
        <v>19</v>
      </c>
      <c r="T3" s="13">
        <f>IFERROR(__xludf.DUMMYFUNCTION("""COMPUTED_VALUE"""),6.0)</f>
        <v>6</v>
      </c>
      <c r="U3" s="13">
        <f>IFERROR(__xludf.DUMMYFUNCTION("""COMPUTED_VALUE"""),15.0)</f>
        <v>15</v>
      </c>
      <c r="V3" s="13">
        <f>IFERROR(__xludf.DUMMYFUNCTION("""COMPUTED_VALUE"""),22.0)</f>
        <v>22</v>
      </c>
      <c r="W3" s="13">
        <f>IFERROR(__xludf.DUMMYFUNCTION("""COMPUTED_VALUE"""),19.0)</f>
        <v>19</v>
      </c>
      <c r="X3" s="15">
        <f>IFERROR(__xludf.DUMMYFUNCTION("""COMPUTED_VALUE"""),22.0)</f>
        <v>22</v>
      </c>
      <c r="Y3" s="16">
        <f>IFERROR(__xludf.DUMMYFUNCTION("""COMPUTED_VALUE"""),22.0)</f>
        <v>22</v>
      </c>
      <c r="Z3" s="16">
        <f>IFERROR(__xludf.DUMMYFUNCTION("""COMPUTED_VALUE"""),22.0)</f>
        <v>22</v>
      </c>
      <c r="AA3" s="16">
        <f>IFERROR(__xludf.DUMMYFUNCTION("""COMPUTED_VALUE"""),28.0)</f>
        <v>28</v>
      </c>
      <c r="AB3" s="16">
        <f>IFERROR(__xludf.DUMMYFUNCTION("""COMPUTED_VALUE"""),26.0)</f>
        <v>26</v>
      </c>
      <c r="AC3" s="16">
        <f>IFERROR(__xludf.DUMMYFUNCTION("""COMPUTED_VALUE"""),53.0)</f>
        <v>53</v>
      </c>
      <c r="AD3" s="16">
        <f>IFERROR(__xludf.DUMMYFUNCTION("""COMPUTED_VALUE"""),31.0)</f>
        <v>31</v>
      </c>
      <c r="AE3" s="16">
        <f>IFERROR(__xludf.DUMMYFUNCTION("""COMPUTED_VALUE"""),35.0)</f>
        <v>35</v>
      </c>
      <c r="AF3" s="16">
        <f>IFERROR(__xludf.DUMMYFUNCTION("""COMPUTED_VALUE"""),31.0)</f>
        <v>31</v>
      </c>
      <c r="AG3" s="16">
        <f>IFERROR(__xludf.DUMMYFUNCTION("""COMPUTED_VALUE"""),33.0)</f>
        <v>33</v>
      </c>
      <c r="AH3" s="16">
        <f>IFERROR(__xludf.DUMMYFUNCTION("""COMPUTED_VALUE"""),48.0)</f>
        <v>48</v>
      </c>
      <c r="AI3" s="16">
        <f>IFERROR(__xludf.DUMMYFUNCTION("""COMPUTED_VALUE"""),64.0)</f>
        <v>64</v>
      </c>
      <c r="AJ3" s="16">
        <f>IFERROR(__xludf.DUMMYFUNCTION("""COMPUTED_VALUE"""),70.0)</f>
        <v>70</v>
      </c>
      <c r="AK3" s="16">
        <f>IFERROR(__xludf.DUMMYFUNCTION("""COMPUTED_VALUE"""),61.0)</f>
        <v>61</v>
      </c>
      <c r="AL3" s="16">
        <f>IFERROR(__xludf.DUMMYFUNCTION("""COMPUTED_VALUE"""),70.0)</f>
        <v>70</v>
      </c>
      <c r="AM3" s="16">
        <f>IFERROR(__xludf.DUMMYFUNCTION("""COMPUTED_VALUE"""),56.0)</f>
        <v>56</v>
      </c>
      <c r="AN3" s="16">
        <f>IFERROR(__xludf.DUMMYFUNCTION("""COMPUTED_VALUE"""),86.0)</f>
        <v>86</v>
      </c>
      <c r="AO3" s="16">
        <f>IFERROR(__xludf.DUMMYFUNCTION("""COMPUTED_VALUE"""),34.0)</f>
        <v>34</v>
      </c>
      <c r="AP3" s="16">
        <f>IFERROR(__xludf.DUMMYFUNCTION("""COMPUTED_VALUE"""),34.0)</f>
        <v>34</v>
      </c>
      <c r="AQ3" s="16">
        <f>IFERROR(__xludf.DUMMYFUNCTION("""COMPUTED_VALUE"""),26.0)</f>
        <v>26</v>
      </c>
      <c r="AR3" s="16">
        <f>IFERROR(__xludf.DUMMYFUNCTION("""COMPUTED_VALUE"""),50.0)</f>
        <v>50</v>
      </c>
      <c r="AS3" s="16">
        <f>IFERROR(__xludf.DUMMYFUNCTION("""COMPUTED_VALUE"""),25.0)</f>
        <v>25</v>
      </c>
      <c r="AT3" s="16">
        <f>IFERROR(__xludf.DUMMYFUNCTION("""COMPUTED_VALUE"""),48.0)</f>
        <v>48</v>
      </c>
      <c r="AU3" s="16">
        <f>IFERROR(__xludf.DUMMYFUNCTION("""COMPUTED_VALUE"""),56.0)</f>
        <v>56</v>
      </c>
      <c r="AV3" s="16">
        <f>IFERROR(__xludf.DUMMYFUNCTION("""COMPUTED_VALUE"""),27.0)</f>
        <v>27</v>
      </c>
      <c r="AW3" s="16">
        <f>IFERROR(__xludf.DUMMYFUNCTION("""COMPUTED_VALUE"""),44.0)</f>
        <v>44</v>
      </c>
      <c r="AX3" s="16">
        <f>IFERROR(__xludf.DUMMYFUNCTION("""COMPUTED_VALUE"""),58.0)</f>
        <v>58</v>
      </c>
      <c r="AY3" s="16">
        <f>IFERROR(__xludf.DUMMYFUNCTION("""COMPUTED_VALUE"""),44.0)</f>
        <v>44</v>
      </c>
      <c r="AZ3" s="16">
        <f>IFERROR(__xludf.DUMMYFUNCTION("""COMPUTED_VALUE"""),38.0)</f>
        <v>38</v>
      </c>
      <c r="BA3" s="16">
        <f>IFERROR(__xludf.DUMMYFUNCTION("""COMPUTED_VALUE"""),57.0)</f>
        <v>57</v>
      </c>
      <c r="BB3" s="16">
        <f>IFERROR(__xludf.DUMMYFUNCTION("""COMPUTED_VALUE"""),100.0)</f>
        <v>100</v>
      </c>
      <c r="BC3" s="16">
        <f>IFERROR(__xludf.DUMMYFUNCTION("""COMPUTED_VALUE"""),68.0)</f>
        <v>68</v>
      </c>
      <c r="BD3" s="16">
        <f>IFERROR(__xludf.DUMMYFUNCTION("""COMPUTED_VALUE"""),61.0)</f>
        <v>61</v>
      </c>
      <c r="BE3" s="16" t="str">
        <f>IFERROR(__xludf.DUMMYFUNCTION("""COMPUTED_VALUE"""),"")</f>
        <v/>
      </c>
      <c r="BF3" s="16" t="str">
        <f>IFERROR(__xludf.DUMMYFUNCTION("""COMPUTED_VALUE"""),"")</f>
        <v/>
      </c>
      <c r="BG3" s="16" t="str">
        <f>IFERROR(__xludf.DUMMYFUNCTION("""COMPUTED_VALUE"""),"")</f>
        <v/>
      </c>
      <c r="BH3" s="16" t="str">
        <f>IFERROR(__xludf.DUMMYFUNCTION("""COMPUTED_VALUE"""),"")</f>
        <v/>
      </c>
      <c r="BI3" s="16" t="str">
        <f>IFERROR(__xludf.DUMMYFUNCTION("""COMPUTED_VALUE"""),"")</f>
        <v/>
      </c>
      <c r="BJ3" s="16" t="str">
        <f>IFERROR(__xludf.DUMMYFUNCTION("""COMPUTED_VALUE"""),"")</f>
        <v/>
      </c>
      <c r="BK3" s="16" t="str">
        <f>IFERROR(__xludf.DUMMYFUNCTION("""COMPUTED_VALUE"""),"")</f>
        <v/>
      </c>
      <c r="BL3" s="16"/>
      <c r="BM3" s="16"/>
      <c r="BN3" s="16"/>
    </row>
    <row r="4">
      <c r="A4" s="17" t="str">
        <f>IFERROR(__xludf.DUMMYFUNCTION("""COMPUTED_VALUE"""),"https://upload.wikimedia.org/wikipedia/commons/thumb/0/0c/Bernie_Sanders_July_2019_%28cropped%29.jpg/220px-Bernie_Sanders_July_2019_%28cropped%29.jpg")</f>
        <v>https://upload.wikimedia.org/wikipedia/commons/thumb/0/0c/Bernie_Sanders_July_2019_%28cropped%29.jpg/220px-Bernie_Sanders_July_2019_%28cropped%29.jpg</v>
      </c>
      <c r="B4" s="13" t="str">
        <f>IFERROR(__xludf.DUMMYFUNCTION("""COMPUTED_VALUE"""),"Bernie Sanders")</f>
        <v>Bernie Sanders</v>
      </c>
      <c r="C4" s="13">
        <f>IFERROR(__xludf.DUMMYFUNCTION("""COMPUTED_VALUE"""),25.0)</f>
        <v>25</v>
      </c>
      <c r="D4" s="13">
        <f>IFERROR(__xludf.DUMMYFUNCTION("""COMPUTED_VALUE"""),42.0)</f>
        <v>42</v>
      </c>
      <c r="E4" s="13">
        <f>IFERROR(__xludf.DUMMYFUNCTION("""COMPUTED_VALUE"""),29.0)</f>
        <v>29</v>
      </c>
      <c r="F4" s="13">
        <f>IFERROR(__xludf.DUMMYFUNCTION("""COMPUTED_VALUE"""),87.0)</f>
        <v>87</v>
      </c>
      <c r="G4" s="13">
        <f>IFERROR(__xludf.DUMMYFUNCTION("""COMPUTED_VALUE"""),100.0)</f>
        <v>100</v>
      </c>
      <c r="H4" s="13">
        <f>IFERROR(__xludf.DUMMYFUNCTION("""COMPUTED_VALUE"""),100.0)</f>
        <v>100</v>
      </c>
      <c r="I4" s="13">
        <f>IFERROR(__xludf.DUMMYFUNCTION("""COMPUTED_VALUE"""),34.0)</f>
        <v>34</v>
      </c>
      <c r="J4" s="13">
        <f>IFERROR(__xludf.DUMMYFUNCTION("""COMPUTED_VALUE"""),100.0)</f>
        <v>100</v>
      </c>
      <c r="K4" s="13">
        <f>IFERROR(__xludf.DUMMYFUNCTION("""COMPUTED_VALUE"""),100.0)</f>
        <v>100</v>
      </c>
      <c r="L4" s="13">
        <f>IFERROR(__xludf.DUMMYFUNCTION("""COMPUTED_VALUE"""),100.0)</f>
        <v>100</v>
      </c>
      <c r="M4" s="13">
        <f>IFERROR(__xludf.DUMMYFUNCTION("""COMPUTED_VALUE"""),100.0)</f>
        <v>100</v>
      </c>
      <c r="N4" s="13">
        <f>IFERROR(__xludf.DUMMYFUNCTION("""COMPUTED_VALUE"""),100.0)</f>
        <v>100</v>
      </c>
      <c r="O4" s="13">
        <f>IFERROR(__xludf.DUMMYFUNCTION("""COMPUTED_VALUE"""),71.0)</f>
        <v>71</v>
      </c>
      <c r="P4" s="13">
        <f>IFERROR(__xludf.DUMMYFUNCTION("""COMPUTED_VALUE"""),24.0)</f>
        <v>24</v>
      </c>
      <c r="Q4" s="13">
        <f>IFERROR(__xludf.DUMMYFUNCTION("""COMPUTED_VALUE"""),40.0)</f>
        <v>40</v>
      </c>
      <c r="R4" s="13">
        <f>IFERROR(__xludf.DUMMYFUNCTION("""COMPUTED_VALUE"""),55.0)</f>
        <v>55</v>
      </c>
      <c r="S4" s="13">
        <f>IFERROR(__xludf.DUMMYFUNCTION("""COMPUTED_VALUE"""),71.0)</f>
        <v>71</v>
      </c>
      <c r="T4" s="13">
        <f>IFERROR(__xludf.DUMMYFUNCTION("""COMPUTED_VALUE"""),30.0)</f>
        <v>30</v>
      </c>
      <c r="U4" s="13">
        <f>IFERROR(__xludf.DUMMYFUNCTION("""COMPUTED_VALUE"""),44.0)</f>
        <v>44</v>
      </c>
      <c r="V4" s="13">
        <f>IFERROR(__xludf.DUMMYFUNCTION("""COMPUTED_VALUE"""),55.0)</f>
        <v>55</v>
      </c>
      <c r="W4" s="13">
        <f>IFERROR(__xludf.DUMMYFUNCTION("""COMPUTED_VALUE"""),59.0)</f>
        <v>59</v>
      </c>
      <c r="X4" s="15">
        <f>IFERROR(__xludf.DUMMYFUNCTION("""COMPUTED_VALUE"""),62.0)</f>
        <v>62</v>
      </c>
      <c r="Y4" s="16">
        <f>IFERROR(__xludf.DUMMYFUNCTION("""COMPUTED_VALUE"""),62.0)</f>
        <v>62</v>
      </c>
      <c r="Z4" s="16">
        <f>IFERROR(__xludf.DUMMYFUNCTION("""COMPUTED_VALUE"""),46.0)</f>
        <v>46</v>
      </c>
      <c r="AA4" s="16">
        <f>IFERROR(__xludf.DUMMYFUNCTION("""COMPUTED_VALUE"""),62.0)</f>
        <v>62</v>
      </c>
      <c r="AB4" s="16">
        <f>IFERROR(__xludf.DUMMYFUNCTION("""COMPUTED_VALUE"""),75.0)</f>
        <v>75</v>
      </c>
      <c r="AC4" s="16">
        <f>IFERROR(__xludf.DUMMYFUNCTION("""COMPUTED_VALUE"""),68.0)</f>
        <v>68</v>
      </c>
      <c r="AD4" s="16">
        <f>IFERROR(__xludf.DUMMYFUNCTION("""COMPUTED_VALUE"""),69.0)</f>
        <v>69</v>
      </c>
      <c r="AE4" s="16">
        <f>IFERROR(__xludf.DUMMYFUNCTION("""COMPUTED_VALUE"""),87.0)</f>
        <v>87</v>
      </c>
      <c r="AF4" s="16">
        <f>IFERROR(__xludf.DUMMYFUNCTION("""COMPUTED_VALUE"""),100.0)</f>
        <v>100</v>
      </c>
      <c r="AG4" s="16">
        <f>IFERROR(__xludf.DUMMYFUNCTION("""COMPUTED_VALUE"""),100.0)</f>
        <v>100</v>
      </c>
      <c r="AH4" s="16">
        <f>IFERROR(__xludf.DUMMYFUNCTION("""COMPUTED_VALUE"""),36.0)</f>
        <v>36</v>
      </c>
      <c r="AI4" s="16">
        <f>IFERROR(__xludf.DUMMYFUNCTION("""COMPUTED_VALUE"""),66.0)</f>
        <v>66</v>
      </c>
      <c r="AJ4" s="16">
        <f>IFERROR(__xludf.DUMMYFUNCTION("""COMPUTED_VALUE"""),100.0)</f>
        <v>100</v>
      </c>
      <c r="AK4" s="16">
        <f>IFERROR(__xludf.DUMMYFUNCTION("""COMPUTED_VALUE"""),100.0)</f>
        <v>100</v>
      </c>
      <c r="AL4" s="16">
        <f>IFERROR(__xludf.DUMMYFUNCTION("""COMPUTED_VALUE"""),98.0)</f>
        <v>98</v>
      </c>
      <c r="AM4" s="16">
        <f>IFERROR(__xludf.DUMMYFUNCTION("""COMPUTED_VALUE"""),78.0)</f>
        <v>78</v>
      </c>
      <c r="AN4" s="16">
        <f>IFERROR(__xludf.DUMMYFUNCTION("""COMPUTED_VALUE"""),59.0)</f>
        <v>59</v>
      </c>
      <c r="AO4" s="16">
        <f>IFERROR(__xludf.DUMMYFUNCTION("""COMPUTED_VALUE"""),40.0)</f>
        <v>40</v>
      </c>
      <c r="AP4" s="16">
        <f>IFERROR(__xludf.DUMMYFUNCTION("""COMPUTED_VALUE"""),86.0)</f>
        <v>86</v>
      </c>
      <c r="AQ4" s="16">
        <f>IFERROR(__xludf.DUMMYFUNCTION("""COMPUTED_VALUE"""),100.0)</f>
        <v>100</v>
      </c>
      <c r="AR4" s="16">
        <f>IFERROR(__xludf.DUMMYFUNCTION("""COMPUTED_VALUE"""),73.0)</f>
        <v>73</v>
      </c>
      <c r="AS4" s="16">
        <f>IFERROR(__xludf.DUMMYFUNCTION("""COMPUTED_VALUE"""),44.0)</f>
        <v>44</v>
      </c>
      <c r="AT4" s="16">
        <f>IFERROR(__xludf.DUMMYFUNCTION("""COMPUTED_VALUE"""),94.0)</f>
        <v>94</v>
      </c>
      <c r="AU4" s="16">
        <f>IFERROR(__xludf.DUMMYFUNCTION("""COMPUTED_VALUE"""),83.0)</f>
        <v>83</v>
      </c>
      <c r="AV4" s="16">
        <f>IFERROR(__xludf.DUMMYFUNCTION("""COMPUTED_VALUE"""),48.0)</f>
        <v>48</v>
      </c>
      <c r="AW4" s="16">
        <f>IFERROR(__xludf.DUMMYFUNCTION("""COMPUTED_VALUE"""),74.0)</f>
        <v>74</v>
      </c>
      <c r="AX4" s="16">
        <f>IFERROR(__xludf.DUMMYFUNCTION("""COMPUTED_VALUE"""),76.0)</f>
        <v>76</v>
      </c>
      <c r="AY4" s="16">
        <f>IFERROR(__xludf.DUMMYFUNCTION("""COMPUTED_VALUE"""),60.0)</f>
        <v>60</v>
      </c>
      <c r="AZ4" s="16">
        <f>IFERROR(__xludf.DUMMYFUNCTION("""COMPUTED_VALUE"""),51.0)</f>
        <v>51</v>
      </c>
      <c r="BA4" s="16">
        <f>IFERROR(__xludf.DUMMYFUNCTION("""COMPUTED_VALUE"""),91.0)</f>
        <v>91</v>
      </c>
      <c r="BB4" s="16">
        <f>IFERROR(__xludf.DUMMYFUNCTION("""COMPUTED_VALUE"""),98.0)</f>
        <v>98</v>
      </c>
      <c r="BC4" s="16">
        <f>IFERROR(__xludf.DUMMYFUNCTION("""COMPUTED_VALUE"""),100.0)</f>
        <v>100</v>
      </c>
      <c r="BD4" s="16">
        <f>IFERROR(__xludf.DUMMYFUNCTION("""COMPUTED_VALUE"""),100.0)</f>
        <v>100</v>
      </c>
      <c r="BE4" s="16" t="str">
        <f>IFERROR(__xludf.DUMMYFUNCTION("""COMPUTED_VALUE"""),"")</f>
        <v/>
      </c>
      <c r="BF4" s="16" t="str">
        <f>IFERROR(__xludf.DUMMYFUNCTION("""COMPUTED_VALUE"""),"")</f>
        <v/>
      </c>
      <c r="BG4" s="16" t="str">
        <f>IFERROR(__xludf.DUMMYFUNCTION("""COMPUTED_VALUE"""),"")</f>
        <v/>
      </c>
      <c r="BH4" s="16" t="str">
        <f>IFERROR(__xludf.DUMMYFUNCTION("""COMPUTED_VALUE"""),"")</f>
        <v/>
      </c>
      <c r="BI4" s="16" t="str">
        <f>IFERROR(__xludf.DUMMYFUNCTION("""COMPUTED_VALUE"""),"")</f>
        <v/>
      </c>
      <c r="BJ4" s="16" t="str">
        <f>IFERROR(__xludf.DUMMYFUNCTION("""COMPUTED_VALUE"""),"")</f>
        <v/>
      </c>
      <c r="BK4" s="16" t="str">
        <f>IFERROR(__xludf.DUMMYFUNCTION("""COMPUTED_VALUE"""),"")</f>
        <v/>
      </c>
      <c r="BL4" s="16"/>
      <c r="BM4" s="16"/>
      <c r="BN4" s="16"/>
    </row>
    <row r="5">
      <c r="A5" s="10" t="str">
        <f>IFERROR(__xludf.DUMMYFUNCTION("""COMPUTED_VALUE"""),"https://upload.wikimedia.org/wikipedia/commons/thumb/a/a7/Deval_Patrick_official_photo.jpg/220px-Deval_Patrick_official_photo.jpg")</f>
        <v>https://upload.wikimedia.org/wikipedia/commons/thumb/a/a7/Deval_Patrick_official_photo.jpg/220px-Deval_Patrick_official_photo.jpg</v>
      </c>
      <c r="B5" s="13" t="str">
        <f>IFERROR(__xludf.DUMMYFUNCTION("""COMPUTED_VALUE"""),"Deval Patrick")</f>
        <v>Deval Patrick</v>
      </c>
      <c r="C5" s="13">
        <f>IFERROR(__xludf.DUMMYFUNCTION("""COMPUTED_VALUE"""),0.0)</f>
        <v>0</v>
      </c>
      <c r="D5" s="13">
        <f>IFERROR(__xludf.DUMMYFUNCTION("""COMPUTED_VALUE"""),0.0)</f>
        <v>0</v>
      </c>
      <c r="E5" s="13">
        <f>IFERROR(__xludf.DUMMYFUNCTION("""COMPUTED_VALUE"""),0.0)</f>
        <v>0</v>
      </c>
      <c r="F5" s="13">
        <f>IFERROR(__xludf.DUMMYFUNCTION("""COMPUTED_VALUE"""),1.0)</f>
        <v>1</v>
      </c>
      <c r="G5" s="13">
        <f>IFERROR(__xludf.DUMMYFUNCTION("""COMPUTED_VALUE"""),0.0)</f>
        <v>0</v>
      </c>
      <c r="H5" s="13">
        <f>IFERROR(__xludf.DUMMYFUNCTION("""COMPUTED_VALUE"""),0.0)</f>
        <v>0</v>
      </c>
      <c r="I5" s="13">
        <f>IFERROR(__xludf.DUMMYFUNCTION("""COMPUTED_VALUE"""),0.0)</f>
        <v>0</v>
      </c>
      <c r="J5" s="13">
        <f>IFERROR(__xludf.DUMMYFUNCTION("""COMPUTED_VALUE"""),0.0)</f>
        <v>0</v>
      </c>
      <c r="K5" s="13">
        <f>IFERROR(__xludf.DUMMYFUNCTION("""COMPUTED_VALUE"""),0.0)</f>
        <v>0</v>
      </c>
      <c r="L5" s="13">
        <f>IFERROR(__xludf.DUMMYFUNCTION("""COMPUTED_VALUE"""),0.0)</f>
        <v>0</v>
      </c>
      <c r="M5" s="13">
        <f>IFERROR(__xludf.DUMMYFUNCTION("""COMPUTED_VALUE"""),0.0)</f>
        <v>0</v>
      </c>
      <c r="N5" s="13">
        <f>IFERROR(__xludf.DUMMYFUNCTION("""COMPUTED_VALUE"""),0.0)</f>
        <v>0</v>
      </c>
      <c r="O5" s="13">
        <f>IFERROR(__xludf.DUMMYFUNCTION("""COMPUTED_VALUE"""),0.0)</f>
        <v>0</v>
      </c>
      <c r="P5" s="13">
        <f>IFERROR(__xludf.DUMMYFUNCTION("""COMPUTED_VALUE"""),0.0)</f>
        <v>0</v>
      </c>
      <c r="Q5" s="13">
        <f>IFERROR(__xludf.DUMMYFUNCTION("""COMPUTED_VALUE"""),0.0)</f>
        <v>0</v>
      </c>
      <c r="R5" s="13">
        <f>IFERROR(__xludf.DUMMYFUNCTION("""COMPUTED_VALUE"""),0.0)</f>
        <v>0</v>
      </c>
      <c r="S5" s="13">
        <f>IFERROR(__xludf.DUMMYFUNCTION("""COMPUTED_VALUE"""),0.0)</f>
        <v>0</v>
      </c>
      <c r="T5" s="13">
        <f>IFERROR(__xludf.DUMMYFUNCTION("""COMPUTED_VALUE"""),0.0)</f>
        <v>0</v>
      </c>
      <c r="U5" s="13">
        <f>IFERROR(__xludf.DUMMYFUNCTION("""COMPUTED_VALUE"""),0.0)</f>
        <v>0</v>
      </c>
      <c r="V5" s="13">
        <f>IFERROR(__xludf.DUMMYFUNCTION("""COMPUTED_VALUE"""),0.0)</f>
        <v>0</v>
      </c>
      <c r="W5" s="13">
        <f>IFERROR(__xludf.DUMMYFUNCTION("""COMPUTED_VALUE"""),0.0)</f>
        <v>0</v>
      </c>
      <c r="X5" s="15">
        <f>IFERROR(__xludf.DUMMYFUNCTION("""COMPUTED_VALUE"""),0.0)</f>
        <v>0</v>
      </c>
      <c r="Y5" s="16">
        <f>IFERROR(__xludf.DUMMYFUNCTION("""COMPUTED_VALUE"""),0.0)</f>
        <v>0</v>
      </c>
      <c r="Z5" s="16">
        <f>IFERROR(__xludf.DUMMYFUNCTION("""COMPUTED_VALUE"""),0.0)</f>
        <v>0</v>
      </c>
      <c r="AA5" s="16">
        <f>IFERROR(__xludf.DUMMYFUNCTION("""COMPUTED_VALUE"""),0.0)</f>
        <v>0</v>
      </c>
      <c r="AB5" s="16">
        <f>IFERROR(__xludf.DUMMYFUNCTION("""COMPUTED_VALUE"""),0.0)</f>
        <v>0</v>
      </c>
      <c r="AC5" s="16">
        <f>IFERROR(__xludf.DUMMYFUNCTION("""COMPUTED_VALUE"""),0.0)</f>
        <v>0</v>
      </c>
      <c r="AD5" s="16">
        <f>IFERROR(__xludf.DUMMYFUNCTION("""COMPUTED_VALUE"""),0.0)</f>
        <v>0</v>
      </c>
      <c r="AE5" s="16">
        <f>IFERROR(__xludf.DUMMYFUNCTION("""COMPUTED_VALUE"""),0.0)</f>
        <v>0</v>
      </c>
      <c r="AF5" s="16">
        <f>IFERROR(__xludf.DUMMYFUNCTION("""COMPUTED_VALUE"""),0.0)</f>
        <v>0</v>
      </c>
      <c r="AG5" s="16">
        <f>IFERROR(__xludf.DUMMYFUNCTION("""COMPUTED_VALUE"""),0.0)</f>
        <v>0</v>
      </c>
      <c r="AH5" s="16">
        <f>IFERROR(__xludf.DUMMYFUNCTION("""COMPUTED_VALUE"""),0.0)</f>
        <v>0</v>
      </c>
      <c r="AI5" s="16">
        <f>IFERROR(__xludf.DUMMYFUNCTION("""COMPUTED_VALUE"""),0.0)</f>
        <v>0</v>
      </c>
      <c r="AJ5" s="16">
        <f>IFERROR(__xludf.DUMMYFUNCTION("""COMPUTED_VALUE"""),1.0)</f>
        <v>1</v>
      </c>
      <c r="AK5" s="16">
        <f>IFERROR(__xludf.DUMMYFUNCTION("""COMPUTED_VALUE"""),0.0)</f>
        <v>0</v>
      </c>
      <c r="AL5" s="16">
        <f>IFERROR(__xludf.DUMMYFUNCTION("""COMPUTED_VALUE"""),0.0)</f>
        <v>0</v>
      </c>
      <c r="AM5" s="16">
        <f>IFERROR(__xludf.DUMMYFUNCTION("""COMPUTED_VALUE"""),0.0)</f>
        <v>0</v>
      </c>
      <c r="AN5" s="16">
        <f>IFERROR(__xludf.DUMMYFUNCTION("""COMPUTED_VALUE"""),0.0)</f>
        <v>0</v>
      </c>
      <c r="AO5" s="16">
        <f>IFERROR(__xludf.DUMMYFUNCTION("""COMPUTED_VALUE"""),0.0)</f>
        <v>0</v>
      </c>
      <c r="AP5" s="16">
        <f>IFERROR(__xludf.DUMMYFUNCTION("""COMPUTED_VALUE"""),0.0)</f>
        <v>0</v>
      </c>
      <c r="AQ5" s="16">
        <f>IFERROR(__xludf.DUMMYFUNCTION("""COMPUTED_VALUE"""),0.0)</f>
        <v>0</v>
      </c>
      <c r="AR5" s="16">
        <f>IFERROR(__xludf.DUMMYFUNCTION("""COMPUTED_VALUE"""),0.0)</f>
        <v>0</v>
      </c>
      <c r="AS5" s="16">
        <f>IFERROR(__xludf.DUMMYFUNCTION("""COMPUTED_VALUE"""),0.0)</f>
        <v>0</v>
      </c>
      <c r="AT5" s="16">
        <f>IFERROR(__xludf.DUMMYFUNCTION("""COMPUTED_VALUE"""),0.0)</f>
        <v>0</v>
      </c>
      <c r="AU5" s="16">
        <f>IFERROR(__xludf.DUMMYFUNCTION("""COMPUTED_VALUE"""),0.0)</f>
        <v>0</v>
      </c>
      <c r="AV5" s="16">
        <f>IFERROR(__xludf.DUMMYFUNCTION("""COMPUTED_VALUE"""),13.0)</f>
        <v>13</v>
      </c>
      <c r="AW5" s="16">
        <f>IFERROR(__xludf.DUMMYFUNCTION("""COMPUTED_VALUE"""),54.0)</f>
        <v>54</v>
      </c>
      <c r="AX5" s="16">
        <f>IFERROR(__xludf.DUMMYFUNCTION("""COMPUTED_VALUE"""),9.0)</f>
        <v>9</v>
      </c>
      <c r="AY5" s="16">
        <f>IFERROR(__xludf.DUMMYFUNCTION("""COMPUTED_VALUE"""),3.0)</f>
        <v>3</v>
      </c>
      <c r="AZ5" s="16">
        <f>IFERROR(__xludf.DUMMYFUNCTION("""COMPUTED_VALUE"""),2.0)</f>
        <v>2</v>
      </c>
      <c r="BA5" s="16">
        <f>IFERROR(__xludf.DUMMYFUNCTION("""COMPUTED_VALUE"""),3.0)</f>
        <v>3</v>
      </c>
      <c r="BB5" s="16">
        <f>IFERROR(__xludf.DUMMYFUNCTION("""COMPUTED_VALUE"""),2.0)</f>
        <v>2</v>
      </c>
      <c r="BC5" s="16">
        <f>IFERROR(__xludf.DUMMYFUNCTION("""COMPUTED_VALUE"""),2.0)</f>
        <v>2</v>
      </c>
      <c r="BD5" s="16">
        <f>IFERROR(__xludf.DUMMYFUNCTION("""COMPUTED_VALUE"""),2.0)</f>
        <v>2</v>
      </c>
      <c r="BE5" s="16" t="str">
        <f>IFERROR(__xludf.DUMMYFUNCTION("""COMPUTED_VALUE"""),"")</f>
        <v/>
      </c>
      <c r="BF5" s="16" t="str">
        <f>IFERROR(__xludf.DUMMYFUNCTION("""COMPUTED_VALUE"""),"")</f>
        <v/>
      </c>
      <c r="BG5" s="16" t="str">
        <f>IFERROR(__xludf.DUMMYFUNCTION("""COMPUTED_VALUE"""),"")</f>
        <v/>
      </c>
      <c r="BH5" s="16" t="str">
        <f>IFERROR(__xludf.DUMMYFUNCTION("""COMPUTED_VALUE"""),"")</f>
        <v/>
      </c>
      <c r="BI5" s="16" t="str">
        <f>IFERROR(__xludf.DUMMYFUNCTION("""COMPUTED_VALUE"""),"")</f>
        <v/>
      </c>
      <c r="BJ5" s="16" t="str">
        <f>IFERROR(__xludf.DUMMYFUNCTION("""COMPUTED_VALUE"""),"")</f>
        <v/>
      </c>
      <c r="BK5" s="16" t="str">
        <f>IFERROR(__xludf.DUMMYFUNCTION("""COMPUTED_VALUE"""),"")</f>
        <v/>
      </c>
      <c r="BL5" s="16"/>
      <c r="BM5" s="16"/>
      <c r="BN5" s="16"/>
    </row>
    <row r="6">
      <c r="A6" s="18" t="str">
        <f>IFERROR(__xludf.DUMMYFUNCTION("""COMPUTED_VALUE"""),"https://upload.wikimedia.org/wikipedia/commons/thumb/6/6a/Elizabeth_Warren%2C_official_portrait%2C_114th_Congress.jpg/220px-Elizabeth_Warren%2C_official_portrait%2C_114th_Congress.jpg")</f>
        <v>https://upload.wikimedia.org/wikipedia/commons/thumb/6/6a/Elizabeth_Warren%2C_official_portrait%2C_114th_Congress.jpg/220px-Elizabeth_Warren%2C_official_portrait%2C_114th_Congress.jpg</v>
      </c>
      <c r="B6" s="13" t="str">
        <f>IFERROR(__xludf.DUMMYFUNCTION("""COMPUTED_VALUE"""),"Elizabeth Warren")</f>
        <v>Elizabeth Warren</v>
      </c>
      <c r="C6" s="13">
        <f>IFERROR(__xludf.DUMMYFUNCTION("""COMPUTED_VALUE"""),100.0)</f>
        <v>100</v>
      </c>
      <c r="D6" s="13">
        <f>IFERROR(__xludf.DUMMYFUNCTION("""COMPUTED_VALUE"""),100.0)</f>
        <v>100</v>
      </c>
      <c r="E6" s="13">
        <f>IFERROR(__xludf.DUMMYFUNCTION("""COMPUTED_VALUE"""),34.0)</f>
        <v>34</v>
      </c>
      <c r="F6" s="13">
        <f>IFERROR(__xludf.DUMMYFUNCTION("""COMPUTED_VALUE"""),100.0)</f>
        <v>100</v>
      </c>
      <c r="G6" s="13">
        <f>IFERROR(__xludf.DUMMYFUNCTION("""COMPUTED_VALUE"""),51.0)</f>
        <v>51</v>
      </c>
      <c r="H6" s="13">
        <f>IFERROR(__xludf.DUMMYFUNCTION("""COMPUTED_VALUE"""),98.0)</f>
        <v>98</v>
      </c>
      <c r="I6" s="13">
        <f>IFERROR(__xludf.DUMMYFUNCTION("""COMPUTED_VALUE"""),98.0)</f>
        <v>98</v>
      </c>
      <c r="J6" s="13">
        <f>IFERROR(__xludf.DUMMYFUNCTION("""COMPUTED_VALUE"""),13.0)</f>
        <v>13</v>
      </c>
      <c r="K6" s="13">
        <f>IFERROR(__xludf.DUMMYFUNCTION("""COMPUTED_VALUE"""),13.0)</f>
        <v>13</v>
      </c>
      <c r="L6" s="13">
        <f>IFERROR(__xludf.DUMMYFUNCTION("""COMPUTED_VALUE"""),15.0)</f>
        <v>15</v>
      </c>
      <c r="M6" s="13">
        <f>IFERROR(__xludf.DUMMYFUNCTION("""COMPUTED_VALUE"""),34.0)</f>
        <v>34</v>
      </c>
      <c r="N6" s="13">
        <f>IFERROR(__xludf.DUMMYFUNCTION("""COMPUTED_VALUE"""),39.0)</f>
        <v>39</v>
      </c>
      <c r="O6" s="13">
        <f>IFERROR(__xludf.DUMMYFUNCTION("""COMPUTED_VALUE"""),23.0)</f>
        <v>23</v>
      </c>
      <c r="P6" s="13">
        <f>IFERROR(__xludf.DUMMYFUNCTION("""COMPUTED_VALUE"""),9.0)</f>
        <v>9</v>
      </c>
      <c r="Q6" s="13">
        <f>IFERROR(__xludf.DUMMYFUNCTION("""COMPUTED_VALUE"""),9.0)</f>
        <v>9</v>
      </c>
      <c r="R6" s="13">
        <f>IFERROR(__xludf.DUMMYFUNCTION("""COMPUTED_VALUE"""),8.0)</f>
        <v>8</v>
      </c>
      <c r="S6" s="13">
        <f>IFERROR(__xludf.DUMMYFUNCTION("""COMPUTED_VALUE"""),40.0)</f>
        <v>40</v>
      </c>
      <c r="T6" s="13">
        <f>IFERROR(__xludf.DUMMYFUNCTION("""COMPUTED_VALUE"""),11.0)</f>
        <v>11</v>
      </c>
      <c r="U6" s="13">
        <f>IFERROR(__xludf.DUMMYFUNCTION("""COMPUTED_VALUE"""),22.0)</f>
        <v>22</v>
      </c>
      <c r="V6" s="13">
        <f>IFERROR(__xludf.DUMMYFUNCTION("""COMPUTED_VALUE"""),33.0)</f>
        <v>33</v>
      </c>
      <c r="W6" s="13">
        <f>IFERROR(__xludf.DUMMYFUNCTION("""COMPUTED_VALUE"""),31.0)</f>
        <v>31</v>
      </c>
      <c r="X6" s="15">
        <f>IFERROR(__xludf.DUMMYFUNCTION("""COMPUTED_VALUE"""),34.0)</f>
        <v>34</v>
      </c>
      <c r="Y6" s="16">
        <f>IFERROR(__xludf.DUMMYFUNCTION("""COMPUTED_VALUE"""),59.0)</f>
        <v>59</v>
      </c>
      <c r="Z6" s="16">
        <f>IFERROR(__xludf.DUMMYFUNCTION("""COMPUTED_VALUE"""),47.0)</f>
        <v>47</v>
      </c>
      <c r="AA6" s="16">
        <f>IFERROR(__xludf.DUMMYFUNCTION("""COMPUTED_VALUE"""),57.0)</f>
        <v>57</v>
      </c>
      <c r="AB6" s="16">
        <f>IFERROR(__xludf.DUMMYFUNCTION("""COMPUTED_VALUE"""),59.0)</f>
        <v>59</v>
      </c>
      <c r="AC6" s="16">
        <f>IFERROR(__xludf.DUMMYFUNCTION("""COMPUTED_VALUE"""),54.0)</f>
        <v>54</v>
      </c>
      <c r="AD6" s="16">
        <f>IFERROR(__xludf.DUMMYFUNCTION("""COMPUTED_VALUE"""),49.0)</f>
        <v>49</v>
      </c>
      <c r="AE6" s="16">
        <f>IFERROR(__xludf.DUMMYFUNCTION("""COMPUTED_VALUE"""),60.0)</f>
        <v>60</v>
      </c>
      <c r="AF6" s="16">
        <f>IFERROR(__xludf.DUMMYFUNCTION("""COMPUTED_VALUE"""),55.0)</f>
        <v>55</v>
      </c>
      <c r="AG6" s="16">
        <f>IFERROR(__xludf.DUMMYFUNCTION("""COMPUTED_VALUE"""),70.0)</f>
        <v>70</v>
      </c>
      <c r="AH6" s="16">
        <f>IFERROR(__xludf.DUMMYFUNCTION("""COMPUTED_VALUE"""),25.0)</f>
        <v>25</v>
      </c>
      <c r="AI6" s="16">
        <f>IFERROR(__xludf.DUMMYFUNCTION("""COMPUTED_VALUE"""),37.0)</f>
        <v>37</v>
      </c>
      <c r="AJ6" s="16">
        <f>IFERROR(__xludf.DUMMYFUNCTION("""COMPUTED_VALUE"""),92.0)</f>
        <v>92</v>
      </c>
      <c r="AK6" s="16">
        <f>IFERROR(__xludf.DUMMYFUNCTION("""COMPUTED_VALUE"""),77.0)</f>
        <v>77</v>
      </c>
      <c r="AL6" s="16">
        <f>IFERROR(__xludf.DUMMYFUNCTION("""COMPUTED_VALUE"""),64.0)</f>
        <v>64</v>
      </c>
      <c r="AM6" s="16">
        <f>IFERROR(__xludf.DUMMYFUNCTION("""COMPUTED_VALUE"""),55.0)</f>
        <v>55</v>
      </c>
      <c r="AN6" s="16">
        <f>IFERROR(__xludf.DUMMYFUNCTION("""COMPUTED_VALUE"""),72.0)</f>
        <v>72</v>
      </c>
      <c r="AO6" s="16">
        <f>IFERROR(__xludf.DUMMYFUNCTION("""COMPUTED_VALUE"""),50.0)</f>
        <v>50</v>
      </c>
      <c r="AP6" s="16">
        <f>IFERROR(__xludf.DUMMYFUNCTION("""COMPUTED_VALUE"""),55.0)</f>
        <v>55</v>
      </c>
      <c r="AQ6" s="16">
        <f>IFERROR(__xludf.DUMMYFUNCTION("""COMPUTED_VALUE"""),62.0)</f>
        <v>62</v>
      </c>
      <c r="AR6" s="16">
        <f>IFERROR(__xludf.DUMMYFUNCTION("""COMPUTED_VALUE"""),100.0)</f>
        <v>100</v>
      </c>
      <c r="AS6" s="16">
        <f>IFERROR(__xludf.DUMMYFUNCTION("""COMPUTED_VALUE"""),34.0)</f>
        <v>34</v>
      </c>
      <c r="AT6" s="16">
        <f>IFERROR(__xludf.DUMMYFUNCTION("""COMPUTED_VALUE"""),61.0)</f>
        <v>61</v>
      </c>
      <c r="AU6" s="16">
        <f>IFERROR(__xludf.DUMMYFUNCTION("""COMPUTED_VALUE"""),100.0)</f>
        <v>100</v>
      </c>
      <c r="AV6" s="16">
        <f>IFERROR(__xludf.DUMMYFUNCTION("""COMPUTED_VALUE"""),47.0)</f>
        <v>47</v>
      </c>
      <c r="AW6" s="16">
        <f>IFERROR(__xludf.DUMMYFUNCTION("""COMPUTED_VALUE"""),55.0)</f>
        <v>55</v>
      </c>
      <c r="AX6" s="16">
        <f>IFERROR(__xludf.DUMMYFUNCTION("""COMPUTED_VALUE"""),47.0)</f>
        <v>47</v>
      </c>
      <c r="AY6" s="16">
        <f>IFERROR(__xludf.DUMMYFUNCTION("""COMPUTED_VALUE"""),36.0)</f>
        <v>36</v>
      </c>
      <c r="AZ6" s="16">
        <f>IFERROR(__xludf.DUMMYFUNCTION("""COMPUTED_VALUE"""),28.0)</f>
        <v>28</v>
      </c>
      <c r="BA6" s="16">
        <f>IFERROR(__xludf.DUMMYFUNCTION("""COMPUTED_VALUE"""),39.0)</f>
        <v>39</v>
      </c>
      <c r="BB6" s="16">
        <f>IFERROR(__xludf.DUMMYFUNCTION("""COMPUTED_VALUE"""),77.0)</f>
        <v>77</v>
      </c>
      <c r="BC6" s="16">
        <f>IFERROR(__xludf.DUMMYFUNCTION("""COMPUTED_VALUE"""),38.0)</f>
        <v>38</v>
      </c>
      <c r="BD6" s="16">
        <f>IFERROR(__xludf.DUMMYFUNCTION("""COMPUTED_VALUE"""),46.0)</f>
        <v>46</v>
      </c>
      <c r="BE6" s="16" t="str">
        <f>IFERROR(__xludf.DUMMYFUNCTION("""COMPUTED_VALUE"""),"")</f>
        <v/>
      </c>
      <c r="BF6" s="16" t="str">
        <f>IFERROR(__xludf.DUMMYFUNCTION("""COMPUTED_VALUE"""),"")</f>
        <v/>
      </c>
      <c r="BG6" s="16" t="str">
        <f>IFERROR(__xludf.DUMMYFUNCTION("""COMPUTED_VALUE"""),"")</f>
        <v/>
      </c>
      <c r="BH6" s="16" t="str">
        <f>IFERROR(__xludf.DUMMYFUNCTION("""COMPUTED_VALUE"""),"")</f>
        <v/>
      </c>
      <c r="BI6" s="16" t="str">
        <f>IFERROR(__xludf.DUMMYFUNCTION("""COMPUTED_VALUE"""),"")</f>
        <v/>
      </c>
      <c r="BJ6" s="16" t="str">
        <f>IFERROR(__xludf.DUMMYFUNCTION("""COMPUTED_VALUE"""),"")</f>
        <v/>
      </c>
      <c r="BK6" s="16" t="str">
        <f>IFERROR(__xludf.DUMMYFUNCTION("""COMPUTED_VALUE"""),"")</f>
        <v/>
      </c>
      <c r="BL6" s="16"/>
      <c r="BM6" s="16"/>
      <c r="BN6" s="16"/>
    </row>
    <row r="7">
      <c r="A7" s="10" t="str">
        <f>IFERROR(__xludf.DUMMYFUNCTION("""COMPUTED_VALUE"""),"https://upload.wikimedia.org/wikipedia/commons/thumb/6/64/Biden_2013.jpg/220px-Biden_2013.jpg")</f>
        <v>https://upload.wikimedia.org/wikipedia/commons/thumb/6/64/Biden_2013.jpg/220px-Biden_2013.jpg</v>
      </c>
      <c r="B7" s="13" t="str">
        <f>IFERROR(__xludf.DUMMYFUNCTION("""COMPUTED_VALUE"""),"Joe Biden")</f>
        <v>Joe Biden</v>
      </c>
      <c r="C7" s="13">
        <f>IFERROR(__xludf.DUMMYFUNCTION("""COMPUTED_VALUE"""),23.0)</f>
        <v>23</v>
      </c>
      <c r="D7" s="13">
        <f>IFERROR(__xludf.DUMMYFUNCTION("""COMPUTED_VALUE"""),35.0)</f>
        <v>35</v>
      </c>
      <c r="E7" s="13">
        <f>IFERROR(__xludf.DUMMYFUNCTION("""COMPUTED_VALUE"""),27.0)</f>
        <v>27</v>
      </c>
      <c r="F7" s="13">
        <f>IFERROR(__xludf.DUMMYFUNCTION("""COMPUTED_VALUE"""),92.0)</f>
        <v>92</v>
      </c>
      <c r="G7" s="13">
        <f>IFERROR(__xludf.DUMMYFUNCTION("""COMPUTED_VALUE"""),48.0)</f>
        <v>48</v>
      </c>
      <c r="H7" s="13">
        <f>IFERROR(__xludf.DUMMYFUNCTION("""COMPUTED_VALUE"""),53.0)</f>
        <v>53</v>
      </c>
      <c r="I7" s="13">
        <f>IFERROR(__xludf.DUMMYFUNCTION("""COMPUTED_VALUE"""),28.0)</f>
        <v>28</v>
      </c>
      <c r="J7" s="13">
        <f>IFERROR(__xludf.DUMMYFUNCTION("""COMPUTED_VALUE"""),25.0)</f>
        <v>25</v>
      </c>
      <c r="K7" s="13">
        <f>IFERROR(__xludf.DUMMYFUNCTION("""COMPUTED_VALUE"""),25.0)</f>
        <v>25</v>
      </c>
      <c r="L7" s="13">
        <f>IFERROR(__xludf.DUMMYFUNCTION("""COMPUTED_VALUE"""),37.0)</f>
        <v>37</v>
      </c>
      <c r="M7" s="13">
        <f>IFERROR(__xludf.DUMMYFUNCTION("""COMPUTED_VALUE"""),92.0)</f>
        <v>92</v>
      </c>
      <c r="N7" s="13">
        <f>IFERROR(__xludf.DUMMYFUNCTION("""COMPUTED_VALUE"""),92.0)</f>
        <v>92</v>
      </c>
      <c r="O7" s="13">
        <f>IFERROR(__xludf.DUMMYFUNCTION("""COMPUTED_VALUE"""),65.0)</f>
        <v>65</v>
      </c>
      <c r="P7" s="13">
        <f>IFERROR(__xludf.DUMMYFUNCTION("""COMPUTED_VALUE"""),100.0)</f>
        <v>100</v>
      </c>
      <c r="Q7" s="13">
        <f>IFERROR(__xludf.DUMMYFUNCTION("""COMPUTED_VALUE"""),100.0)</f>
        <v>100</v>
      </c>
      <c r="R7" s="13">
        <f>IFERROR(__xludf.DUMMYFUNCTION("""COMPUTED_VALUE"""),21.0)</f>
        <v>21</v>
      </c>
      <c r="S7" s="13">
        <f>IFERROR(__xludf.DUMMYFUNCTION("""COMPUTED_VALUE"""),52.0)</f>
        <v>52</v>
      </c>
      <c r="T7" s="13">
        <f>IFERROR(__xludf.DUMMYFUNCTION("""COMPUTED_VALUE"""),100.0)</f>
        <v>100</v>
      </c>
      <c r="U7" s="13">
        <f>IFERROR(__xludf.DUMMYFUNCTION("""COMPUTED_VALUE"""),100.0)</f>
        <v>100</v>
      </c>
      <c r="V7" s="13">
        <f>IFERROR(__xludf.DUMMYFUNCTION("""COMPUTED_VALUE"""),100.0)</f>
        <v>100</v>
      </c>
      <c r="W7" s="13">
        <f>IFERROR(__xludf.DUMMYFUNCTION("""COMPUTED_VALUE"""),99.0)</f>
        <v>99</v>
      </c>
      <c r="X7" s="15">
        <f>IFERROR(__xludf.DUMMYFUNCTION("""COMPUTED_VALUE"""),100.0)</f>
        <v>100</v>
      </c>
      <c r="Y7" s="16">
        <f>IFERROR(__xludf.DUMMYFUNCTION("""COMPUTED_VALUE"""),100.0)</f>
        <v>100</v>
      </c>
      <c r="Z7" s="16">
        <f>IFERROR(__xludf.DUMMYFUNCTION("""COMPUTED_VALUE"""),100.0)</f>
        <v>100</v>
      </c>
      <c r="AA7" s="16">
        <f>IFERROR(__xludf.DUMMYFUNCTION("""COMPUTED_VALUE"""),100.0)</f>
        <v>100</v>
      </c>
      <c r="AB7" s="16">
        <f>IFERROR(__xludf.DUMMYFUNCTION("""COMPUTED_VALUE"""),100.0)</f>
        <v>100</v>
      </c>
      <c r="AC7" s="16">
        <f>IFERROR(__xludf.DUMMYFUNCTION("""COMPUTED_VALUE"""),100.0)</f>
        <v>100</v>
      </c>
      <c r="AD7" s="16">
        <f>IFERROR(__xludf.DUMMYFUNCTION("""COMPUTED_VALUE"""),100.0)</f>
        <v>100</v>
      </c>
      <c r="AE7" s="16">
        <f>IFERROR(__xludf.DUMMYFUNCTION("""COMPUTED_VALUE"""),100.0)</f>
        <v>100</v>
      </c>
      <c r="AF7" s="16">
        <f>IFERROR(__xludf.DUMMYFUNCTION("""COMPUTED_VALUE"""),66.0)</f>
        <v>66</v>
      </c>
      <c r="AG7" s="16">
        <f>IFERROR(__xludf.DUMMYFUNCTION("""COMPUTED_VALUE"""),56.0)</f>
        <v>56</v>
      </c>
      <c r="AH7" s="16">
        <f>IFERROR(__xludf.DUMMYFUNCTION("""COMPUTED_VALUE"""),58.0)</f>
        <v>58</v>
      </c>
      <c r="AI7" s="16">
        <f>IFERROR(__xludf.DUMMYFUNCTION("""COMPUTED_VALUE"""),100.0)</f>
        <v>100</v>
      </c>
      <c r="AJ7" s="16">
        <f>IFERROR(__xludf.DUMMYFUNCTION("""COMPUTED_VALUE"""),95.0)</f>
        <v>95</v>
      </c>
      <c r="AK7" s="16">
        <f>IFERROR(__xludf.DUMMYFUNCTION("""COMPUTED_VALUE"""),90.0)</f>
        <v>90</v>
      </c>
      <c r="AL7" s="16">
        <f>IFERROR(__xludf.DUMMYFUNCTION("""COMPUTED_VALUE"""),100.0)</f>
        <v>100</v>
      </c>
      <c r="AM7" s="16">
        <f>IFERROR(__xludf.DUMMYFUNCTION("""COMPUTED_VALUE"""),100.0)</f>
        <v>100</v>
      </c>
      <c r="AN7" s="16">
        <f>IFERROR(__xludf.DUMMYFUNCTION("""COMPUTED_VALUE"""),100.0)</f>
        <v>100</v>
      </c>
      <c r="AO7" s="16">
        <f>IFERROR(__xludf.DUMMYFUNCTION("""COMPUTED_VALUE"""),100.0)</f>
        <v>100</v>
      </c>
      <c r="AP7" s="16">
        <f>IFERROR(__xludf.DUMMYFUNCTION("""COMPUTED_VALUE"""),100.0)</f>
        <v>100</v>
      </c>
      <c r="AQ7" s="16">
        <f>IFERROR(__xludf.DUMMYFUNCTION("""COMPUTED_VALUE"""),67.0)</f>
        <v>67</v>
      </c>
      <c r="AR7" s="16">
        <f>IFERROR(__xludf.DUMMYFUNCTION("""COMPUTED_VALUE"""),96.0)</f>
        <v>96</v>
      </c>
      <c r="AS7" s="16">
        <f>IFERROR(__xludf.DUMMYFUNCTION("""COMPUTED_VALUE"""),35.0)</f>
        <v>35</v>
      </c>
      <c r="AT7" s="16">
        <f>IFERROR(__xludf.DUMMYFUNCTION("""COMPUTED_VALUE"""),100.0)</f>
        <v>100</v>
      </c>
      <c r="AU7" s="16">
        <f>IFERROR(__xludf.DUMMYFUNCTION("""COMPUTED_VALUE"""),79.0)</f>
        <v>79</v>
      </c>
      <c r="AV7" s="16">
        <f>IFERROR(__xludf.DUMMYFUNCTION("""COMPUTED_VALUE"""),46.0)</f>
        <v>46</v>
      </c>
      <c r="AW7" s="16">
        <f>IFERROR(__xludf.DUMMYFUNCTION("""COMPUTED_VALUE"""),85.0)</f>
        <v>85</v>
      </c>
      <c r="AX7" s="16">
        <f>IFERROR(__xludf.DUMMYFUNCTION("""COMPUTED_VALUE"""),97.0)</f>
        <v>97</v>
      </c>
      <c r="AY7" s="16">
        <f>IFERROR(__xludf.DUMMYFUNCTION("""COMPUTED_VALUE"""),100.0)</f>
        <v>100</v>
      </c>
      <c r="AZ7" s="16">
        <f>IFERROR(__xludf.DUMMYFUNCTION("""COMPUTED_VALUE"""),100.0)</f>
        <v>100</v>
      </c>
      <c r="BA7" s="16">
        <f>IFERROR(__xludf.DUMMYFUNCTION("""COMPUTED_VALUE"""),100.0)</f>
        <v>100</v>
      </c>
      <c r="BB7" s="16">
        <f>IFERROR(__xludf.DUMMYFUNCTION("""COMPUTED_VALUE"""),99.0)</f>
        <v>99</v>
      </c>
      <c r="BC7" s="16">
        <f>IFERROR(__xludf.DUMMYFUNCTION("""COMPUTED_VALUE"""),72.0)</f>
        <v>72</v>
      </c>
      <c r="BD7" s="16">
        <f>IFERROR(__xludf.DUMMYFUNCTION("""COMPUTED_VALUE"""),71.0)</f>
        <v>71</v>
      </c>
      <c r="BE7" s="16" t="str">
        <f>IFERROR(__xludf.DUMMYFUNCTION("""COMPUTED_VALUE"""),"")</f>
        <v/>
      </c>
      <c r="BF7" s="16" t="str">
        <f>IFERROR(__xludf.DUMMYFUNCTION("""COMPUTED_VALUE"""),"")</f>
        <v/>
      </c>
      <c r="BG7" s="16" t="str">
        <f>IFERROR(__xludf.DUMMYFUNCTION("""COMPUTED_VALUE"""),"")</f>
        <v/>
      </c>
      <c r="BH7" s="16" t="str">
        <f>IFERROR(__xludf.DUMMYFUNCTION("""COMPUTED_VALUE"""),"")</f>
        <v/>
      </c>
      <c r="BI7" s="16" t="str">
        <f>IFERROR(__xludf.DUMMYFUNCTION("""COMPUTED_VALUE"""),"")</f>
        <v/>
      </c>
      <c r="BJ7" s="16" t="str">
        <f>IFERROR(__xludf.DUMMYFUNCTION("""COMPUTED_VALUE"""),"")</f>
        <v/>
      </c>
      <c r="BK7" s="16" t="str">
        <f>IFERROR(__xludf.DUMMYFUNCTION("""COMPUTED_VALUE"""),"")</f>
        <v/>
      </c>
      <c r="BL7" s="16"/>
      <c r="BM7" s="16"/>
      <c r="BN7" s="16"/>
    </row>
    <row r="8">
      <c r="A8" s="10" t="str">
        <f>IFERROR(__xludf.DUMMYFUNCTION("""COMPUTED_VALUE"""),"https://upload.wikimedia.org/wikipedia/commons/thumb/1/1d/John_Delaney_113th_Congress_official_photo.jpg/220px-John_Delaney_113th_Congress_official_photo.jpg")</f>
        <v>https://upload.wikimedia.org/wikipedia/commons/thumb/1/1d/John_Delaney_113th_Congress_official_photo.jpg/220px-John_Delaney_113th_Congress_official_photo.jpg</v>
      </c>
      <c r="B8" s="13" t="str">
        <f>IFERROR(__xludf.DUMMYFUNCTION("""COMPUTED_VALUE"""),"John Delaney")</f>
        <v>John Delaney</v>
      </c>
      <c r="C8" s="13">
        <f>IFERROR(__xludf.DUMMYFUNCTION("""COMPUTED_VALUE"""),2.0)</f>
        <v>2</v>
      </c>
      <c r="D8" s="13">
        <f>IFERROR(__xludf.DUMMYFUNCTION("""COMPUTED_VALUE"""),1.0)</f>
        <v>1</v>
      </c>
      <c r="E8" s="13">
        <f>IFERROR(__xludf.DUMMYFUNCTION("""COMPUTED_VALUE"""),3.0)</f>
        <v>3</v>
      </c>
      <c r="F8" s="13">
        <f>IFERROR(__xludf.DUMMYFUNCTION("""COMPUTED_VALUE"""),6.0)</f>
        <v>6</v>
      </c>
      <c r="G8" s="13">
        <f>IFERROR(__xludf.DUMMYFUNCTION("""COMPUTED_VALUE"""),3.0)</f>
        <v>3</v>
      </c>
      <c r="H8" s="13">
        <f>IFERROR(__xludf.DUMMYFUNCTION("""COMPUTED_VALUE"""),4.0)</f>
        <v>4</v>
      </c>
      <c r="I8" s="13">
        <f>IFERROR(__xludf.DUMMYFUNCTION("""COMPUTED_VALUE"""),2.0)</f>
        <v>2</v>
      </c>
      <c r="J8" s="13">
        <f>IFERROR(__xludf.DUMMYFUNCTION("""COMPUTED_VALUE"""),1.0)</f>
        <v>1</v>
      </c>
      <c r="K8" s="13">
        <f>IFERROR(__xludf.DUMMYFUNCTION("""COMPUTED_VALUE"""),1.0)</f>
        <v>1</v>
      </c>
      <c r="L8" s="13">
        <f>IFERROR(__xludf.DUMMYFUNCTION("""COMPUTED_VALUE"""),2.0)</f>
        <v>2</v>
      </c>
      <c r="M8" s="13">
        <f>IFERROR(__xludf.DUMMYFUNCTION("""COMPUTED_VALUE"""),6.0)</f>
        <v>6</v>
      </c>
      <c r="N8" s="13">
        <f>IFERROR(__xludf.DUMMYFUNCTION("""COMPUTED_VALUE"""),3.0)</f>
        <v>3</v>
      </c>
      <c r="O8" s="13">
        <f>IFERROR(__xludf.DUMMYFUNCTION("""COMPUTED_VALUE"""),3.0)</f>
        <v>3</v>
      </c>
      <c r="P8" s="13">
        <f>IFERROR(__xludf.DUMMYFUNCTION("""COMPUTED_VALUE"""),1.0)</f>
        <v>1</v>
      </c>
      <c r="Q8" s="13">
        <f>IFERROR(__xludf.DUMMYFUNCTION("""COMPUTED_VALUE"""),1.0)</f>
        <v>1</v>
      </c>
      <c r="R8" s="13">
        <f>IFERROR(__xludf.DUMMYFUNCTION("""COMPUTED_VALUE"""),1.0)</f>
        <v>1</v>
      </c>
      <c r="S8" s="13">
        <f>IFERROR(__xludf.DUMMYFUNCTION("""COMPUTED_VALUE"""),1.0)</f>
        <v>1</v>
      </c>
      <c r="T8" s="13">
        <f>IFERROR(__xludf.DUMMYFUNCTION("""COMPUTED_VALUE"""),1.0)</f>
        <v>1</v>
      </c>
      <c r="U8" s="13">
        <f>IFERROR(__xludf.DUMMYFUNCTION("""COMPUTED_VALUE"""),2.0)</f>
        <v>2</v>
      </c>
      <c r="V8" s="13">
        <f>IFERROR(__xludf.DUMMYFUNCTION("""COMPUTED_VALUE"""),2.0)</f>
        <v>2</v>
      </c>
      <c r="W8" s="13">
        <f>IFERROR(__xludf.DUMMYFUNCTION("""COMPUTED_VALUE"""),2.0)</f>
        <v>2</v>
      </c>
      <c r="X8" s="15">
        <f>IFERROR(__xludf.DUMMYFUNCTION("""COMPUTED_VALUE"""),2.0)</f>
        <v>2</v>
      </c>
      <c r="Y8" s="16">
        <f>IFERROR(__xludf.DUMMYFUNCTION("""COMPUTED_VALUE"""),7.0)</f>
        <v>7</v>
      </c>
      <c r="Z8" s="16">
        <f>IFERROR(__xludf.DUMMYFUNCTION("""COMPUTED_VALUE"""),2.0)</f>
        <v>2</v>
      </c>
      <c r="AA8" s="16">
        <f>IFERROR(__xludf.DUMMYFUNCTION("""COMPUTED_VALUE"""),5.0)</f>
        <v>5</v>
      </c>
      <c r="AB8" s="16">
        <f>IFERROR(__xludf.DUMMYFUNCTION("""COMPUTED_VALUE"""),3.0)</f>
        <v>3</v>
      </c>
      <c r="AC8" s="16">
        <f>IFERROR(__xludf.DUMMYFUNCTION("""COMPUTED_VALUE"""),13.0)</f>
        <v>13</v>
      </c>
      <c r="AD8" s="16">
        <f>IFERROR(__xludf.DUMMYFUNCTION("""COMPUTED_VALUE"""),3.0)</f>
        <v>3</v>
      </c>
      <c r="AE8" s="16">
        <f>IFERROR(__xludf.DUMMYFUNCTION("""COMPUTED_VALUE"""),4.0)</f>
        <v>4</v>
      </c>
      <c r="AF8" s="16">
        <f>IFERROR(__xludf.DUMMYFUNCTION("""COMPUTED_VALUE"""),5.0)</f>
        <v>5</v>
      </c>
      <c r="AG8" s="16">
        <f>IFERROR(__xludf.DUMMYFUNCTION("""COMPUTED_VALUE"""),39.0)</f>
        <v>39</v>
      </c>
      <c r="AH8" s="16">
        <f>IFERROR(__xludf.DUMMYFUNCTION("""COMPUTED_VALUE"""),5.0)</f>
        <v>5</v>
      </c>
      <c r="AI8" s="16">
        <f>IFERROR(__xludf.DUMMYFUNCTION("""COMPUTED_VALUE"""),3.0)</f>
        <v>3</v>
      </c>
      <c r="AJ8" s="16">
        <f>IFERROR(__xludf.DUMMYFUNCTION("""COMPUTED_VALUE"""),5.0)</f>
        <v>5</v>
      </c>
      <c r="AK8" s="16">
        <f>IFERROR(__xludf.DUMMYFUNCTION("""COMPUTED_VALUE"""),5.0)</f>
        <v>5</v>
      </c>
      <c r="AL8" s="16">
        <f>IFERROR(__xludf.DUMMYFUNCTION("""COMPUTED_VALUE"""),3.0)</f>
        <v>3</v>
      </c>
      <c r="AM8" s="16">
        <f>IFERROR(__xludf.DUMMYFUNCTION("""COMPUTED_VALUE"""),3.0)</f>
        <v>3</v>
      </c>
      <c r="AN8" s="16">
        <f>IFERROR(__xludf.DUMMYFUNCTION("""COMPUTED_VALUE"""),1.0)</f>
        <v>1</v>
      </c>
      <c r="AO8" s="16">
        <f>IFERROR(__xludf.DUMMYFUNCTION("""COMPUTED_VALUE"""),1.0)</f>
        <v>1</v>
      </c>
      <c r="AP8" s="16">
        <f>IFERROR(__xludf.DUMMYFUNCTION("""COMPUTED_VALUE"""),1.0)</f>
        <v>1</v>
      </c>
      <c r="AQ8" s="16">
        <f>IFERROR(__xludf.DUMMYFUNCTION("""COMPUTED_VALUE"""),1.0)</f>
        <v>1</v>
      </c>
      <c r="AR8" s="16">
        <f>IFERROR(__xludf.DUMMYFUNCTION("""COMPUTED_VALUE"""),1.0)</f>
        <v>1</v>
      </c>
      <c r="AS8" s="16">
        <f>IFERROR(__xludf.DUMMYFUNCTION("""COMPUTED_VALUE"""),1.0)</f>
        <v>1</v>
      </c>
      <c r="AT8" s="16">
        <f>IFERROR(__xludf.DUMMYFUNCTION("""COMPUTED_VALUE"""),2.0)</f>
        <v>2</v>
      </c>
      <c r="AU8" s="16">
        <f>IFERROR(__xludf.DUMMYFUNCTION("""COMPUTED_VALUE"""),2.0)</f>
        <v>2</v>
      </c>
      <c r="AV8" s="16">
        <f>IFERROR(__xludf.DUMMYFUNCTION("""COMPUTED_VALUE"""),1.0)</f>
        <v>1</v>
      </c>
      <c r="AW8" s="16">
        <f>IFERROR(__xludf.DUMMYFUNCTION("""COMPUTED_VALUE"""),2.0)</f>
        <v>2</v>
      </c>
      <c r="AX8" s="16">
        <f>IFERROR(__xludf.DUMMYFUNCTION("""COMPUTED_VALUE"""),1.0)</f>
        <v>1</v>
      </c>
      <c r="AY8" s="16">
        <f>IFERROR(__xludf.DUMMYFUNCTION("""COMPUTED_VALUE"""),2.0)</f>
        <v>2</v>
      </c>
      <c r="AZ8" s="16">
        <f>IFERROR(__xludf.DUMMYFUNCTION("""COMPUTED_VALUE"""),1.0)</f>
        <v>1</v>
      </c>
      <c r="BA8" s="16">
        <f>IFERROR(__xludf.DUMMYFUNCTION("""COMPUTED_VALUE"""),2.0)</f>
        <v>2</v>
      </c>
      <c r="BB8" s="16">
        <f>IFERROR(__xludf.DUMMYFUNCTION("""COMPUTED_VALUE"""),1.0)</f>
        <v>1</v>
      </c>
      <c r="BC8" s="16">
        <f>IFERROR(__xludf.DUMMYFUNCTION("""COMPUTED_VALUE"""),1.0)</f>
        <v>1</v>
      </c>
      <c r="BD8" s="16">
        <f>IFERROR(__xludf.DUMMYFUNCTION("""COMPUTED_VALUE"""),2.0)</f>
        <v>2</v>
      </c>
      <c r="BE8" s="16" t="str">
        <f>IFERROR(__xludf.DUMMYFUNCTION("""COMPUTED_VALUE"""),"")</f>
        <v/>
      </c>
      <c r="BF8" s="16" t="str">
        <f>IFERROR(__xludf.DUMMYFUNCTION("""COMPUTED_VALUE"""),"")</f>
        <v/>
      </c>
      <c r="BG8" s="16" t="str">
        <f>IFERROR(__xludf.DUMMYFUNCTION("""COMPUTED_VALUE"""),"")</f>
        <v/>
      </c>
      <c r="BH8" s="16" t="str">
        <f>IFERROR(__xludf.DUMMYFUNCTION("""COMPUTED_VALUE"""),"")</f>
        <v/>
      </c>
      <c r="BI8" s="16" t="str">
        <f>IFERROR(__xludf.DUMMYFUNCTION("""COMPUTED_VALUE"""),"")</f>
        <v/>
      </c>
      <c r="BJ8" s="16" t="str">
        <f>IFERROR(__xludf.DUMMYFUNCTION("""COMPUTED_VALUE"""),"")</f>
        <v/>
      </c>
      <c r="BK8" s="16" t="str">
        <f>IFERROR(__xludf.DUMMYFUNCTION("""COMPUTED_VALUE"""),"")</f>
        <v/>
      </c>
      <c r="BL8" s="16"/>
      <c r="BM8" s="16"/>
      <c r="BN8" s="16"/>
    </row>
    <row r="9">
      <c r="A9" s="10" t="str">
        <f>IFERROR(__xludf.DUMMYFUNCTION("""COMPUTED_VALUE"""),"https://upload.wikimedia.org/wikipedia/commons/thumb/f/fc/Michael_Bennet_Official_Photo.jpg/220px-Michael_Bennet_Official_Photo.jpg")</f>
        <v>https://upload.wikimedia.org/wikipedia/commons/thumb/f/fc/Michael_Bennet_Official_Photo.jpg/220px-Michael_Bennet_Official_Photo.jpg</v>
      </c>
      <c r="B9" s="13" t="str">
        <f>IFERROR(__xludf.DUMMYFUNCTION("""COMPUTED_VALUE"""),"Michael Bennet")</f>
        <v>Michael Bennet</v>
      </c>
      <c r="C9" s="13">
        <f>IFERROR(__xludf.DUMMYFUNCTION("""COMPUTED_VALUE"""),2.0)</f>
        <v>2</v>
      </c>
      <c r="D9" s="13">
        <f>IFERROR(__xludf.DUMMYFUNCTION("""COMPUTED_VALUE"""),5.0)</f>
        <v>5</v>
      </c>
      <c r="E9" s="13">
        <f>IFERROR(__xludf.DUMMYFUNCTION("""COMPUTED_VALUE"""),8.0)</f>
        <v>8</v>
      </c>
      <c r="F9" s="13">
        <f>IFERROR(__xludf.DUMMYFUNCTION("""COMPUTED_VALUE"""),6.0)</f>
        <v>6</v>
      </c>
      <c r="G9" s="13">
        <f>IFERROR(__xludf.DUMMYFUNCTION("""COMPUTED_VALUE"""),48.0)</f>
        <v>48</v>
      </c>
      <c r="H9" s="13">
        <f>IFERROR(__xludf.DUMMYFUNCTION("""COMPUTED_VALUE"""),5.0)</f>
        <v>5</v>
      </c>
      <c r="I9" s="13">
        <f>IFERROR(__xludf.DUMMYFUNCTION("""COMPUTED_VALUE"""),4.0)</f>
        <v>4</v>
      </c>
      <c r="J9" s="13">
        <f>IFERROR(__xludf.DUMMYFUNCTION("""COMPUTED_VALUE"""),1.0)</f>
        <v>1</v>
      </c>
      <c r="K9" s="13">
        <f>IFERROR(__xludf.DUMMYFUNCTION("""COMPUTED_VALUE"""),1.0)</f>
        <v>1</v>
      </c>
      <c r="L9" s="13">
        <f>IFERROR(__xludf.DUMMYFUNCTION("""COMPUTED_VALUE"""),2.0)</f>
        <v>2</v>
      </c>
      <c r="M9" s="13">
        <f>IFERROR(__xludf.DUMMYFUNCTION("""COMPUTED_VALUE"""),25.0)</f>
        <v>25</v>
      </c>
      <c r="N9" s="13">
        <f>IFERROR(__xludf.DUMMYFUNCTION("""COMPUTED_VALUE"""),6.0)</f>
        <v>6</v>
      </c>
      <c r="O9" s="13">
        <f>IFERROR(__xludf.DUMMYFUNCTION("""COMPUTED_VALUE"""),3.0)</f>
        <v>3</v>
      </c>
      <c r="P9" s="13">
        <f>IFERROR(__xludf.DUMMYFUNCTION("""COMPUTED_VALUE"""),1.0)</f>
        <v>1</v>
      </c>
      <c r="Q9" s="13">
        <f>IFERROR(__xludf.DUMMYFUNCTION("""COMPUTED_VALUE"""),3.0)</f>
        <v>3</v>
      </c>
      <c r="R9" s="13">
        <f>IFERROR(__xludf.DUMMYFUNCTION("""COMPUTED_VALUE"""),1.0)</f>
        <v>1</v>
      </c>
      <c r="S9" s="13">
        <f>IFERROR(__xludf.DUMMYFUNCTION("""COMPUTED_VALUE"""),1.0)</f>
        <v>1</v>
      </c>
      <c r="T9" s="13">
        <f>IFERROR(__xludf.DUMMYFUNCTION("""COMPUTED_VALUE"""),1.0)</f>
        <v>1</v>
      </c>
      <c r="U9" s="13">
        <f>IFERROR(__xludf.DUMMYFUNCTION("""COMPUTED_VALUE"""),11.0)</f>
        <v>11</v>
      </c>
      <c r="V9" s="13">
        <f>IFERROR(__xludf.DUMMYFUNCTION("""COMPUTED_VALUE"""),5.0)</f>
        <v>5</v>
      </c>
      <c r="W9" s="13">
        <f>IFERROR(__xludf.DUMMYFUNCTION("""COMPUTED_VALUE"""),4.0)</f>
        <v>4</v>
      </c>
      <c r="X9" s="15">
        <f>IFERROR(__xludf.DUMMYFUNCTION("""COMPUTED_VALUE"""),4.0)</f>
        <v>4</v>
      </c>
      <c r="Y9" s="16">
        <f>IFERROR(__xludf.DUMMYFUNCTION("""COMPUTED_VALUE"""),8.0)</f>
        <v>8</v>
      </c>
      <c r="Z9" s="16">
        <f>IFERROR(__xludf.DUMMYFUNCTION("""COMPUTED_VALUE"""),3.0)</f>
        <v>3</v>
      </c>
      <c r="AA9" s="16">
        <f>IFERROR(__xludf.DUMMYFUNCTION("""COMPUTED_VALUE"""),4.0)</f>
        <v>4</v>
      </c>
      <c r="AB9" s="16">
        <f>IFERROR(__xludf.DUMMYFUNCTION("""COMPUTED_VALUE"""),4.0)</f>
        <v>4</v>
      </c>
      <c r="AC9" s="16">
        <f>IFERROR(__xludf.DUMMYFUNCTION("""COMPUTED_VALUE"""),12.0)</f>
        <v>12</v>
      </c>
      <c r="AD9" s="16">
        <f>IFERROR(__xludf.DUMMYFUNCTION("""COMPUTED_VALUE"""),4.0)</f>
        <v>4</v>
      </c>
      <c r="AE9" s="16">
        <f>IFERROR(__xludf.DUMMYFUNCTION("""COMPUTED_VALUE"""),11.0)</f>
        <v>11</v>
      </c>
      <c r="AF9" s="16">
        <f>IFERROR(__xludf.DUMMYFUNCTION("""COMPUTED_VALUE"""),9.0)</f>
        <v>9</v>
      </c>
      <c r="AG9" s="16">
        <f>IFERROR(__xludf.DUMMYFUNCTION("""COMPUTED_VALUE"""),7.0)</f>
        <v>7</v>
      </c>
      <c r="AH9" s="16">
        <f>IFERROR(__xludf.DUMMYFUNCTION("""COMPUTED_VALUE"""),8.0)</f>
        <v>8</v>
      </c>
      <c r="AI9" s="16">
        <f>IFERROR(__xludf.DUMMYFUNCTION("""COMPUTED_VALUE"""),5.0)</f>
        <v>5</v>
      </c>
      <c r="AJ9" s="16">
        <f>IFERROR(__xludf.DUMMYFUNCTION("""COMPUTED_VALUE"""),7.0)</f>
        <v>7</v>
      </c>
      <c r="AK9" s="16">
        <f>IFERROR(__xludf.DUMMYFUNCTION("""COMPUTED_VALUE"""),6.0)</f>
        <v>6</v>
      </c>
      <c r="AL9" s="16">
        <f>IFERROR(__xludf.DUMMYFUNCTION("""COMPUTED_VALUE"""),6.0)</f>
        <v>6</v>
      </c>
      <c r="AM9" s="16">
        <f>IFERROR(__xludf.DUMMYFUNCTION("""COMPUTED_VALUE"""),8.0)</f>
        <v>8</v>
      </c>
      <c r="AN9" s="16">
        <f>IFERROR(__xludf.DUMMYFUNCTION("""COMPUTED_VALUE"""),3.0)</f>
        <v>3</v>
      </c>
      <c r="AO9" s="16">
        <f>IFERROR(__xludf.DUMMYFUNCTION("""COMPUTED_VALUE"""),2.0)</f>
        <v>2</v>
      </c>
      <c r="AP9" s="16">
        <f>IFERROR(__xludf.DUMMYFUNCTION("""COMPUTED_VALUE"""),2.0)</f>
        <v>2</v>
      </c>
      <c r="AQ9" s="16">
        <f>IFERROR(__xludf.DUMMYFUNCTION("""COMPUTED_VALUE"""),2.0)</f>
        <v>2</v>
      </c>
      <c r="AR9" s="16">
        <f>IFERROR(__xludf.DUMMYFUNCTION("""COMPUTED_VALUE"""),7.0)</f>
        <v>7</v>
      </c>
      <c r="AS9" s="16">
        <f>IFERROR(__xludf.DUMMYFUNCTION("""COMPUTED_VALUE"""),3.0)</f>
        <v>3</v>
      </c>
      <c r="AT9" s="16">
        <f>IFERROR(__xludf.DUMMYFUNCTION("""COMPUTED_VALUE"""),38.0)</f>
        <v>38</v>
      </c>
      <c r="AU9" s="16">
        <f>IFERROR(__xludf.DUMMYFUNCTION("""COMPUTED_VALUE"""),10.0)</f>
        <v>10</v>
      </c>
      <c r="AV9" s="16">
        <f>IFERROR(__xludf.DUMMYFUNCTION("""COMPUTED_VALUE"""),4.0)</f>
        <v>4</v>
      </c>
      <c r="AW9" s="16">
        <f>IFERROR(__xludf.DUMMYFUNCTION("""COMPUTED_VALUE"""),4.0)</f>
        <v>4</v>
      </c>
      <c r="AX9" s="16">
        <f>IFERROR(__xludf.DUMMYFUNCTION("""COMPUTED_VALUE"""),4.0)</f>
        <v>4</v>
      </c>
      <c r="AY9" s="16">
        <f>IFERROR(__xludf.DUMMYFUNCTION("""COMPUTED_VALUE"""),6.0)</f>
        <v>6</v>
      </c>
      <c r="AZ9" s="16">
        <f>IFERROR(__xludf.DUMMYFUNCTION("""COMPUTED_VALUE"""),3.0)</f>
        <v>3</v>
      </c>
      <c r="BA9" s="16">
        <f>IFERROR(__xludf.DUMMYFUNCTION("""COMPUTED_VALUE"""),4.0)</f>
        <v>4</v>
      </c>
      <c r="BB9" s="16">
        <f>IFERROR(__xludf.DUMMYFUNCTION("""COMPUTED_VALUE"""),3.0)</f>
        <v>3</v>
      </c>
      <c r="BC9" s="16">
        <f>IFERROR(__xludf.DUMMYFUNCTION("""COMPUTED_VALUE"""),3.0)</f>
        <v>3</v>
      </c>
      <c r="BD9" s="16">
        <f>IFERROR(__xludf.DUMMYFUNCTION("""COMPUTED_VALUE"""),3.0)</f>
        <v>3</v>
      </c>
      <c r="BE9" s="16" t="str">
        <f>IFERROR(__xludf.DUMMYFUNCTION("""COMPUTED_VALUE"""),"")</f>
        <v/>
      </c>
      <c r="BF9" s="16" t="str">
        <f>IFERROR(__xludf.DUMMYFUNCTION("""COMPUTED_VALUE"""),"")</f>
        <v/>
      </c>
      <c r="BG9" s="16" t="str">
        <f>IFERROR(__xludf.DUMMYFUNCTION("""COMPUTED_VALUE"""),"")</f>
        <v/>
      </c>
      <c r="BH9" s="16" t="str">
        <f>IFERROR(__xludf.DUMMYFUNCTION("""COMPUTED_VALUE"""),"")</f>
        <v/>
      </c>
      <c r="BI9" s="16" t="str">
        <f>IFERROR(__xludf.DUMMYFUNCTION("""COMPUTED_VALUE"""),"")</f>
        <v/>
      </c>
      <c r="BJ9" s="16" t="str">
        <f>IFERROR(__xludf.DUMMYFUNCTION("""COMPUTED_VALUE"""),"")</f>
        <v/>
      </c>
      <c r="BK9" s="16" t="str">
        <f>IFERROR(__xludf.DUMMYFUNCTION("""COMPUTED_VALUE"""),"")</f>
        <v/>
      </c>
      <c r="BL9" s="16"/>
      <c r="BM9" s="16"/>
      <c r="BN9" s="16"/>
    </row>
    <row r="10">
      <c r="A10" s="10" t="str">
        <f>IFERROR(__xludf.DUMMYFUNCTION("""COMPUTED_VALUE"""),"https://upload.wikimedia.org/wikipedia/commons/thumb/e/e2/Mike_Bloomberg_Headshot.jpg/220px-Mike_Bloomberg_Headshot.jpg")</f>
        <v>https://upload.wikimedia.org/wikipedia/commons/thumb/e/e2/Mike_Bloomberg_Headshot.jpg/220px-Mike_Bloomberg_Headshot.jpg</v>
      </c>
      <c r="B10" s="13" t="str">
        <f>IFERROR(__xludf.DUMMYFUNCTION("""COMPUTED_VALUE"""),"Michael Bloomberg")</f>
        <v>Michael Bloomberg</v>
      </c>
      <c r="C10" s="13">
        <f>IFERROR(__xludf.DUMMYFUNCTION("""COMPUTED_VALUE"""),6.0)</f>
        <v>6</v>
      </c>
      <c r="D10" s="13">
        <f>IFERROR(__xludf.DUMMYFUNCTION("""COMPUTED_VALUE"""),3.0)</f>
        <v>3</v>
      </c>
      <c r="E10" s="13">
        <f>IFERROR(__xludf.DUMMYFUNCTION("""COMPUTED_VALUE"""),3.0)</f>
        <v>3</v>
      </c>
      <c r="F10" s="13">
        <f>IFERROR(__xludf.DUMMYFUNCTION("""COMPUTED_VALUE"""),13.0)</f>
        <v>13</v>
      </c>
      <c r="G10" s="13">
        <f>IFERROR(__xludf.DUMMYFUNCTION("""COMPUTED_VALUE"""),12.0)</f>
        <v>12</v>
      </c>
      <c r="H10" s="13">
        <f>IFERROR(__xludf.DUMMYFUNCTION("""COMPUTED_VALUE"""),9.0)</f>
        <v>9</v>
      </c>
      <c r="I10" s="13">
        <f>IFERROR(__xludf.DUMMYFUNCTION("""COMPUTED_VALUE"""),4.0)</f>
        <v>4</v>
      </c>
      <c r="J10" s="13">
        <f>IFERROR(__xludf.DUMMYFUNCTION("""COMPUTED_VALUE"""),2.0)</f>
        <v>2</v>
      </c>
      <c r="K10" s="13">
        <f>IFERROR(__xludf.DUMMYFUNCTION("""COMPUTED_VALUE"""),2.0)</f>
        <v>2</v>
      </c>
      <c r="L10" s="13">
        <f>IFERROR(__xludf.DUMMYFUNCTION("""COMPUTED_VALUE"""),5.0)</f>
        <v>5</v>
      </c>
      <c r="M10" s="13">
        <f>IFERROR(__xludf.DUMMYFUNCTION("""COMPUTED_VALUE"""),3.0)</f>
        <v>3</v>
      </c>
      <c r="N10" s="13">
        <f>IFERROR(__xludf.DUMMYFUNCTION("""COMPUTED_VALUE"""),2.0)</f>
        <v>2</v>
      </c>
      <c r="O10" s="13">
        <f>IFERROR(__xludf.DUMMYFUNCTION("""COMPUTED_VALUE"""),2.0)</f>
        <v>2</v>
      </c>
      <c r="P10" s="13">
        <f>IFERROR(__xludf.DUMMYFUNCTION("""COMPUTED_VALUE"""),1.0)</f>
        <v>1</v>
      </c>
      <c r="Q10" s="13">
        <f>IFERROR(__xludf.DUMMYFUNCTION("""COMPUTED_VALUE"""),1.0)</f>
        <v>1</v>
      </c>
      <c r="R10" s="13">
        <f>IFERROR(__xludf.DUMMYFUNCTION("""COMPUTED_VALUE"""),1.0)</f>
        <v>1</v>
      </c>
      <c r="S10" s="13">
        <f>IFERROR(__xludf.DUMMYFUNCTION("""COMPUTED_VALUE"""),1.0)</f>
        <v>1</v>
      </c>
      <c r="T10" s="13">
        <f>IFERROR(__xludf.DUMMYFUNCTION("""COMPUTED_VALUE"""),0.0)</f>
        <v>0</v>
      </c>
      <c r="U10" s="13">
        <f>IFERROR(__xludf.DUMMYFUNCTION("""COMPUTED_VALUE"""),1.0)</f>
        <v>1</v>
      </c>
      <c r="V10" s="13">
        <f>IFERROR(__xludf.DUMMYFUNCTION("""COMPUTED_VALUE"""),2.0)</f>
        <v>2</v>
      </c>
      <c r="W10" s="13">
        <f>IFERROR(__xludf.DUMMYFUNCTION("""COMPUTED_VALUE"""),3.0)</f>
        <v>3</v>
      </c>
      <c r="X10" s="15">
        <f>IFERROR(__xludf.DUMMYFUNCTION("""COMPUTED_VALUE"""),2.0)</f>
        <v>2</v>
      </c>
      <c r="Y10" s="16">
        <f>IFERROR(__xludf.DUMMYFUNCTION("""COMPUTED_VALUE"""),3.0)</f>
        <v>3</v>
      </c>
      <c r="Z10" s="16">
        <f>IFERROR(__xludf.DUMMYFUNCTION("""COMPUTED_VALUE"""),4.0)</f>
        <v>4</v>
      </c>
      <c r="AA10" s="16">
        <f>IFERROR(__xludf.DUMMYFUNCTION("""COMPUTED_VALUE"""),2.0)</f>
        <v>2</v>
      </c>
      <c r="AB10" s="16">
        <f>IFERROR(__xludf.DUMMYFUNCTION("""COMPUTED_VALUE"""),2.0)</f>
        <v>2</v>
      </c>
      <c r="AC10" s="16">
        <f>IFERROR(__xludf.DUMMYFUNCTION("""COMPUTED_VALUE"""),1.0)</f>
        <v>1</v>
      </c>
      <c r="AD10" s="16">
        <f>IFERROR(__xludf.DUMMYFUNCTION("""COMPUTED_VALUE"""),2.0)</f>
        <v>2</v>
      </c>
      <c r="AE10" s="16">
        <f>IFERROR(__xludf.DUMMYFUNCTION("""COMPUTED_VALUE"""),3.0)</f>
        <v>3</v>
      </c>
      <c r="AF10" s="16">
        <f>IFERROR(__xludf.DUMMYFUNCTION("""COMPUTED_VALUE"""),2.0)</f>
        <v>2</v>
      </c>
      <c r="AG10" s="16">
        <f>IFERROR(__xludf.DUMMYFUNCTION("""COMPUTED_VALUE"""),1.0)</f>
        <v>1</v>
      </c>
      <c r="AH10" s="16">
        <f>IFERROR(__xludf.DUMMYFUNCTION("""COMPUTED_VALUE"""),1.0)</f>
        <v>1</v>
      </c>
      <c r="AI10" s="16">
        <f>IFERROR(__xludf.DUMMYFUNCTION("""COMPUTED_VALUE"""),2.0)</f>
        <v>2</v>
      </c>
      <c r="AJ10" s="16">
        <f>IFERROR(__xludf.DUMMYFUNCTION("""COMPUTED_VALUE"""),2.0)</f>
        <v>2</v>
      </c>
      <c r="AK10" s="16">
        <f>IFERROR(__xludf.DUMMYFUNCTION("""COMPUTED_VALUE"""),2.0)</f>
        <v>2</v>
      </c>
      <c r="AL10" s="16">
        <f>IFERROR(__xludf.DUMMYFUNCTION("""COMPUTED_VALUE"""),2.0)</f>
        <v>2</v>
      </c>
      <c r="AM10" s="16">
        <f>IFERROR(__xludf.DUMMYFUNCTION("""COMPUTED_VALUE"""),2.0)</f>
        <v>2</v>
      </c>
      <c r="AN10" s="16">
        <f>IFERROR(__xludf.DUMMYFUNCTION("""COMPUTED_VALUE"""),1.0)</f>
        <v>1</v>
      </c>
      <c r="AO10" s="16">
        <f>IFERROR(__xludf.DUMMYFUNCTION("""COMPUTED_VALUE"""),1.0)</f>
        <v>1</v>
      </c>
      <c r="AP10" s="16">
        <f>IFERROR(__xludf.DUMMYFUNCTION("""COMPUTED_VALUE"""),2.0)</f>
        <v>2</v>
      </c>
      <c r="AQ10" s="16">
        <f>IFERROR(__xludf.DUMMYFUNCTION("""COMPUTED_VALUE"""),1.0)</f>
        <v>1</v>
      </c>
      <c r="AR10" s="16">
        <f>IFERROR(__xludf.DUMMYFUNCTION("""COMPUTED_VALUE"""),5.0)</f>
        <v>5</v>
      </c>
      <c r="AS10" s="16">
        <f>IFERROR(__xludf.DUMMYFUNCTION("""COMPUTED_VALUE"""),4.0)</f>
        <v>4</v>
      </c>
      <c r="AT10" s="16">
        <f>IFERROR(__xludf.DUMMYFUNCTION("""COMPUTED_VALUE"""),8.0)</f>
        <v>8</v>
      </c>
      <c r="AU10" s="16">
        <f>IFERROR(__xludf.DUMMYFUNCTION("""COMPUTED_VALUE"""),3.0)</f>
        <v>3</v>
      </c>
      <c r="AV10" s="16">
        <f>IFERROR(__xludf.DUMMYFUNCTION("""COMPUTED_VALUE"""),100.0)</f>
        <v>100</v>
      </c>
      <c r="AW10" s="16">
        <f>IFERROR(__xludf.DUMMYFUNCTION("""COMPUTED_VALUE"""),23.0)</f>
        <v>23</v>
      </c>
      <c r="AX10" s="16">
        <f>IFERROR(__xludf.DUMMYFUNCTION("""COMPUTED_VALUE"""),100.0)</f>
        <v>100</v>
      </c>
      <c r="AY10" s="16">
        <f>IFERROR(__xludf.DUMMYFUNCTION("""COMPUTED_VALUE"""),71.0)</f>
        <v>71</v>
      </c>
      <c r="AZ10" s="16">
        <f>IFERROR(__xludf.DUMMYFUNCTION("""COMPUTED_VALUE"""),31.0)</f>
        <v>31</v>
      </c>
      <c r="BA10" s="16">
        <f>IFERROR(__xludf.DUMMYFUNCTION("""COMPUTED_VALUE"""),39.0)</f>
        <v>39</v>
      </c>
      <c r="BB10" s="16">
        <f>IFERROR(__xludf.DUMMYFUNCTION("""COMPUTED_VALUE"""),29.0)</f>
        <v>29</v>
      </c>
      <c r="BC10" s="16">
        <f>IFERROR(__xludf.DUMMYFUNCTION("""COMPUTED_VALUE"""),18.0)</f>
        <v>18</v>
      </c>
      <c r="BD10" s="16">
        <f>IFERROR(__xludf.DUMMYFUNCTION("""COMPUTED_VALUE"""),46.0)</f>
        <v>46</v>
      </c>
      <c r="BE10" s="16" t="str">
        <f>IFERROR(__xludf.DUMMYFUNCTION("""COMPUTED_VALUE"""),"")</f>
        <v/>
      </c>
      <c r="BF10" s="16" t="str">
        <f>IFERROR(__xludf.DUMMYFUNCTION("""COMPUTED_VALUE"""),"")</f>
        <v/>
      </c>
      <c r="BG10" s="16" t="str">
        <f>IFERROR(__xludf.DUMMYFUNCTION("""COMPUTED_VALUE"""),"")</f>
        <v/>
      </c>
      <c r="BH10" s="16" t="str">
        <f>IFERROR(__xludf.DUMMYFUNCTION("""COMPUTED_VALUE"""),"")</f>
        <v/>
      </c>
      <c r="BI10" s="16" t="str">
        <f>IFERROR(__xludf.DUMMYFUNCTION("""COMPUTED_VALUE"""),"")</f>
        <v/>
      </c>
      <c r="BJ10" s="16" t="str">
        <f>IFERROR(__xludf.DUMMYFUNCTION("""COMPUTED_VALUE"""),"")</f>
        <v/>
      </c>
      <c r="BK10" s="16" t="str">
        <f>IFERROR(__xludf.DUMMYFUNCTION("""COMPUTED_VALUE"""),"")</f>
        <v/>
      </c>
      <c r="BL10" s="16"/>
      <c r="BM10" s="16"/>
      <c r="BN10" s="16"/>
    </row>
    <row r="11">
      <c r="A11" s="10" t="str">
        <f>IFERROR(__xludf.DUMMYFUNCTION("""COMPUTED_VALUE"""),"https://upload.wikimedia.org/wikipedia/commons/thumb/b/bf/Pete_Buttigieg_by_Gage_Skidmore.jpg/220px-Pete_Buttigieg_by_Gage_Skidmore.jpg")</f>
        <v>https://upload.wikimedia.org/wikipedia/commons/thumb/b/bf/Pete_Buttigieg_by_Gage_Skidmore.jpg/220px-Pete_Buttigieg_by_Gage_Skidmore.jpg</v>
      </c>
      <c r="B11" s="13" t="str">
        <f>IFERROR(__xludf.DUMMYFUNCTION("""COMPUTED_VALUE"""),"Pete Buttigieg")</f>
        <v>Pete Buttigieg</v>
      </c>
      <c r="C11" s="13">
        <f>IFERROR(__xludf.DUMMYFUNCTION("""COMPUTED_VALUE"""),1.0)</f>
        <v>1</v>
      </c>
      <c r="D11" s="13">
        <f>IFERROR(__xludf.DUMMYFUNCTION("""COMPUTED_VALUE"""),1.0)</f>
        <v>1</v>
      </c>
      <c r="E11" s="13">
        <f>IFERROR(__xludf.DUMMYFUNCTION("""COMPUTED_VALUE"""),2.0)</f>
        <v>2</v>
      </c>
      <c r="F11" s="13">
        <f>IFERROR(__xludf.DUMMYFUNCTION("""COMPUTED_VALUE"""),34.0)</f>
        <v>34</v>
      </c>
      <c r="G11" s="13">
        <f>IFERROR(__xludf.DUMMYFUNCTION("""COMPUTED_VALUE"""),21.0)</f>
        <v>21</v>
      </c>
      <c r="H11" s="13">
        <f>IFERROR(__xludf.DUMMYFUNCTION("""COMPUTED_VALUE"""),21.0)</f>
        <v>21</v>
      </c>
      <c r="I11" s="13">
        <f>IFERROR(__xludf.DUMMYFUNCTION("""COMPUTED_VALUE"""),7.0)</f>
        <v>7</v>
      </c>
      <c r="J11" s="13">
        <f>IFERROR(__xludf.DUMMYFUNCTION("""COMPUTED_VALUE"""),7.0)</f>
        <v>7</v>
      </c>
      <c r="K11" s="13">
        <f>IFERROR(__xludf.DUMMYFUNCTION("""COMPUTED_VALUE"""),5.0)</f>
        <v>5</v>
      </c>
      <c r="L11" s="13">
        <f>IFERROR(__xludf.DUMMYFUNCTION("""COMPUTED_VALUE"""),7.0)</f>
        <v>7</v>
      </c>
      <c r="M11" s="13">
        <f>IFERROR(__xludf.DUMMYFUNCTION("""COMPUTED_VALUE"""),49.0)</f>
        <v>49</v>
      </c>
      <c r="N11" s="13">
        <f>IFERROR(__xludf.DUMMYFUNCTION("""COMPUTED_VALUE"""),55.0)</f>
        <v>55</v>
      </c>
      <c r="O11" s="13">
        <f>IFERROR(__xludf.DUMMYFUNCTION("""COMPUTED_VALUE"""),100.0)</f>
        <v>100</v>
      </c>
      <c r="P11" s="13">
        <f>IFERROR(__xludf.DUMMYFUNCTION("""COMPUTED_VALUE"""),56.0)</f>
        <v>56</v>
      </c>
      <c r="Q11" s="13">
        <f>IFERROR(__xludf.DUMMYFUNCTION("""COMPUTED_VALUE"""),64.0)</f>
        <v>64</v>
      </c>
      <c r="R11" s="13">
        <f>IFERROR(__xludf.DUMMYFUNCTION("""COMPUTED_VALUE"""),100.0)</f>
        <v>100</v>
      </c>
      <c r="S11" s="13">
        <f>IFERROR(__xludf.DUMMYFUNCTION("""COMPUTED_VALUE"""),100.0)</f>
        <v>100</v>
      </c>
      <c r="T11" s="13">
        <f>IFERROR(__xludf.DUMMYFUNCTION("""COMPUTED_VALUE"""),24.0)</f>
        <v>24</v>
      </c>
      <c r="U11" s="13">
        <f>IFERROR(__xludf.DUMMYFUNCTION("""COMPUTED_VALUE"""),45.0)</f>
        <v>45</v>
      </c>
      <c r="V11" s="13">
        <f>IFERROR(__xludf.DUMMYFUNCTION("""COMPUTED_VALUE"""),63.0)</f>
        <v>63</v>
      </c>
      <c r="W11" s="13">
        <f>IFERROR(__xludf.DUMMYFUNCTION("""COMPUTED_VALUE"""),100.0)</f>
        <v>100</v>
      </c>
      <c r="X11" s="15">
        <f>IFERROR(__xludf.DUMMYFUNCTION("""COMPUTED_VALUE"""),79.0)</f>
        <v>79</v>
      </c>
      <c r="Y11" s="16">
        <f>IFERROR(__xludf.DUMMYFUNCTION("""COMPUTED_VALUE"""),65.0)</f>
        <v>65</v>
      </c>
      <c r="Z11" s="16">
        <f>IFERROR(__xludf.DUMMYFUNCTION("""COMPUTED_VALUE"""),45.0)</f>
        <v>45</v>
      </c>
      <c r="AA11" s="16">
        <f>IFERROR(__xludf.DUMMYFUNCTION("""COMPUTED_VALUE"""),53.0)</f>
        <v>53</v>
      </c>
      <c r="AB11" s="16">
        <f>IFERROR(__xludf.DUMMYFUNCTION("""COMPUTED_VALUE"""),59.0)</f>
        <v>59</v>
      </c>
      <c r="AC11" s="16">
        <f>IFERROR(__xludf.DUMMYFUNCTION("""COMPUTED_VALUE"""),74.0)</f>
        <v>74</v>
      </c>
      <c r="AD11" s="16">
        <f>IFERROR(__xludf.DUMMYFUNCTION("""COMPUTED_VALUE"""),53.0)</f>
        <v>53</v>
      </c>
      <c r="AE11" s="16">
        <f>IFERROR(__xludf.DUMMYFUNCTION("""COMPUTED_VALUE"""),80.0)</f>
        <v>80</v>
      </c>
      <c r="AF11" s="16">
        <f>IFERROR(__xludf.DUMMYFUNCTION("""COMPUTED_VALUE"""),50.0)</f>
        <v>50</v>
      </c>
      <c r="AG11" s="16">
        <f>IFERROR(__xludf.DUMMYFUNCTION("""COMPUTED_VALUE"""),66.0)</f>
        <v>66</v>
      </c>
      <c r="AH11" s="16">
        <f>IFERROR(__xludf.DUMMYFUNCTION("""COMPUTED_VALUE"""),18.0)</f>
        <v>18</v>
      </c>
      <c r="AI11" s="16">
        <f>IFERROR(__xludf.DUMMYFUNCTION("""COMPUTED_VALUE"""),21.0)</f>
        <v>21</v>
      </c>
      <c r="AJ11" s="16">
        <f>IFERROR(__xludf.DUMMYFUNCTION("""COMPUTED_VALUE"""),38.0)</f>
        <v>38</v>
      </c>
      <c r="AK11" s="16">
        <f>IFERROR(__xludf.DUMMYFUNCTION("""COMPUTED_VALUE"""),28.0)</f>
        <v>28</v>
      </c>
      <c r="AL11" s="16">
        <f>IFERROR(__xludf.DUMMYFUNCTION("""COMPUTED_VALUE"""),28.0)</f>
        <v>28</v>
      </c>
      <c r="AM11" s="16">
        <f>IFERROR(__xludf.DUMMYFUNCTION("""COMPUTED_VALUE"""),34.0)</f>
        <v>34</v>
      </c>
      <c r="AN11" s="16">
        <f>IFERROR(__xludf.DUMMYFUNCTION("""COMPUTED_VALUE"""),34.0)</f>
        <v>34</v>
      </c>
      <c r="AO11" s="16">
        <f>IFERROR(__xludf.DUMMYFUNCTION("""COMPUTED_VALUE"""),15.0)</f>
        <v>15</v>
      </c>
      <c r="AP11" s="16">
        <f>IFERROR(__xludf.DUMMYFUNCTION("""COMPUTED_VALUE"""),13.0)</f>
        <v>13</v>
      </c>
      <c r="AQ11" s="16">
        <f>IFERROR(__xludf.DUMMYFUNCTION("""COMPUTED_VALUE"""),10.0)</f>
        <v>10</v>
      </c>
      <c r="AR11" s="16">
        <f>IFERROR(__xludf.DUMMYFUNCTION("""COMPUTED_VALUE"""),45.0)</f>
        <v>45</v>
      </c>
      <c r="AS11" s="16">
        <f>IFERROR(__xludf.DUMMYFUNCTION("""COMPUTED_VALUE"""),27.0)</f>
        <v>27</v>
      </c>
      <c r="AT11" s="16">
        <f>IFERROR(__xludf.DUMMYFUNCTION("""COMPUTED_VALUE"""),42.0)</f>
        <v>42</v>
      </c>
      <c r="AU11" s="16">
        <f>IFERROR(__xludf.DUMMYFUNCTION("""COMPUTED_VALUE"""),67.0)</f>
        <v>67</v>
      </c>
      <c r="AV11" s="16">
        <f>IFERROR(__xludf.DUMMYFUNCTION("""COMPUTED_VALUE"""),38.0)</f>
        <v>38</v>
      </c>
      <c r="AW11" s="16">
        <f>IFERROR(__xludf.DUMMYFUNCTION("""COMPUTED_VALUE"""),100.0)</f>
        <v>100</v>
      </c>
      <c r="AX11" s="16">
        <f>IFERROR(__xludf.DUMMYFUNCTION("""COMPUTED_VALUE"""),89.0)</f>
        <v>89</v>
      </c>
      <c r="AY11" s="16">
        <f>IFERROR(__xludf.DUMMYFUNCTION("""COMPUTED_VALUE"""),55.0)</f>
        <v>55</v>
      </c>
      <c r="AZ11" s="16">
        <f>IFERROR(__xludf.DUMMYFUNCTION("""COMPUTED_VALUE"""),44.0)</f>
        <v>44</v>
      </c>
      <c r="BA11" s="16">
        <f>IFERROR(__xludf.DUMMYFUNCTION("""COMPUTED_VALUE"""),51.0)</f>
        <v>51</v>
      </c>
      <c r="BB11" s="16">
        <f>IFERROR(__xludf.DUMMYFUNCTION("""COMPUTED_VALUE"""),78.0)</f>
        <v>78</v>
      </c>
      <c r="BC11" s="16">
        <f>IFERROR(__xludf.DUMMYFUNCTION("""COMPUTED_VALUE"""),39.0)</f>
        <v>39</v>
      </c>
      <c r="BD11" s="16">
        <f>IFERROR(__xludf.DUMMYFUNCTION("""COMPUTED_VALUE"""),42.0)</f>
        <v>42</v>
      </c>
      <c r="BE11" s="16" t="str">
        <f>IFERROR(__xludf.DUMMYFUNCTION("""COMPUTED_VALUE"""),"")</f>
        <v/>
      </c>
      <c r="BF11" s="16" t="str">
        <f>IFERROR(__xludf.DUMMYFUNCTION("""COMPUTED_VALUE"""),"")</f>
        <v/>
      </c>
      <c r="BG11" s="16" t="str">
        <f>IFERROR(__xludf.DUMMYFUNCTION("""COMPUTED_VALUE"""),"")</f>
        <v/>
      </c>
      <c r="BH11" s="16" t="str">
        <f>IFERROR(__xludf.DUMMYFUNCTION("""COMPUTED_VALUE"""),"")</f>
        <v/>
      </c>
      <c r="BI11" s="16" t="str">
        <f>IFERROR(__xludf.DUMMYFUNCTION("""COMPUTED_VALUE"""),"")</f>
        <v/>
      </c>
      <c r="BJ11" s="16" t="str">
        <f>IFERROR(__xludf.DUMMYFUNCTION("""COMPUTED_VALUE"""),"")</f>
        <v/>
      </c>
      <c r="BK11" s="16" t="str">
        <f>IFERROR(__xludf.DUMMYFUNCTION("""COMPUTED_VALUE"""),"")</f>
        <v/>
      </c>
      <c r="BL11" s="16"/>
      <c r="BM11" s="16"/>
      <c r="BN11" s="16"/>
    </row>
    <row r="12">
      <c r="A12" s="10" t="str">
        <f>IFERROR(__xludf.DUMMYFUNCTION("""COMPUTED_VALUE"""),"https://upload.wikimedia.org/wikipedia/commons/thumb/6/61/Tom_Steyer_by_Gage_Skidmore.jpg/220px-Tom_Steyer_by_Gage_Skidmore.jpg")</f>
        <v>https://upload.wikimedia.org/wikipedia/commons/thumb/6/61/Tom_Steyer_by_Gage_Skidmore.jpg/220px-Tom_Steyer_by_Gage_Skidmore.jpg</v>
      </c>
      <c r="B12" s="13" t="str">
        <f>IFERROR(__xludf.DUMMYFUNCTION("""COMPUTED_VALUE"""),"Tom Steyer")</f>
        <v>Tom Steyer</v>
      </c>
      <c r="C12" s="13">
        <f>IFERROR(__xludf.DUMMYFUNCTION("""COMPUTED_VALUE"""),1.0)</f>
        <v>1</v>
      </c>
      <c r="D12" s="13">
        <f>IFERROR(__xludf.DUMMYFUNCTION("""COMPUTED_VALUE"""),9.0)</f>
        <v>9</v>
      </c>
      <c r="E12" s="13">
        <f>IFERROR(__xludf.DUMMYFUNCTION("""COMPUTED_VALUE"""),9.0)</f>
        <v>9</v>
      </c>
      <c r="F12" s="13">
        <f>IFERROR(__xludf.DUMMYFUNCTION("""COMPUTED_VALUE"""),3.0)</f>
        <v>3</v>
      </c>
      <c r="G12" s="13">
        <f>IFERROR(__xludf.DUMMYFUNCTION("""COMPUTED_VALUE"""),3.0)</f>
        <v>3</v>
      </c>
      <c r="H12" s="13">
        <f>IFERROR(__xludf.DUMMYFUNCTION("""COMPUTED_VALUE"""),2.0)</f>
        <v>2</v>
      </c>
      <c r="I12" s="13">
        <f>IFERROR(__xludf.DUMMYFUNCTION("""COMPUTED_VALUE"""),1.0)</f>
        <v>1</v>
      </c>
      <c r="J12" s="13">
        <f>IFERROR(__xludf.DUMMYFUNCTION("""COMPUTED_VALUE"""),0.0)</f>
        <v>0</v>
      </c>
      <c r="K12" s="13">
        <f>IFERROR(__xludf.DUMMYFUNCTION("""COMPUTED_VALUE"""),1.0)</f>
        <v>1</v>
      </c>
      <c r="L12" s="13">
        <f>IFERROR(__xludf.DUMMYFUNCTION("""COMPUTED_VALUE"""),2.0)</f>
        <v>2</v>
      </c>
      <c r="M12" s="13">
        <f>IFERROR(__xludf.DUMMYFUNCTION("""COMPUTED_VALUE"""),3.0)</f>
        <v>3</v>
      </c>
      <c r="N12" s="13">
        <f>IFERROR(__xludf.DUMMYFUNCTION("""COMPUTED_VALUE"""),1.0)</f>
        <v>1</v>
      </c>
      <c r="O12" s="13">
        <f>IFERROR(__xludf.DUMMYFUNCTION("""COMPUTED_VALUE"""),1.0)</f>
        <v>1</v>
      </c>
      <c r="P12" s="13">
        <f>IFERROR(__xludf.DUMMYFUNCTION("""COMPUTED_VALUE"""),0.0)</f>
        <v>0</v>
      </c>
      <c r="Q12" s="13">
        <f>IFERROR(__xludf.DUMMYFUNCTION("""COMPUTED_VALUE"""),0.0)</f>
        <v>0</v>
      </c>
      <c r="R12" s="13">
        <f>IFERROR(__xludf.DUMMYFUNCTION("""COMPUTED_VALUE"""),1.0)</f>
        <v>1</v>
      </c>
      <c r="S12" s="13">
        <f>IFERROR(__xludf.DUMMYFUNCTION("""COMPUTED_VALUE"""),1.0)</f>
        <v>1</v>
      </c>
      <c r="T12" s="13">
        <f>IFERROR(__xludf.DUMMYFUNCTION("""COMPUTED_VALUE"""),1.0)</f>
        <v>1</v>
      </c>
      <c r="U12" s="13">
        <f>IFERROR(__xludf.DUMMYFUNCTION("""COMPUTED_VALUE"""),0.0)</f>
        <v>0</v>
      </c>
      <c r="V12" s="13">
        <f>IFERROR(__xludf.DUMMYFUNCTION("""COMPUTED_VALUE"""),0.0)</f>
        <v>0</v>
      </c>
      <c r="W12" s="13">
        <f>IFERROR(__xludf.DUMMYFUNCTION("""COMPUTED_VALUE"""),2.0)</f>
        <v>2</v>
      </c>
      <c r="X12" s="15">
        <f>IFERROR(__xludf.DUMMYFUNCTION("""COMPUTED_VALUE"""),1.0)</f>
        <v>1</v>
      </c>
      <c r="Y12" s="16">
        <f>IFERROR(__xludf.DUMMYFUNCTION("""COMPUTED_VALUE"""),1.0)</f>
        <v>1</v>
      </c>
      <c r="Z12" s="16">
        <f>IFERROR(__xludf.DUMMYFUNCTION("""COMPUTED_VALUE"""),1.0)</f>
        <v>1</v>
      </c>
      <c r="AA12" s="16">
        <f>IFERROR(__xludf.DUMMYFUNCTION("""COMPUTED_VALUE"""),1.0)</f>
        <v>1</v>
      </c>
      <c r="AB12" s="16">
        <f>IFERROR(__xludf.DUMMYFUNCTION("""COMPUTED_VALUE"""),2.0)</f>
        <v>2</v>
      </c>
      <c r="AC12" s="16">
        <f>IFERROR(__xludf.DUMMYFUNCTION("""COMPUTED_VALUE"""),0.0)</f>
        <v>0</v>
      </c>
      <c r="AD12" s="16">
        <f>IFERROR(__xludf.DUMMYFUNCTION("""COMPUTED_VALUE"""),37.0)</f>
        <v>37</v>
      </c>
      <c r="AE12" s="16">
        <f>IFERROR(__xludf.DUMMYFUNCTION("""COMPUTED_VALUE"""),29.0)</f>
        <v>29</v>
      </c>
      <c r="AF12" s="16">
        <f>IFERROR(__xludf.DUMMYFUNCTION("""COMPUTED_VALUE"""),13.0)</f>
        <v>13</v>
      </c>
      <c r="AG12" s="16">
        <f>IFERROR(__xludf.DUMMYFUNCTION("""COMPUTED_VALUE"""),8.0)</f>
        <v>8</v>
      </c>
      <c r="AH12" s="16">
        <f>IFERROR(__xludf.DUMMYFUNCTION("""COMPUTED_VALUE"""),5.0)</f>
        <v>5</v>
      </c>
      <c r="AI12" s="16">
        <f>IFERROR(__xludf.DUMMYFUNCTION("""COMPUTED_VALUE"""),12.0)</f>
        <v>12</v>
      </c>
      <c r="AJ12" s="16">
        <f>IFERROR(__xludf.DUMMYFUNCTION("""COMPUTED_VALUE"""),13.0)</f>
        <v>13</v>
      </c>
      <c r="AK12" s="16">
        <f>IFERROR(__xludf.DUMMYFUNCTION("""COMPUTED_VALUE"""),14.0)</f>
        <v>14</v>
      </c>
      <c r="AL12" s="16">
        <f>IFERROR(__xludf.DUMMYFUNCTION("""COMPUTED_VALUE"""),9.0)</f>
        <v>9</v>
      </c>
      <c r="AM12" s="16">
        <f>IFERROR(__xludf.DUMMYFUNCTION("""COMPUTED_VALUE"""),6.0)</f>
        <v>6</v>
      </c>
      <c r="AN12" s="16">
        <f>IFERROR(__xludf.DUMMYFUNCTION("""COMPUTED_VALUE"""),4.0)</f>
        <v>4</v>
      </c>
      <c r="AO12" s="16">
        <f>IFERROR(__xludf.DUMMYFUNCTION("""COMPUTED_VALUE"""),3.0)</f>
        <v>3</v>
      </c>
      <c r="AP12" s="16">
        <f>IFERROR(__xludf.DUMMYFUNCTION("""COMPUTED_VALUE"""),5.0)</f>
        <v>5</v>
      </c>
      <c r="AQ12" s="16">
        <f>IFERROR(__xludf.DUMMYFUNCTION("""COMPUTED_VALUE"""),5.0)</f>
        <v>5</v>
      </c>
      <c r="AR12" s="16">
        <f>IFERROR(__xludf.DUMMYFUNCTION("""COMPUTED_VALUE"""),35.0)</f>
        <v>35</v>
      </c>
      <c r="AS12" s="16">
        <f>IFERROR(__xludf.DUMMYFUNCTION("""COMPUTED_VALUE"""),7.0)</f>
        <v>7</v>
      </c>
      <c r="AT12" s="16">
        <f>IFERROR(__xludf.DUMMYFUNCTION("""COMPUTED_VALUE"""),11.0)</f>
        <v>11</v>
      </c>
      <c r="AU12" s="16">
        <f>IFERROR(__xludf.DUMMYFUNCTION("""COMPUTED_VALUE"""),9.0)</f>
        <v>9</v>
      </c>
      <c r="AV12" s="16">
        <f>IFERROR(__xludf.DUMMYFUNCTION("""COMPUTED_VALUE"""),15.0)</f>
        <v>15</v>
      </c>
      <c r="AW12" s="16">
        <f>IFERROR(__xludf.DUMMYFUNCTION("""COMPUTED_VALUE"""),19.0)</f>
        <v>19</v>
      </c>
      <c r="AX12" s="16">
        <f>IFERROR(__xludf.DUMMYFUNCTION("""COMPUTED_VALUE"""),36.0)</f>
        <v>36</v>
      </c>
      <c r="AY12" s="16">
        <f>IFERROR(__xludf.DUMMYFUNCTION("""COMPUTED_VALUE"""),31.0)</f>
        <v>31</v>
      </c>
      <c r="AZ12" s="16">
        <f>IFERROR(__xludf.DUMMYFUNCTION("""COMPUTED_VALUE"""),8.0)</f>
        <v>8</v>
      </c>
      <c r="BA12" s="16">
        <f>IFERROR(__xludf.DUMMYFUNCTION("""COMPUTED_VALUE"""),21.0)</f>
        <v>21</v>
      </c>
      <c r="BB12" s="16">
        <f>IFERROR(__xludf.DUMMYFUNCTION("""COMPUTED_VALUE"""),29.0)</f>
        <v>29</v>
      </c>
      <c r="BC12" s="16">
        <f>IFERROR(__xludf.DUMMYFUNCTION("""COMPUTED_VALUE"""),22.0)</f>
        <v>22</v>
      </c>
      <c r="BD12" s="16">
        <f>IFERROR(__xludf.DUMMYFUNCTION("""COMPUTED_VALUE"""),33.0)</f>
        <v>33</v>
      </c>
      <c r="BE12" s="16" t="str">
        <f>IFERROR(__xludf.DUMMYFUNCTION("""COMPUTED_VALUE"""),"")</f>
        <v/>
      </c>
      <c r="BF12" s="16" t="str">
        <f>IFERROR(__xludf.DUMMYFUNCTION("""COMPUTED_VALUE"""),"")</f>
        <v/>
      </c>
      <c r="BG12" s="16" t="str">
        <f>IFERROR(__xludf.DUMMYFUNCTION("""COMPUTED_VALUE"""),"")</f>
        <v/>
      </c>
      <c r="BH12" s="16" t="str">
        <f>IFERROR(__xludf.DUMMYFUNCTION("""COMPUTED_VALUE"""),"")</f>
        <v/>
      </c>
      <c r="BI12" s="16" t="str">
        <f>IFERROR(__xludf.DUMMYFUNCTION("""COMPUTED_VALUE"""),"")</f>
        <v/>
      </c>
      <c r="BJ12" s="16" t="str">
        <f>IFERROR(__xludf.DUMMYFUNCTION("""COMPUTED_VALUE"""),"")</f>
        <v/>
      </c>
      <c r="BK12" s="16" t="str">
        <f>IFERROR(__xludf.DUMMYFUNCTION("""COMPUTED_VALUE"""),"")</f>
        <v/>
      </c>
      <c r="BL12" s="16"/>
      <c r="BM12" s="16"/>
      <c r="BN12" s="16"/>
    </row>
    <row r="13">
      <c r="A13" s="20" t="str">
        <f>IFERROR(__xludf.DUMMYFUNCTION("""COMPUTED_VALUE"""),"https://upload.wikimedia.org/wikipedia/commons/thumb/2/2a/Tulsi_Gabbard%2C_official_portrait%2C_113th_Congress.jpg/220px-Tulsi_Gabbard%2C_official_portrait%2C_113th_Congress.jpg")</f>
        <v>https://upload.wikimedia.org/wikipedia/commons/thumb/2/2a/Tulsi_Gabbard%2C_official_portrait%2C_113th_Congress.jpg/220px-Tulsi_Gabbard%2C_official_portrait%2C_113th_Congress.jpg</v>
      </c>
      <c r="B13" s="13" t="str">
        <f>IFERROR(__xludf.DUMMYFUNCTION("""COMPUTED_VALUE"""),"Tulsi Gabbard")</f>
        <v>Tulsi Gabbard</v>
      </c>
      <c r="C13" s="13">
        <f>IFERROR(__xludf.DUMMYFUNCTION("""COMPUTED_VALUE"""),3.0)</f>
        <v>3</v>
      </c>
      <c r="D13" s="13">
        <f>IFERROR(__xludf.DUMMYFUNCTION("""COMPUTED_VALUE"""),5.0)</f>
        <v>5</v>
      </c>
      <c r="E13" s="13">
        <f>IFERROR(__xludf.DUMMYFUNCTION("""COMPUTED_VALUE"""),100.0)</f>
        <v>100</v>
      </c>
      <c r="F13" s="13">
        <f>IFERROR(__xludf.DUMMYFUNCTION("""COMPUTED_VALUE"""),82.0)</f>
        <v>82</v>
      </c>
      <c r="G13" s="13">
        <f>IFERROR(__xludf.DUMMYFUNCTION("""COMPUTED_VALUE"""),27.0)</f>
        <v>27</v>
      </c>
      <c r="H13" s="13">
        <f>IFERROR(__xludf.DUMMYFUNCTION("""COMPUTED_VALUE"""),57.0)</f>
        <v>57</v>
      </c>
      <c r="I13" s="13">
        <f>IFERROR(__xludf.DUMMYFUNCTION("""COMPUTED_VALUE"""),19.0)</f>
        <v>19</v>
      </c>
      <c r="J13" s="13">
        <f>IFERROR(__xludf.DUMMYFUNCTION("""COMPUTED_VALUE"""),8.0)</f>
        <v>8</v>
      </c>
      <c r="K13" s="13">
        <f>IFERROR(__xludf.DUMMYFUNCTION("""COMPUTED_VALUE"""),8.0)</f>
        <v>8</v>
      </c>
      <c r="L13" s="13">
        <f>IFERROR(__xludf.DUMMYFUNCTION("""COMPUTED_VALUE"""),10.0)</f>
        <v>10</v>
      </c>
      <c r="M13" s="13">
        <f>IFERROR(__xludf.DUMMYFUNCTION("""COMPUTED_VALUE"""),24.0)</f>
        <v>24</v>
      </c>
      <c r="N13" s="13">
        <f>IFERROR(__xludf.DUMMYFUNCTION("""COMPUTED_VALUE"""),14.0)</f>
        <v>14</v>
      </c>
      <c r="O13" s="13">
        <f>IFERROR(__xludf.DUMMYFUNCTION("""COMPUTED_VALUE"""),11.0)</f>
        <v>11</v>
      </c>
      <c r="P13" s="13">
        <f>IFERROR(__xludf.DUMMYFUNCTION("""COMPUTED_VALUE"""),5.0)</f>
        <v>5</v>
      </c>
      <c r="Q13" s="13">
        <f>IFERROR(__xludf.DUMMYFUNCTION("""COMPUTED_VALUE"""),4.0)</f>
        <v>4</v>
      </c>
      <c r="R13" s="13">
        <f>IFERROR(__xludf.DUMMYFUNCTION("""COMPUTED_VALUE"""),4.0)</f>
        <v>4</v>
      </c>
      <c r="S13" s="13">
        <f>IFERROR(__xludf.DUMMYFUNCTION("""COMPUTED_VALUE"""),7.0)</f>
        <v>7</v>
      </c>
      <c r="T13" s="13">
        <f>IFERROR(__xludf.DUMMYFUNCTION("""COMPUTED_VALUE"""),3.0)</f>
        <v>3</v>
      </c>
      <c r="U13" s="13">
        <f>IFERROR(__xludf.DUMMYFUNCTION("""COMPUTED_VALUE"""),7.0)</f>
        <v>7</v>
      </c>
      <c r="V13" s="13">
        <f>IFERROR(__xludf.DUMMYFUNCTION("""COMPUTED_VALUE"""),34.0)</f>
        <v>34</v>
      </c>
      <c r="W13" s="13">
        <f>IFERROR(__xludf.DUMMYFUNCTION("""COMPUTED_VALUE"""),27.0)</f>
        <v>27</v>
      </c>
      <c r="X13" s="15">
        <f>IFERROR(__xludf.DUMMYFUNCTION("""COMPUTED_VALUE"""),20.0)</f>
        <v>20</v>
      </c>
      <c r="Y13" s="16">
        <f>IFERROR(__xludf.DUMMYFUNCTION("""COMPUTED_VALUE"""),13.0)</f>
        <v>13</v>
      </c>
      <c r="Z13" s="16">
        <f>IFERROR(__xludf.DUMMYFUNCTION("""COMPUTED_VALUE"""),10.0)</f>
        <v>10</v>
      </c>
      <c r="AA13" s="16">
        <f>IFERROR(__xludf.DUMMYFUNCTION("""COMPUTED_VALUE"""),13.0)</f>
        <v>13</v>
      </c>
      <c r="AB13" s="16">
        <f>IFERROR(__xludf.DUMMYFUNCTION("""COMPUTED_VALUE"""),14.0)</f>
        <v>14</v>
      </c>
      <c r="AC13" s="16">
        <f>IFERROR(__xludf.DUMMYFUNCTION("""COMPUTED_VALUE"""),69.0)</f>
        <v>69</v>
      </c>
      <c r="AD13" s="16">
        <f>IFERROR(__xludf.DUMMYFUNCTION("""COMPUTED_VALUE"""),24.0)</f>
        <v>24</v>
      </c>
      <c r="AE13" s="16">
        <f>IFERROR(__xludf.DUMMYFUNCTION("""COMPUTED_VALUE"""),23.0)</f>
        <v>23</v>
      </c>
      <c r="AF13" s="16">
        <f>IFERROR(__xludf.DUMMYFUNCTION("""COMPUTED_VALUE"""),32.0)</f>
        <v>32</v>
      </c>
      <c r="AG13" s="16">
        <f>IFERROR(__xludf.DUMMYFUNCTION("""COMPUTED_VALUE"""),32.0)</f>
        <v>32</v>
      </c>
      <c r="AH13" s="16">
        <f>IFERROR(__xludf.DUMMYFUNCTION("""COMPUTED_VALUE"""),100.0)</f>
        <v>100</v>
      </c>
      <c r="AI13" s="16">
        <f>IFERROR(__xludf.DUMMYFUNCTION("""COMPUTED_VALUE"""),31.0)</f>
        <v>31</v>
      </c>
      <c r="AJ13" s="16">
        <f>IFERROR(__xludf.DUMMYFUNCTION("""COMPUTED_VALUE"""),33.0)</f>
        <v>33</v>
      </c>
      <c r="AK13" s="16">
        <f>IFERROR(__xludf.DUMMYFUNCTION("""COMPUTED_VALUE"""),34.0)</f>
        <v>34</v>
      </c>
      <c r="AL13" s="16">
        <f>IFERROR(__xludf.DUMMYFUNCTION("""COMPUTED_VALUE"""),42.0)</f>
        <v>42</v>
      </c>
      <c r="AM13" s="16">
        <f>IFERROR(__xludf.DUMMYFUNCTION("""COMPUTED_VALUE"""),22.0)</f>
        <v>22</v>
      </c>
      <c r="AN13" s="16">
        <f>IFERROR(__xludf.DUMMYFUNCTION("""COMPUTED_VALUE"""),17.0)</f>
        <v>17</v>
      </c>
      <c r="AO13" s="16">
        <f>IFERROR(__xludf.DUMMYFUNCTION("""COMPUTED_VALUE"""),14.0)</f>
        <v>14</v>
      </c>
      <c r="AP13" s="16">
        <f>IFERROR(__xludf.DUMMYFUNCTION("""COMPUTED_VALUE"""),12.0)</f>
        <v>12</v>
      </c>
      <c r="AQ13" s="16">
        <f>IFERROR(__xludf.DUMMYFUNCTION("""COMPUTED_VALUE"""),7.0)</f>
        <v>7</v>
      </c>
      <c r="AR13" s="16">
        <f>IFERROR(__xludf.DUMMYFUNCTION("""COMPUTED_VALUE"""),57.0)</f>
        <v>57</v>
      </c>
      <c r="AS13" s="16">
        <f>IFERROR(__xludf.DUMMYFUNCTION("""COMPUTED_VALUE"""),100.0)</f>
        <v>100</v>
      </c>
      <c r="AT13" s="16">
        <f>IFERROR(__xludf.DUMMYFUNCTION("""COMPUTED_VALUE"""),65.0)</f>
        <v>65</v>
      </c>
      <c r="AU13" s="16">
        <f>IFERROR(__xludf.DUMMYFUNCTION("""COMPUTED_VALUE"""),62.0)</f>
        <v>62</v>
      </c>
      <c r="AV13" s="16">
        <f>IFERROR(__xludf.DUMMYFUNCTION("""COMPUTED_VALUE"""),25.0)</f>
        <v>25</v>
      </c>
      <c r="AW13" s="16">
        <f>IFERROR(__xludf.DUMMYFUNCTION("""COMPUTED_VALUE"""),18.0)</f>
        <v>18</v>
      </c>
      <c r="AX13" s="16">
        <f>IFERROR(__xludf.DUMMYFUNCTION("""COMPUTED_VALUE"""),81.0)</f>
        <v>81</v>
      </c>
      <c r="AY13" s="16">
        <f>IFERROR(__xludf.DUMMYFUNCTION("""COMPUTED_VALUE"""),49.0)</f>
        <v>49</v>
      </c>
      <c r="AZ13" s="16">
        <f>IFERROR(__xludf.DUMMYFUNCTION("""COMPUTED_VALUE"""),22.0)</f>
        <v>22</v>
      </c>
      <c r="BA13" s="16">
        <f>IFERROR(__xludf.DUMMYFUNCTION("""COMPUTED_VALUE"""),25.0)</f>
        <v>25</v>
      </c>
      <c r="BB13" s="16">
        <f>IFERROR(__xludf.DUMMYFUNCTION("""COMPUTED_VALUE"""),88.0)</f>
        <v>88</v>
      </c>
      <c r="BC13" s="16">
        <f>IFERROR(__xludf.DUMMYFUNCTION("""COMPUTED_VALUE"""),24.0)</f>
        <v>24</v>
      </c>
      <c r="BD13" s="16">
        <f>IFERROR(__xludf.DUMMYFUNCTION("""COMPUTED_VALUE"""),27.0)</f>
        <v>27</v>
      </c>
      <c r="BE13" s="16" t="str">
        <f>IFERROR(__xludf.DUMMYFUNCTION("""COMPUTED_VALUE"""),"")</f>
        <v/>
      </c>
      <c r="BF13" s="16" t="str">
        <f>IFERROR(__xludf.DUMMYFUNCTION("""COMPUTED_VALUE"""),"")</f>
        <v/>
      </c>
      <c r="BG13" s="16" t="str">
        <f>IFERROR(__xludf.DUMMYFUNCTION("""COMPUTED_VALUE"""),"")</f>
        <v/>
      </c>
      <c r="BH13" s="16" t="str">
        <f>IFERROR(__xludf.DUMMYFUNCTION("""COMPUTED_VALUE"""),"")</f>
        <v/>
      </c>
      <c r="BI13" s="16" t="str">
        <f>IFERROR(__xludf.DUMMYFUNCTION("""COMPUTED_VALUE"""),"")</f>
        <v/>
      </c>
      <c r="BJ13" s="16" t="str">
        <f>IFERROR(__xludf.DUMMYFUNCTION("""COMPUTED_VALUE"""),"")</f>
        <v/>
      </c>
      <c r="BK13" s="16" t="str">
        <f>IFERROR(__xludf.DUMMYFUNCTION("""COMPUTED_VALUE"""),"")</f>
        <v/>
      </c>
      <c r="BL13" s="16"/>
      <c r="BM13" s="16"/>
      <c r="BN13" s="16"/>
    </row>
    <row r="14">
      <c r="A14" s="19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5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</row>
    <row r="15">
      <c r="A15" s="19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5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</row>
    <row r="16">
      <c r="A16" s="19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5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</row>
    <row r="17">
      <c r="A17" s="19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5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</row>
    <row r="18">
      <c r="A18" s="19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5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</row>
    <row r="19">
      <c r="A19" s="19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5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</row>
    <row r="20">
      <c r="A20" s="19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5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</row>
    <row r="21">
      <c r="A21" s="19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5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</row>
    <row r="22">
      <c r="A22" s="19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5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</row>
    <row r="23">
      <c r="A23" s="19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5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</row>
    <row r="24">
      <c r="A24" s="19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5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</row>
    <row r="25">
      <c r="A25" s="19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5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</row>
    <row r="26">
      <c r="A26" s="19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5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</row>
    <row r="27">
      <c r="A27" s="19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5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</row>
    <row r="28">
      <c r="A28" s="19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5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</row>
    <row r="29">
      <c r="A29" s="19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5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</row>
    <row r="30">
      <c r="A30" s="19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5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</row>
    <row r="31">
      <c r="A31" s="19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5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</row>
    <row r="32">
      <c r="A32" s="19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5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</row>
    <row r="33">
      <c r="A33" s="19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5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</row>
    <row r="34">
      <c r="A34" s="19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5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>
      <c r="A35" s="19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5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</row>
    <row r="36">
      <c r="A36" s="19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5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</row>
    <row r="37">
      <c r="A37" s="19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5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</row>
    <row r="38">
      <c r="A38" s="19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5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</row>
    <row r="39">
      <c r="A39" s="19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5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</row>
    <row r="40">
      <c r="A40" s="19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5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</row>
    <row r="41">
      <c r="A41" s="19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5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</row>
    <row r="42">
      <c r="A42" s="19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5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</row>
    <row r="43">
      <c r="A43" s="19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5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</row>
    <row r="44">
      <c r="A44" s="19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5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</row>
    <row r="45">
      <c r="A45" s="19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5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</row>
    <row r="46">
      <c r="A46" s="19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5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</row>
    <row r="47">
      <c r="A47" s="19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5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</row>
    <row r="48">
      <c r="A48" s="19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5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</row>
    <row r="49">
      <c r="A49" s="19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5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</row>
    <row r="50">
      <c r="A50" s="19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5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</row>
    <row r="51">
      <c r="A51" s="19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5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</row>
    <row r="52">
      <c r="A52" s="19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5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</row>
    <row r="53">
      <c r="A53" s="19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5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</row>
    <row r="54">
      <c r="A54" s="19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5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</row>
    <row r="55">
      <c r="A55" s="19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5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</row>
    <row r="56">
      <c r="A56" s="19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5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</row>
    <row r="57">
      <c r="A57" s="19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5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</row>
    <row r="58">
      <c r="A58" s="19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5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</row>
    <row r="59">
      <c r="A59" s="19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5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</row>
    <row r="60">
      <c r="A60" s="19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5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</row>
    <row r="61">
      <c r="A61" s="19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5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</row>
    <row r="62">
      <c r="A62" s="19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5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</row>
    <row r="63">
      <c r="A63" s="19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5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</row>
    <row r="64">
      <c r="A64" s="19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5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</row>
    <row r="65">
      <c r="A65" s="19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5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</row>
    <row r="66">
      <c r="A66" s="19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5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</row>
    <row r="67">
      <c r="A67" s="19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5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</row>
    <row r="68">
      <c r="A68" s="19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5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</row>
    <row r="69">
      <c r="A69" s="19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5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</row>
    <row r="70">
      <c r="A70" s="19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5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</row>
    <row r="71">
      <c r="A71" s="19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5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</row>
    <row r="72">
      <c r="A72" s="19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5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</row>
    <row r="73">
      <c r="A73" s="19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5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</row>
    <row r="74">
      <c r="A74" s="19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5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</row>
    <row r="75">
      <c r="A75" s="19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5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</row>
    <row r="76">
      <c r="A76" s="19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5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</row>
    <row r="77">
      <c r="A77" s="19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5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</row>
    <row r="78">
      <c r="A78" s="19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5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</row>
    <row r="79">
      <c r="A79" s="19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5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</row>
    <row r="80">
      <c r="A80" s="19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5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</row>
    <row r="81">
      <c r="A81" s="19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5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</row>
    <row r="82">
      <c r="A82" s="19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5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</row>
    <row r="83">
      <c r="A83" s="19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5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</row>
    <row r="84">
      <c r="A84" s="19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5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</row>
    <row r="85">
      <c r="A85" s="19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5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</row>
    <row r="86">
      <c r="A86" s="19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5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</row>
    <row r="87">
      <c r="A87" s="19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5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</row>
    <row r="88">
      <c r="A88" s="19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5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</row>
    <row r="89">
      <c r="A89" s="19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5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</row>
    <row r="90">
      <c r="A90" s="19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5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</row>
    <row r="91">
      <c r="A91" s="19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5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</row>
    <row r="92">
      <c r="A92" s="19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5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</row>
    <row r="93">
      <c r="A93" s="19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5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</row>
    <row r="94">
      <c r="A94" s="19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5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</row>
    <row r="95">
      <c r="A95" s="19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5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</row>
    <row r="96">
      <c r="A96" s="19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5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</row>
    <row r="97">
      <c r="A97" s="19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5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</row>
    <row r="98">
      <c r="A98" s="19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5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</row>
    <row r="99">
      <c r="A99" s="19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5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</row>
    <row r="100">
      <c r="A100" s="19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5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</row>
    <row r="101">
      <c r="A101" s="19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5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</row>
    <row r="102">
      <c r="A102" s="19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5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</row>
    <row r="103">
      <c r="A103" s="19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5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</row>
    <row r="104">
      <c r="A104" s="19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5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</row>
    <row r="105">
      <c r="A105" s="19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5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</row>
    <row r="106">
      <c r="A106" s="19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5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</row>
    <row r="107">
      <c r="A107" s="19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5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</row>
    <row r="108">
      <c r="A108" s="19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5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</row>
    <row r="109">
      <c r="A109" s="19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5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</row>
    <row r="110">
      <c r="A110" s="19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5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</row>
    <row r="111">
      <c r="A111" s="19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5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</row>
    <row r="112">
      <c r="A112" s="19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5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</row>
    <row r="113">
      <c r="A113" s="19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5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</row>
    <row r="114">
      <c r="A114" s="19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5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</row>
    <row r="115">
      <c r="A115" s="19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5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</row>
    <row r="116">
      <c r="A116" s="19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5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</row>
    <row r="117">
      <c r="A117" s="19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5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</row>
    <row r="118">
      <c r="A118" s="19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5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</row>
    <row r="119">
      <c r="A119" s="19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5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</row>
    <row r="120">
      <c r="A120" s="19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5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</row>
    <row r="121">
      <c r="A121" s="19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5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</row>
    <row r="122">
      <c r="A122" s="19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5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</row>
    <row r="123">
      <c r="A123" s="19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5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</row>
    <row r="124">
      <c r="A124" s="19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5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</row>
    <row r="125">
      <c r="A125" s="19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5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</row>
    <row r="126">
      <c r="A126" s="19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5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</row>
    <row r="127">
      <c r="A127" s="19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5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</row>
    <row r="128">
      <c r="A128" s="19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5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</row>
    <row r="129">
      <c r="A129" s="19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5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</row>
    <row r="130">
      <c r="A130" s="19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5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</row>
    <row r="131">
      <c r="A131" s="19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5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</row>
    <row r="132">
      <c r="A132" s="19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5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</row>
    <row r="133">
      <c r="A133" s="19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5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</row>
    <row r="134">
      <c r="A134" s="19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5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</row>
    <row r="135">
      <c r="A135" s="19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5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</row>
    <row r="136">
      <c r="A136" s="19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5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</row>
    <row r="137">
      <c r="A137" s="19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5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</row>
    <row r="138">
      <c r="A138" s="19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5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</row>
    <row r="139">
      <c r="A139" s="19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5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</row>
    <row r="140">
      <c r="A140" s="19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5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</row>
    <row r="141">
      <c r="A141" s="19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5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</row>
    <row r="142">
      <c r="A142" s="19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5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</row>
    <row r="143">
      <c r="A143" s="19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5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</row>
    <row r="144">
      <c r="A144" s="19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5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</row>
    <row r="145">
      <c r="A145" s="19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5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</row>
    <row r="146">
      <c r="A146" s="19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5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</row>
    <row r="147">
      <c r="A147" s="19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5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</row>
    <row r="148">
      <c r="A148" s="19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5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</row>
    <row r="149">
      <c r="A149" s="19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5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</row>
    <row r="150">
      <c r="A150" s="19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5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</row>
    <row r="151">
      <c r="A151" s="19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5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</row>
    <row r="152">
      <c r="A152" s="19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5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</row>
    <row r="153">
      <c r="A153" s="19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5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</row>
    <row r="154">
      <c r="A154" s="19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5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</row>
    <row r="155">
      <c r="A155" s="19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5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</row>
    <row r="156">
      <c r="A156" s="19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5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</row>
    <row r="157">
      <c r="A157" s="19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5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</row>
    <row r="158">
      <c r="A158" s="19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5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</row>
    <row r="159">
      <c r="A159" s="19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5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</row>
    <row r="160">
      <c r="A160" s="19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5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</row>
    <row r="161">
      <c r="A161" s="19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5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</row>
    <row r="162">
      <c r="A162" s="19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5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</row>
    <row r="163">
      <c r="A163" s="19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5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</row>
    <row r="164">
      <c r="A164" s="19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5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</row>
    <row r="165">
      <c r="A165" s="19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5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</row>
    <row r="166">
      <c r="A166" s="19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5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</row>
    <row r="167">
      <c r="A167" s="19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5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</row>
    <row r="168">
      <c r="A168" s="19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5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</row>
    <row r="169">
      <c r="A169" s="19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5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</row>
    <row r="170">
      <c r="A170" s="19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5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</row>
    <row r="171">
      <c r="A171" s="19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5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</row>
    <row r="172">
      <c r="A172" s="19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5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</row>
    <row r="173">
      <c r="A173" s="19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5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</row>
    <row r="174">
      <c r="A174" s="19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5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</row>
    <row r="175">
      <c r="A175" s="19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5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</row>
    <row r="176">
      <c r="A176" s="19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5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</row>
    <row r="177">
      <c r="A177" s="19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5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</row>
    <row r="178">
      <c r="A178" s="19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5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</row>
    <row r="179">
      <c r="A179" s="19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5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</row>
    <row r="180">
      <c r="A180" s="19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5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</row>
    <row r="181">
      <c r="A181" s="19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5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</row>
    <row r="182">
      <c r="A182" s="19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5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</row>
    <row r="183">
      <c r="A183" s="19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5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</row>
    <row r="184">
      <c r="A184" s="19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5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</row>
    <row r="185">
      <c r="A185" s="19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5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</row>
    <row r="186">
      <c r="A186" s="19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5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</row>
    <row r="187">
      <c r="A187" s="19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5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</row>
    <row r="188">
      <c r="A188" s="19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5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</row>
    <row r="189">
      <c r="A189" s="19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5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</row>
    <row r="190">
      <c r="A190" s="19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5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</row>
    <row r="191">
      <c r="A191" s="19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5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</row>
    <row r="192">
      <c r="A192" s="19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5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</row>
    <row r="193">
      <c r="A193" s="19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5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</row>
    <row r="194">
      <c r="A194" s="19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5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</row>
    <row r="195">
      <c r="A195" s="19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5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</row>
    <row r="196">
      <c r="A196" s="19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5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</row>
    <row r="197">
      <c r="A197" s="19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5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</row>
    <row r="198">
      <c r="A198" s="19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5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</row>
    <row r="199">
      <c r="A199" s="19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5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</row>
    <row r="200">
      <c r="A200" s="19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5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</row>
    <row r="201">
      <c r="A201" s="19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5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</row>
    <row r="202">
      <c r="A202" s="19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5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</row>
    <row r="203">
      <c r="A203" s="19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5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</row>
    <row r="204">
      <c r="A204" s="19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5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</row>
    <row r="205">
      <c r="A205" s="19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5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</row>
    <row r="206">
      <c r="A206" s="19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5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</row>
    <row r="207">
      <c r="A207" s="19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5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</row>
    <row r="208">
      <c r="A208" s="19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5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</row>
    <row r="209">
      <c r="A209" s="19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5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</row>
    <row r="210">
      <c r="A210" s="19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5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</row>
    <row r="211">
      <c r="A211" s="19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5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</row>
    <row r="212">
      <c r="A212" s="19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5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</row>
    <row r="213">
      <c r="A213" s="19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5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</row>
    <row r="214">
      <c r="A214" s="19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5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</row>
    <row r="215">
      <c r="A215" s="19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5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</row>
    <row r="216">
      <c r="A216" s="19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5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</row>
    <row r="217">
      <c r="A217" s="19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5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</row>
    <row r="218">
      <c r="A218" s="19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5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</row>
    <row r="219">
      <c r="A219" s="19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5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</row>
    <row r="220">
      <c r="A220" s="19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5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</row>
    <row r="221">
      <c r="A221" s="19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5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</row>
    <row r="222">
      <c r="A222" s="19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5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</row>
    <row r="223">
      <c r="A223" s="19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5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</row>
    <row r="224">
      <c r="A224" s="19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5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</row>
    <row r="225">
      <c r="A225" s="19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5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</row>
    <row r="226">
      <c r="A226" s="19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5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</row>
    <row r="227">
      <c r="A227" s="19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5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</row>
    <row r="228">
      <c r="A228" s="19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5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</row>
    <row r="229">
      <c r="A229" s="19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5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</row>
    <row r="230">
      <c r="A230" s="19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5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</row>
    <row r="231">
      <c r="A231" s="19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5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</row>
    <row r="232">
      <c r="A232" s="19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5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</row>
    <row r="233">
      <c r="A233" s="19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5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</row>
    <row r="234">
      <c r="A234" s="19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5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</row>
    <row r="235">
      <c r="A235" s="19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5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</row>
    <row r="236">
      <c r="A236" s="19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5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</row>
    <row r="237">
      <c r="A237" s="19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5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</row>
    <row r="238">
      <c r="A238" s="19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5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</row>
    <row r="239">
      <c r="A239" s="19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5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</row>
    <row r="240">
      <c r="A240" s="19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5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</row>
    <row r="241">
      <c r="A241" s="19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5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</row>
    <row r="242">
      <c r="A242" s="19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5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</row>
    <row r="243">
      <c r="A243" s="19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5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</row>
    <row r="244">
      <c r="A244" s="19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5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</row>
    <row r="245">
      <c r="A245" s="19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5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</row>
    <row r="246">
      <c r="A246" s="19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5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</row>
    <row r="247">
      <c r="A247" s="19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5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</row>
    <row r="248">
      <c r="A248" s="19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5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</row>
    <row r="249">
      <c r="A249" s="19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5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</row>
    <row r="250">
      <c r="A250" s="19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5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</row>
    <row r="251">
      <c r="A251" s="19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5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</row>
    <row r="252">
      <c r="A252" s="19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5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</row>
    <row r="253">
      <c r="A253" s="19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5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</row>
    <row r="254">
      <c r="A254" s="19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5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</row>
    <row r="255">
      <c r="A255" s="19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5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</row>
    <row r="256">
      <c r="A256" s="19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5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</row>
    <row r="257">
      <c r="A257" s="19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5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</row>
    <row r="258">
      <c r="A258" s="19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5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</row>
    <row r="259">
      <c r="A259" s="19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5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</row>
    <row r="260">
      <c r="A260" s="19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5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</row>
    <row r="261">
      <c r="A261" s="19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5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</row>
    <row r="262">
      <c r="A262" s="19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5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</row>
    <row r="263">
      <c r="A263" s="19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5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</row>
    <row r="264">
      <c r="A264" s="19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5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</row>
    <row r="265">
      <c r="A265" s="19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5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</row>
    <row r="266">
      <c r="A266" s="19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5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</row>
    <row r="267">
      <c r="A267" s="19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5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</row>
    <row r="268">
      <c r="A268" s="19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5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</row>
    <row r="269">
      <c r="A269" s="19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5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</row>
    <row r="270">
      <c r="A270" s="19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5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</row>
    <row r="271">
      <c r="A271" s="19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5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</row>
    <row r="272">
      <c r="A272" s="19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5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</row>
    <row r="273">
      <c r="A273" s="19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5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</row>
    <row r="274">
      <c r="A274" s="19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5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</row>
    <row r="275">
      <c r="A275" s="19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5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</row>
    <row r="276">
      <c r="A276" s="19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5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</row>
    <row r="277">
      <c r="A277" s="19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5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</row>
    <row r="278">
      <c r="A278" s="19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5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</row>
    <row r="279">
      <c r="A279" s="19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5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</row>
    <row r="280">
      <c r="A280" s="19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5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</row>
    <row r="281">
      <c r="A281" s="19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5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</row>
    <row r="282">
      <c r="A282" s="19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5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</row>
    <row r="283">
      <c r="A283" s="19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5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</row>
    <row r="284">
      <c r="A284" s="19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5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</row>
    <row r="285">
      <c r="A285" s="19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5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</row>
    <row r="286">
      <c r="A286" s="19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5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</row>
    <row r="287">
      <c r="A287" s="19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5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</row>
    <row r="288">
      <c r="A288" s="19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5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</row>
    <row r="289">
      <c r="A289" s="19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5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</row>
    <row r="290">
      <c r="A290" s="19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5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</row>
    <row r="291">
      <c r="A291" s="19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5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</row>
    <row r="292">
      <c r="A292" s="19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5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</row>
    <row r="293">
      <c r="A293" s="19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5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</row>
    <row r="294">
      <c r="A294" s="19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5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</row>
    <row r="295">
      <c r="A295" s="19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5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</row>
    <row r="296">
      <c r="A296" s="19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5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</row>
    <row r="297">
      <c r="A297" s="19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5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</row>
    <row r="298">
      <c r="A298" s="19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5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</row>
    <row r="299">
      <c r="A299" s="19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5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</row>
    <row r="300">
      <c r="A300" s="19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5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</row>
    <row r="301">
      <c r="A301" s="19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5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</row>
    <row r="302">
      <c r="A302" s="19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5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</row>
    <row r="303">
      <c r="A303" s="19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5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</row>
    <row r="304">
      <c r="A304" s="19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5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</row>
    <row r="305">
      <c r="A305" s="19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5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</row>
    <row r="306">
      <c r="A306" s="19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5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</row>
    <row r="307">
      <c r="A307" s="19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5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</row>
    <row r="308">
      <c r="A308" s="19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5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</row>
    <row r="309">
      <c r="A309" s="19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5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</row>
    <row r="310">
      <c r="A310" s="19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5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</row>
    <row r="311">
      <c r="A311" s="19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5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</row>
    <row r="312">
      <c r="A312" s="19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5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</row>
    <row r="313">
      <c r="A313" s="19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5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</row>
    <row r="314">
      <c r="A314" s="19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5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</row>
    <row r="315">
      <c r="A315" s="19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5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</row>
    <row r="316">
      <c r="A316" s="19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5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</row>
    <row r="317">
      <c r="A317" s="19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5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</row>
    <row r="318">
      <c r="A318" s="19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5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</row>
    <row r="319">
      <c r="A319" s="19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5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</row>
    <row r="320">
      <c r="A320" s="19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5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</row>
    <row r="321">
      <c r="A321" s="19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5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</row>
    <row r="322">
      <c r="A322" s="19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5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</row>
    <row r="323">
      <c r="A323" s="19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5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</row>
    <row r="324">
      <c r="A324" s="19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5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</row>
    <row r="325">
      <c r="A325" s="19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5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</row>
    <row r="326">
      <c r="A326" s="19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5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</row>
    <row r="327">
      <c r="A327" s="19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5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</row>
    <row r="328">
      <c r="A328" s="19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5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</row>
    <row r="329">
      <c r="A329" s="19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5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</row>
    <row r="330">
      <c r="A330" s="19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5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</row>
    <row r="331">
      <c r="A331" s="19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5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</row>
    <row r="332">
      <c r="A332" s="19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5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</row>
    <row r="333">
      <c r="A333" s="19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5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</row>
    <row r="334">
      <c r="A334" s="19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5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</row>
    <row r="335">
      <c r="A335" s="19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5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</row>
    <row r="336">
      <c r="A336" s="19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5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</row>
    <row r="337">
      <c r="A337" s="19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5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</row>
    <row r="338">
      <c r="A338" s="19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5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</row>
    <row r="339">
      <c r="A339" s="19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5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</row>
    <row r="340">
      <c r="A340" s="19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5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</row>
    <row r="341">
      <c r="A341" s="19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5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</row>
    <row r="342">
      <c r="A342" s="19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5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</row>
    <row r="343">
      <c r="A343" s="19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5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</row>
    <row r="344">
      <c r="A344" s="19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5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</row>
    <row r="345">
      <c r="A345" s="19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5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</row>
    <row r="346">
      <c r="A346" s="19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5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</row>
    <row r="347">
      <c r="A347" s="19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5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</row>
    <row r="348">
      <c r="A348" s="19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5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</row>
    <row r="349">
      <c r="A349" s="19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5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</row>
    <row r="350">
      <c r="A350" s="19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5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</row>
    <row r="351">
      <c r="A351" s="19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5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</row>
    <row r="352">
      <c r="A352" s="19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5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</row>
    <row r="353">
      <c r="A353" s="19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5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</row>
    <row r="354">
      <c r="A354" s="19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5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</row>
    <row r="355">
      <c r="A355" s="19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5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</row>
    <row r="356">
      <c r="A356" s="19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5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</row>
    <row r="357">
      <c r="A357" s="19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5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</row>
    <row r="358">
      <c r="A358" s="19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5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</row>
    <row r="359">
      <c r="A359" s="19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5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</row>
    <row r="360">
      <c r="A360" s="19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5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</row>
    <row r="361">
      <c r="A361" s="19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5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</row>
    <row r="362">
      <c r="A362" s="19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5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</row>
    <row r="363">
      <c r="A363" s="19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5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</row>
    <row r="364">
      <c r="A364" s="19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5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</row>
    <row r="365">
      <c r="A365" s="19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5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</row>
    <row r="366">
      <c r="A366" s="19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5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</row>
    <row r="367">
      <c r="A367" s="19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5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</row>
    <row r="368">
      <c r="A368" s="19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5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</row>
    <row r="369">
      <c r="A369" s="19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5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</row>
    <row r="370">
      <c r="A370" s="19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5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</row>
    <row r="371">
      <c r="A371" s="19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5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</row>
    <row r="372">
      <c r="A372" s="19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5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</row>
    <row r="373">
      <c r="A373" s="19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5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</row>
    <row r="374">
      <c r="A374" s="19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5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</row>
    <row r="375">
      <c r="A375" s="19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5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</row>
    <row r="376">
      <c r="A376" s="19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5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</row>
    <row r="377">
      <c r="A377" s="19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5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</row>
    <row r="378">
      <c r="A378" s="19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5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</row>
    <row r="379">
      <c r="A379" s="19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5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</row>
    <row r="380">
      <c r="A380" s="19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5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</row>
    <row r="381">
      <c r="A381" s="19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5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</row>
    <row r="382">
      <c r="A382" s="19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5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</row>
    <row r="383">
      <c r="A383" s="19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5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</row>
    <row r="384">
      <c r="A384" s="19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5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</row>
    <row r="385">
      <c r="A385" s="19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5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</row>
    <row r="386">
      <c r="A386" s="19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5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</row>
    <row r="387">
      <c r="A387" s="19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5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</row>
    <row r="388">
      <c r="A388" s="19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5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</row>
    <row r="389">
      <c r="A389" s="19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5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</row>
    <row r="390">
      <c r="A390" s="19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5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</row>
    <row r="391">
      <c r="A391" s="19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5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</row>
    <row r="392">
      <c r="A392" s="19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5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</row>
    <row r="393">
      <c r="A393" s="19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5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</row>
    <row r="394">
      <c r="A394" s="19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5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</row>
    <row r="395">
      <c r="A395" s="19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5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</row>
    <row r="396">
      <c r="A396" s="19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5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</row>
    <row r="397">
      <c r="A397" s="19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5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</row>
    <row r="398">
      <c r="A398" s="19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5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</row>
    <row r="399">
      <c r="A399" s="19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5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</row>
    <row r="400">
      <c r="A400" s="19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5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</row>
    <row r="401">
      <c r="A401" s="19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5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</row>
    <row r="402">
      <c r="A402" s="19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5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</row>
    <row r="403">
      <c r="A403" s="19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5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</row>
    <row r="404">
      <c r="A404" s="19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5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</row>
    <row r="405">
      <c r="A405" s="19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5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</row>
    <row r="406">
      <c r="A406" s="19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5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</row>
    <row r="407">
      <c r="A407" s="19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5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</row>
    <row r="408">
      <c r="A408" s="19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5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</row>
    <row r="409">
      <c r="A409" s="19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5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</row>
    <row r="410">
      <c r="A410" s="19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5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</row>
    <row r="411">
      <c r="A411" s="19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5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</row>
    <row r="412">
      <c r="A412" s="19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5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</row>
    <row r="413">
      <c r="A413" s="19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5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</row>
    <row r="414">
      <c r="A414" s="19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5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</row>
    <row r="415">
      <c r="A415" s="19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5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</row>
    <row r="416">
      <c r="A416" s="19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5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</row>
    <row r="417">
      <c r="A417" s="19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5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</row>
    <row r="418">
      <c r="A418" s="19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5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</row>
    <row r="419">
      <c r="A419" s="19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5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</row>
    <row r="420">
      <c r="A420" s="19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5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</row>
    <row r="421">
      <c r="A421" s="19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5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</row>
    <row r="422">
      <c r="A422" s="19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5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</row>
    <row r="423">
      <c r="A423" s="19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5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</row>
    <row r="424">
      <c r="A424" s="19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5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</row>
    <row r="425">
      <c r="A425" s="19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5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</row>
    <row r="426">
      <c r="A426" s="19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5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</row>
    <row r="427">
      <c r="A427" s="19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5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</row>
    <row r="428">
      <c r="A428" s="19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5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</row>
    <row r="429">
      <c r="A429" s="19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5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</row>
    <row r="430">
      <c r="A430" s="19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5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</row>
    <row r="431">
      <c r="A431" s="19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5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</row>
    <row r="432">
      <c r="A432" s="19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5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</row>
    <row r="433">
      <c r="A433" s="19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5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</row>
    <row r="434">
      <c r="A434" s="19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5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</row>
    <row r="435">
      <c r="A435" s="19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5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</row>
    <row r="436">
      <c r="A436" s="19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5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</row>
    <row r="437">
      <c r="A437" s="19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5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</row>
    <row r="438">
      <c r="A438" s="19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5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</row>
    <row r="439">
      <c r="A439" s="19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5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</row>
    <row r="440">
      <c r="A440" s="19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5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</row>
    <row r="441">
      <c r="A441" s="19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5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</row>
    <row r="442">
      <c r="A442" s="19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5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</row>
    <row r="443">
      <c r="A443" s="19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5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</row>
    <row r="444">
      <c r="A444" s="19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5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</row>
    <row r="445">
      <c r="A445" s="19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5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</row>
    <row r="446">
      <c r="A446" s="19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5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</row>
    <row r="447">
      <c r="A447" s="19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5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</row>
    <row r="448">
      <c r="A448" s="19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5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</row>
    <row r="449">
      <c r="A449" s="19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5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</row>
    <row r="450">
      <c r="A450" s="19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5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</row>
    <row r="451">
      <c r="A451" s="19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5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</row>
    <row r="452">
      <c r="A452" s="19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5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</row>
    <row r="453">
      <c r="A453" s="19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5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</row>
    <row r="454">
      <c r="A454" s="19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5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</row>
    <row r="455">
      <c r="A455" s="19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5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</row>
    <row r="456">
      <c r="A456" s="19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5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</row>
    <row r="457">
      <c r="A457" s="19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5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</row>
    <row r="458">
      <c r="A458" s="19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5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</row>
    <row r="459">
      <c r="A459" s="19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5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</row>
    <row r="460">
      <c r="A460" s="19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5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</row>
    <row r="461">
      <c r="A461" s="19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5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</row>
    <row r="462">
      <c r="A462" s="19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5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</row>
    <row r="463">
      <c r="A463" s="19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5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</row>
    <row r="464">
      <c r="A464" s="19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5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</row>
    <row r="465">
      <c r="A465" s="19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5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</row>
    <row r="466">
      <c r="A466" s="19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5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</row>
    <row r="467">
      <c r="A467" s="19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5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</row>
    <row r="468">
      <c r="A468" s="19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5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</row>
    <row r="469">
      <c r="A469" s="19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5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</row>
    <row r="470">
      <c r="A470" s="19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5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</row>
    <row r="471">
      <c r="A471" s="19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5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</row>
    <row r="472">
      <c r="A472" s="19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5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</row>
    <row r="473">
      <c r="A473" s="19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5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</row>
    <row r="474">
      <c r="A474" s="19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5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</row>
    <row r="475">
      <c r="A475" s="19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5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</row>
    <row r="476">
      <c r="A476" s="19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5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</row>
    <row r="477">
      <c r="A477" s="19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5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</row>
    <row r="478">
      <c r="A478" s="19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5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</row>
    <row r="479">
      <c r="A479" s="19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5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</row>
    <row r="480">
      <c r="A480" s="19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5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</row>
    <row r="481">
      <c r="A481" s="19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5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</row>
    <row r="482">
      <c r="A482" s="19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5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</row>
    <row r="483">
      <c r="A483" s="19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5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</row>
    <row r="484">
      <c r="A484" s="19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5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</row>
    <row r="485">
      <c r="A485" s="19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5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</row>
    <row r="486">
      <c r="A486" s="19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5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</row>
    <row r="487">
      <c r="A487" s="19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5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</row>
    <row r="488">
      <c r="A488" s="19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5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</row>
    <row r="489">
      <c r="A489" s="19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5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</row>
    <row r="490">
      <c r="A490" s="19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5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</row>
    <row r="491">
      <c r="A491" s="19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5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</row>
    <row r="492">
      <c r="A492" s="19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5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</row>
    <row r="493">
      <c r="A493" s="19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5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</row>
    <row r="494">
      <c r="A494" s="19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5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</row>
    <row r="495">
      <c r="A495" s="19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5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</row>
    <row r="496">
      <c r="A496" s="19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5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</row>
    <row r="497">
      <c r="A497" s="19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5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</row>
    <row r="498">
      <c r="A498" s="19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5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</row>
    <row r="499">
      <c r="A499" s="19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5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</row>
    <row r="500">
      <c r="A500" s="19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5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</row>
    <row r="501">
      <c r="A501" s="19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5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</row>
    <row r="502">
      <c r="A502" s="19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5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</row>
    <row r="503">
      <c r="A503" s="19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5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</row>
    <row r="504">
      <c r="A504" s="19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5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</row>
    <row r="505">
      <c r="A505" s="19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5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</row>
    <row r="506">
      <c r="A506" s="19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5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</row>
    <row r="507">
      <c r="A507" s="19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5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</row>
    <row r="508">
      <c r="A508" s="19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5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</row>
    <row r="509">
      <c r="A509" s="19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5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</row>
    <row r="510">
      <c r="A510" s="19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5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</row>
    <row r="511">
      <c r="A511" s="19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5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</row>
    <row r="512">
      <c r="A512" s="19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5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</row>
    <row r="513">
      <c r="A513" s="19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5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</row>
    <row r="514">
      <c r="A514" s="19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5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</row>
    <row r="515">
      <c r="A515" s="19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5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</row>
    <row r="516">
      <c r="A516" s="19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5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  <c r="BN516" s="16"/>
    </row>
    <row r="517">
      <c r="A517" s="19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5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  <c r="BN517" s="16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</hyperlinks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tr">
        <f>IFERROR(__xludf.DUMMYFUNCTION("IMPORTRANGE(""https://docs.google.com/spreadsheets/d/1d6fdgW_xP7v4hVciptosnfGlaG9RAWMKSEGWLdL8ilY/edit#gid=1623320637/edit#gid=0"",""IA!A1:XX26"")"),"")</f>
        <v/>
      </c>
      <c r="B1" s="3" t="str">
        <f>IFERROR(__xludf.DUMMYFUNCTION("""COMPUTED_VALUE"""),"")</f>
        <v/>
      </c>
      <c r="C1" s="3" t="str">
        <f>IFERROR(__xludf.DUMMYFUNCTION("""COMPUTED_VALUE"""),"12/27/2018 - 01/02/2019")</f>
        <v>12/27/2018 - 01/02/2019</v>
      </c>
      <c r="D1" s="3" t="str">
        <f>IFERROR(__xludf.DUMMYFUNCTION("""COMPUTED_VALUE"""),"01/03/2019 - 01/09/2019")</f>
        <v>01/03/2019 - 01/09/2019</v>
      </c>
      <c r="E1" s="3" t="str">
        <f>IFERROR(__xludf.DUMMYFUNCTION("""COMPUTED_VALUE"""),"01/10/2019 - 01/16/2019")</f>
        <v>01/10/2019 - 01/16/2019</v>
      </c>
      <c r="F1" s="3" t="str">
        <f>IFERROR(__xludf.DUMMYFUNCTION("""COMPUTED_VALUE"""),"01/17/2019 - 01/23/2019")</f>
        <v>01/17/2019 - 01/23/2019</v>
      </c>
      <c r="G1" s="3" t="str">
        <f>IFERROR(__xludf.DUMMYFUNCTION("""COMPUTED_VALUE"""),"01/24/2019 - 01/30/2019")</f>
        <v>01/24/2019 - 01/30/2019</v>
      </c>
      <c r="H1" s="3" t="str">
        <f>IFERROR(__xludf.DUMMYFUNCTION("""COMPUTED_VALUE"""),"01/31/2019 - 02/06/2019")</f>
        <v>01/31/2019 - 02/06/2019</v>
      </c>
      <c r="I1" s="3" t="str">
        <f>IFERROR(__xludf.DUMMYFUNCTION("""COMPUTED_VALUE"""),"02/07/2019 - 02/13/2019")</f>
        <v>02/07/2019 - 02/13/2019</v>
      </c>
      <c r="J1" s="3" t="str">
        <f>IFERROR(__xludf.DUMMYFUNCTION("""COMPUTED_VALUE"""),"02/14/2019 - 02/20/2019")</f>
        <v>02/14/2019 - 02/20/2019</v>
      </c>
      <c r="K1" s="3" t="str">
        <f>IFERROR(__xludf.DUMMYFUNCTION("""COMPUTED_VALUE"""),"02/21/2019 - 02/27/2019")</f>
        <v>02/21/2019 - 02/27/2019</v>
      </c>
      <c r="L1" s="3" t="str">
        <f>IFERROR(__xludf.DUMMYFUNCTION("""COMPUTED_VALUE"""),"02/28/2019 - 03/06/2019")</f>
        <v>02/28/2019 - 03/06/2019</v>
      </c>
      <c r="M1" s="3" t="str">
        <f>IFERROR(__xludf.DUMMYFUNCTION("""COMPUTED_VALUE"""),"03/07/2019 - 03/13/2019")</f>
        <v>03/07/2019 - 03/13/2019</v>
      </c>
      <c r="N1" s="3" t="str">
        <f>IFERROR(__xludf.DUMMYFUNCTION("""COMPUTED_VALUE"""),"03/14/2019 - 03/20/2019")</f>
        <v>03/14/2019 - 03/20/2019</v>
      </c>
      <c r="O1" s="3" t="str">
        <f>IFERROR(__xludf.DUMMYFUNCTION("""COMPUTED_VALUE"""),"03/21/2019 - 03/27/2019")</f>
        <v>03/21/2019 - 03/27/2019</v>
      </c>
      <c r="P1" s="3" t="str">
        <f>IFERROR(__xludf.DUMMYFUNCTION("""COMPUTED_VALUE"""),"03/28/2019 - 04/03/2019")</f>
        <v>03/28/2019 - 04/03/2019</v>
      </c>
      <c r="Q1" s="3" t="str">
        <f>IFERROR(__xludf.DUMMYFUNCTION("""COMPUTED_VALUE"""),"04/04/2019 - 04/10/2019")</f>
        <v>04/04/2019 - 04/10/2019</v>
      </c>
      <c r="R1" s="3" t="str">
        <f>IFERROR(__xludf.DUMMYFUNCTION("""COMPUTED_VALUE"""),"04/11/2019 - 04/17/2019")</f>
        <v>04/11/2019 - 04/17/2019</v>
      </c>
      <c r="S1" s="3" t="str">
        <f>IFERROR(__xludf.DUMMYFUNCTION("""COMPUTED_VALUE"""),"04/18/2019 - 04/24/2019")</f>
        <v>04/18/2019 - 04/24/2019</v>
      </c>
      <c r="T1" s="3" t="str">
        <f>IFERROR(__xludf.DUMMYFUNCTION("""COMPUTED_VALUE"""),"04/25/2019 - 05/01/2019")</f>
        <v>04/25/2019 - 05/01/2019</v>
      </c>
      <c r="U1" s="3" t="str">
        <f>IFERROR(__xludf.DUMMYFUNCTION("""COMPUTED_VALUE"""),"05/02/2019 - 05/08/2019")</f>
        <v>05/02/2019 - 05/08/2019</v>
      </c>
      <c r="V1" s="3" t="str">
        <f>IFERROR(__xludf.DUMMYFUNCTION("""COMPUTED_VALUE"""),"05/09/2019 - 05/15/2019")</f>
        <v>05/09/2019 - 05/15/2019</v>
      </c>
      <c r="W1" s="3" t="str">
        <f>IFERROR(__xludf.DUMMYFUNCTION("""COMPUTED_VALUE"""),"05/16/2019 - 05/22/2019")</f>
        <v>05/16/2019 - 05/22/2019</v>
      </c>
      <c r="X1" s="3" t="str">
        <f>IFERROR(__xludf.DUMMYFUNCTION("""COMPUTED_VALUE"""),"05/23/2019 - 05/29/2019")</f>
        <v>05/23/2019 - 05/29/2019</v>
      </c>
      <c r="Y1" s="3" t="str">
        <f>IFERROR(__xludf.DUMMYFUNCTION("""COMPUTED_VALUE"""),"05/30/2019 - 06/05/2019")</f>
        <v>05/30/2019 - 06/05/2019</v>
      </c>
      <c r="Z1" s="3" t="str">
        <f>IFERROR(__xludf.DUMMYFUNCTION("""COMPUTED_VALUE"""),"06/06/2019 - 06/12/2019")</f>
        <v>06/06/2019 - 06/12/2019</v>
      </c>
      <c r="AA1" s="3" t="str">
        <f>IFERROR(__xludf.DUMMYFUNCTION("""COMPUTED_VALUE"""),"06/13/2019 - 06/19/2019")</f>
        <v>06/13/2019 - 06/19/2019</v>
      </c>
      <c r="AB1" s="3" t="str">
        <f>IFERROR(__xludf.DUMMYFUNCTION("""COMPUTED_VALUE"""),"06/20/2019 - 06/26/2019")</f>
        <v>06/20/2019 - 06/26/2019</v>
      </c>
      <c r="AC1" s="3" t="str">
        <f>IFERROR(__xludf.DUMMYFUNCTION("""COMPUTED_VALUE"""),"06/27/2019 - 07/03/2019")</f>
        <v>06/27/2019 - 07/03/2019</v>
      </c>
      <c r="AD1" s="3" t="str">
        <f>IFERROR(__xludf.DUMMYFUNCTION("""COMPUTED_VALUE"""),"07/04/2019 - 07/10/2019")</f>
        <v>07/04/2019 - 07/10/2019</v>
      </c>
      <c r="AE1" s="3" t="str">
        <f>IFERROR(__xludf.DUMMYFUNCTION("""COMPUTED_VALUE"""),"07/11/2019 - 07/17/2019")</f>
        <v>07/11/2019 - 07/17/2019</v>
      </c>
      <c r="AF1" s="3" t="str">
        <f>IFERROR(__xludf.DUMMYFUNCTION("""COMPUTED_VALUE"""),"07/18/2019 - 07/24/2019")</f>
        <v>07/18/2019 - 07/24/2019</v>
      </c>
      <c r="AG1" s="3" t="str">
        <f>IFERROR(__xludf.DUMMYFUNCTION("""COMPUTED_VALUE"""),"07/25/2019 - 07/31/2019")</f>
        <v>07/25/2019 - 07/31/2019</v>
      </c>
      <c r="AH1" s="3" t="str">
        <f>IFERROR(__xludf.DUMMYFUNCTION("""COMPUTED_VALUE"""),"08/01/2019 - 08/07/2019")</f>
        <v>08/01/2019 - 08/07/2019</v>
      </c>
      <c r="AI1" s="3" t="str">
        <f>IFERROR(__xludf.DUMMYFUNCTION("""COMPUTED_VALUE"""),"08/08/2019 - 08/14/2019")</f>
        <v>08/08/2019 - 08/14/2019</v>
      </c>
      <c r="AJ1" s="3" t="str">
        <f>IFERROR(__xludf.DUMMYFUNCTION("""COMPUTED_VALUE"""),"08/15/2019 - 08/21/2019")</f>
        <v>08/15/2019 - 08/21/2019</v>
      </c>
      <c r="AK1" s="3" t="str">
        <f>IFERROR(__xludf.DUMMYFUNCTION("""COMPUTED_VALUE"""),"08/22/2019 - 08/28/2019")</f>
        <v>08/22/2019 - 08/28/2019</v>
      </c>
      <c r="AL1" s="3" t="str">
        <f>IFERROR(__xludf.DUMMYFUNCTION("""COMPUTED_VALUE"""),"08/29/2019 - 09/04/2019")</f>
        <v>08/29/2019 - 09/04/2019</v>
      </c>
      <c r="AM1" s="3" t="str">
        <f>IFERROR(__xludf.DUMMYFUNCTION("""COMPUTED_VALUE"""),"09/05/2019 - 09/11/2019")</f>
        <v>09/05/2019 - 09/11/2019</v>
      </c>
      <c r="AN1" s="3" t="str">
        <f>IFERROR(__xludf.DUMMYFUNCTION("""COMPUTED_VALUE"""),"09/12/2019 - 09/18/2019")</f>
        <v>09/12/2019 - 09/18/2019</v>
      </c>
      <c r="AO1" s="3" t="str">
        <f>IFERROR(__xludf.DUMMYFUNCTION("""COMPUTED_VALUE"""),"09/19/2019 - 09/25/2019")</f>
        <v>09/19/2019 - 09/25/2019</v>
      </c>
      <c r="AP1" s="3" t="str">
        <f>IFERROR(__xludf.DUMMYFUNCTION("""COMPUTED_VALUE"""),"09/26/2019 - 10/02/2019")</f>
        <v>09/26/2019 - 10/02/2019</v>
      </c>
      <c r="AQ1" s="3" t="str">
        <f>IFERROR(__xludf.DUMMYFUNCTION("""COMPUTED_VALUE"""),"10/03/2019 - 10/09/2019")</f>
        <v>10/03/2019 - 10/09/2019</v>
      </c>
      <c r="AR1" s="3" t="str">
        <f>IFERROR(__xludf.DUMMYFUNCTION("""COMPUTED_VALUE"""),"10/10/2019 10/16/2019")</f>
        <v>10/10/2019 10/16/2019</v>
      </c>
      <c r="AS1" s="3" t="str">
        <f>IFERROR(__xludf.DUMMYFUNCTION("""COMPUTED_VALUE"""),"10/17/2019 - 10/23/2019")</f>
        <v>10/17/2019 - 10/23/2019</v>
      </c>
      <c r="AT1" s="3" t="str">
        <f>IFERROR(__xludf.DUMMYFUNCTION("""COMPUTED_VALUE"""),"10/24/2019 - 10/30/2019")</f>
        <v>10/24/2019 - 10/30/2019</v>
      </c>
      <c r="AU1" s="3" t="str">
        <f>IFERROR(__xludf.DUMMYFUNCTION("""COMPUTED_VALUE"""),"10/31/2019 - 11/06/2019")</f>
        <v>10/31/2019 - 11/06/2019</v>
      </c>
      <c r="AV1" s="3" t="str">
        <f>IFERROR(__xludf.DUMMYFUNCTION("""COMPUTED_VALUE"""),"11/07/2019 - 11/13/2019")</f>
        <v>11/07/2019 - 11/13/2019</v>
      </c>
      <c r="AW1" s="3" t="str">
        <f>IFERROR(__xludf.DUMMYFUNCTION("""COMPUTED_VALUE"""),"11/14/2019 11/20/2019")</f>
        <v>11/14/2019 11/20/2019</v>
      </c>
      <c r="AX1" s="3" t="str">
        <f>IFERROR(__xludf.DUMMYFUNCTION("""COMPUTED_VALUE"""),"11/21/2019 11/27/2019")</f>
        <v>11/21/2019 11/27/2019</v>
      </c>
      <c r="AY1" s="3" t="str">
        <f>IFERROR(__xludf.DUMMYFUNCTION("""COMPUTED_VALUE"""),"11/28/2019 12/04/2019")</f>
        <v>11/28/2019 12/04/2019</v>
      </c>
      <c r="AZ1" s="3" t="str">
        <f>IFERROR(__xludf.DUMMYFUNCTION("""COMPUTED_VALUE"""),"12/05/2019 12/11/2019")</f>
        <v>12/05/2019 12/11/2019</v>
      </c>
      <c r="BA1" s="3" t="str">
        <f>IFERROR(__xludf.DUMMYFUNCTION("""COMPUTED_VALUE"""),"12/12/2019 12/18/2019")</f>
        <v>12/12/2019 12/18/2019</v>
      </c>
      <c r="BB1" s="3" t="str">
        <f>IFERROR(__xludf.DUMMYFUNCTION("""COMPUTED_VALUE"""),"12/19/2019 12/25/2019")</f>
        <v>12/19/2019 12/25/2019</v>
      </c>
      <c r="BC1" s="3" t="str">
        <f>IFERROR(__xludf.DUMMYFUNCTION("""COMPUTED_VALUE"""),"12/26/2019 01/01/2020")</f>
        <v>12/26/2019 01/01/2020</v>
      </c>
      <c r="BD1" s="3" t="str">
        <f>IFERROR(__xludf.DUMMYFUNCTION("""COMPUTED_VALUE"""),"01/02/2020 01/08/2020")</f>
        <v>01/02/2020 01/08/2020</v>
      </c>
      <c r="BE1" s="3" t="str">
        <f>IFERROR(__xludf.DUMMYFUNCTION("""COMPUTED_VALUE"""),"")</f>
        <v/>
      </c>
      <c r="BF1" s="3" t="str">
        <f>IFERROR(__xludf.DUMMYFUNCTION("""COMPUTED_VALUE"""),"")</f>
        <v/>
      </c>
      <c r="BG1" s="3" t="str">
        <f>IFERROR(__xludf.DUMMYFUNCTION("""COMPUTED_VALUE"""),"")</f>
        <v/>
      </c>
      <c r="BH1" s="3"/>
      <c r="BI1" s="3"/>
    </row>
    <row r="2">
      <c r="A2" s="10" t="str">
        <f>IFERROR(__xludf.DUMMYFUNCTION("""COMPUTED_VALUE"""),"https://upload.wikimedia.org/wikipedia/commons/thumb/b/b7/Amy_Klobuchar%2C_official_portrait%2C_113th_Congress.jpg/220px-Amy_Klobuchar%2C_official_portrait%2C_113th_Congress.jpg")</f>
        <v>https://upload.wikimedia.org/wikipedia/commons/thumb/b/b7/Amy_Klobuchar%2C_official_portrait%2C_113th_Congress.jpg/220px-Amy_Klobuchar%2C_official_portrait%2C_113th_Congress.jpg</v>
      </c>
      <c r="B2" s="11" t="str">
        <f>IFERROR(__xludf.DUMMYFUNCTION("""COMPUTED_VALUE"""),"Amy Klobuchar")</f>
        <v>Amy Klobuchar</v>
      </c>
      <c r="C2" s="14">
        <f>IFERROR(__xludf.DUMMYFUNCTION("""COMPUTED_VALUE"""),11.0)</f>
        <v>11</v>
      </c>
      <c r="D2" s="14">
        <f>IFERROR(__xludf.DUMMYFUNCTION("""COMPUTED_VALUE"""),5.0)</f>
        <v>5</v>
      </c>
      <c r="E2" s="14">
        <f>IFERROR(__xludf.DUMMYFUNCTION("""COMPUTED_VALUE"""),14.0)</f>
        <v>14</v>
      </c>
      <c r="F2" s="14">
        <f>IFERROR(__xludf.DUMMYFUNCTION("""COMPUTED_VALUE"""),25.0)</f>
        <v>25</v>
      </c>
      <c r="G2" s="14">
        <f>IFERROR(__xludf.DUMMYFUNCTION("""COMPUTED_VALUE"""),6.0)</f>
        <v>6</v>
      </c>
      <c r="H2" s="14">
        <f>IFERROR(__xludf.DUMMYFUNCTION("""COMPUTED_VALUE"""),35.0)</f>
        <v>35</v>
      </c>
      <c r="I2" s="14">
        <f>IFERROR(__xludf.DUMMYFUNCTION("""COMPUTED_VALUE"""),100.0)</f>
        <v>100</v>
      </c>
      <c r="J2" s="14">
        <f>IFERROR(__xludf.DUMMYFUNCTION("""COMPUTED_VALUE"""),24.0)</f>
        <v>24</v>
      </c>
      <c r="K2" s="14">
        <f>IFERROR(__xludf.DUMMYFUNCTION("""COMPUTED_VALUE"""),16.0)</f>
        <v>16</v>
      </c>
      <c r="L2" s="14">
        <f>IFERROR(__xludf.DUMMYFUNCTION("""COMPUTED_VALUE"""),7.0)</f>
        <v>7</v>
      </c>
      <c r="M2" s="14">
        <f>IFERROR(__xludf.DUMMYFUNCTION("""COMPUTED_VALUE"""),9.0)</f>
        <v>9</v>
      </c>
      <c r="N2" s="14">
        <f>IFERROR(__xludf.DUMMYFUNCTION("""COMPUTED_VALUE"""),13.0)</f>
        <v>13</v>
      </c>
      <c r="O2" s="14">
        <f>IFERROR(__xludf.DUMMYFUNCTION("""COMPUTED_VALUE"""),13.0)</f>
        <v>13</v>
      </c>
      <c r="P2" s="14">
        <f>IFERROR(__xludf.DUMMYFUNCTION("""COMPUTED_VALUE"""),4.0)</f>
        <v>4</v>
      </c>
      <c r="Q2" s="14">
        <f>IFERROR(__xludf.DUMMYFUNCTION("""COMPUTED_VALUE"""),7.0)</f>
        <v>7</v>
      </c>
      <c r="R2" s="14">
        <f>IFERROR(__xludf.DUMMYFUNCTION("""COMPUTED_VALUE"""),3.0)</f>
        <v>3</v>
      </c>
      <c r="S2" s="14">
        <f>IFERROR(__xludf.DUMMYFUNCTION("""COMPUTED_VALUE"""),8.0)</f>
        <v>8</v>
      </c>
      <c r="T2" s="14">
        <f>IFERROR(__xludf.DUMMYFUNCTION("""COMPUTED_VALUE"""),1.0)</f>
        <v>1</v>
      </c>
      <c r="U2" s="14">
        <f>IFERROR(__xludf.DUMMYFUNCTION("""COMPUTED_VALUE"""),16.0)</f>
        <v>16</v>
      </c>
      <c r="V2" s="14">
        <f>IFERROR(__xludf.DUMMYFUNCTION("""COMPUTED_VALUE"""),15.0)</f>
        <v>15</v>
      </c>
      <c r="W2" s="14">
        <f>IFERROR(__xludf.DUMMYFUNCTION("""COMPUTED_VALUE"""),12.0)</f>
        <v>12</v>
      </c>
      <c r="X2" s="14">
        <f>IFERROR(__xludf.DUMMYFUNCTION("""COMPUTED_VALUE"""),39.0)</f>
        <v>39</v>
      </c>
      <c r="Y2" s="14">
        <f>IFERROR(__xludf.DUMMYFUNCTION("""COMPUTED_VALUE"""),10.0)</f>
        <v>10</v>
      </c>
      <c r="Z2" s="14">
        <f>IFERROR(__xludf.DUMMYFUNCTION("""COMPUTED_VALUE"""),4.0)</f>
        <v>4</v>
      </c>
      <c r="AA2" s="14">
        <f>IFERROR(__xludf.DUMMYFUNCTION("""COMPUTED_VALUE"""),7.0)</f>
        <v>7</v>
      </c>
      <c r="AB2" s="14">
        <f>IFERROR(__xludf.DUMMYFUNCTION("""COMPUTED_VALUE"""),11.0)</f>
        <v>11</v>
      </c>
      <c r="AC2" s="14">
        <f>IFERROR(__xludf.DUMMYFUNCTION("""COMPUTED_VALUE"""),23.0)</f>
        <v>23</v>
      </c>
      <c r="AD2" s="14">
        <f>IFERROR(__xludf.DUMMYFUNCTION("""COMPUTED_VALUE"""),18.0)</f>
        <v>18</v>
      </c>
      <c r="AE2" s="14">
        <f>IFERROR(__xludf.DUMMYFUNCTION("""COMPUTED_VALUE"""),16.0)</f>
        <v>16</v>
      </c>
      <c r="AF2" s="14">
        <f>IFERROR(__xludf.DUMMYFUNCTION("""COMPUTED_VALUE"""),11.0)</f>
        <v>11</v>
      </c>
      <c r="AG2" s="14">
        <f>IFERROR(__xludf.DUMMYFUNCTION("""COMPUTED_VALUE"""),24.0)</f>
        <v>24</v>
      </c>
      <c r="AH2" s="14">
        <f>IFERROR(__xludf.DUMMYFUNCTION("""COMPUTED_VALUE"""),11.0)</f>
        <v>11</v>
      </c>
      <c r="AI2" s="14">
        <f>IFERROR(__xludf.DUMMYFUNCTION("""COMPUTED_VALUE"""),9.0)</f>
        <v>9</v>
      </c>
      <c r="AJ2" s="14">
        <f>IFERROR(__xludf.DUMMYFUNCTION("""COMPUTED_VALUE"""),23.0)</f>
        <v>23</v>
      </c>
      <c r="AK2" s="14">
        <f>IFERROR(__xludf.DUMMYFUNCTION("""COMPUTED_VALUE"""),17.0)</f>
        <v>17</v>
      </c>
      <c r="AL2" s="14">
        <f>IFERROR(__xludf.DUMMYFUNCTION("""COMPUTED_VALUE"""),13.0)</f>
        <v>13</v>
      </c>
      <c r="AM2" s="14">
        <f>IFERROR(__xludf.DUMMYFUNCTION("""COMPUTED_VALUE"""),8.0)</f>
        <v>8</v>
      </c>
      <c r="AN2" s="14">
        <f>IFERROR(__xludf.DUMMYFUNCTION("""COMPUTED_VALUE"""),10.0)</f>
        <v>10</v>
      </c>
      <c r="AO2" s="14">
        <f>IFERROR(__xludf.DUMMYFUNCTION("""COMPUTED_VALUE"""),6.0)</f>
        <v>6</v>
      </c>
      <c r="AP2" s="14">
        <f>IFERROR(__xludf.DUMMYFUNCTION("""COMPUTED_VALUE"""),7.0)</f>
        <v>7</v>
      </c>
      <c r="AQ2" s="14">
        <f>IFERROR(__xludf.DUMMYFUNCTION("""COMPUTED_VALUE"""),6.0)</f>
        <v>6</v>
      </c>
      <c r="AR2" s="14">
        <f>IFERROR(__xludf.DUMMYFUNCTION("""COMPUTED_VALUE"""),16.0)</f>
        <v>16</v>
      </c>
      <c r="AS2" s="14">
        <f>IFERROR(__xludf.DUMMYFUNCTION("""COMPUTED_VALUE"""),9.0)</f>
        <v>9</v>
      </c>
      <c r="AT2" s="14">
        <f>IFERROR(__xludf.DUMMYFUNCTION("""COMPUTED_VALUE"""),15.0)</f>
        <v>15</v>
      </c>
      <c r="AU2" s="14">
        <f>IFERROR(__xludf.DUMMYFUNCTION("""COMPUTED_VALUE"""),16.0)</f>
        <v>16</v>
      </c>
      <c r="AV2" s="14">
        <f>IFERROR(__xludf.DUMMYFUNCTION("""COMPUTED_VALUE"""),13.0)</f>
        <v>13</v>
      </c>
      <c r="AW2" s="14">
        <f>IFERROR(__xludf.DUMMYFUNCTION("""COMPUTED_VALUE"""),4.0)</f>
        <v>4</v>
      </c>
      <c r="AX2" s="14">
        <f>IFERROR(__xludf.DUMMYFUNCTION("""COMPUTED_VALUE"""),20.0)</f>
        <v>20</v>
      </c>
      <c r="AY2" s="14">
        <f>IFERROR(__xludf.DUMMYFUNCTION("""COMPUTED_VALUE"""),11.0)</f>
        <v>11</v>
      </c>
      <c r="AZ2" s="14">
        <f>IFERROR(__xludf.DUMMYFUNCTION("""COMPUTED_VALUE"""),11.0)</f>
        <v>11</v>
      </c>
      <c r="BA2" s="14">
        <f>IFERROR(__xludf.DUMMYFUNCTION("""COMPUTED_VALUE"""),19.0)</f>
        <v>19</v>
      </c>
      <c r="BB2" s="14">
        <f>IFERROR(__xludf.DUMMYFUNCTION("""COMPUTED_VALUE"""),37.0)</f>
        <v>37</v>
      </c>
      <c r="BC2" s="14">
        <f>IFERROR(__xludf.DUMMYFUNCTION("""COMPUTED_VALUE"""),20.0)</f>
        <v>20</v>
      </c>
      <c r="BD2" s="14">
        <f>IFERROR(__xludf.DUMMYFUNCTION("""COMPUTED_VALUE"""),34.0)</f>
        <v>34</v>
      </c>
      <c r="BE2" s="11" t="str">
        <f>IFERROR(__xludf.DUMMYFUNCTION("""COMPUTED_VALUE"""),"")</f>
        <v/>
      </c>
      <c r="BF2" s="11" t="str">
        <f>IFERROR(__xludf.DUMMYFUNCTION("""COMPUTED_VALUE"""),"")</f>
        <v/>
      </c>
      <c r="BG2" s="11" t="str">
        <f>IFERROR(__xludf.DUMMYFUNCTION("""COMPUTED_VALUE"""),"")</f>
        <v/>
      </c>
    </row>
    <row r="3">
      <c r="A3" s="10" t="str">
        <f>IFERROR(__xludf.DUMMYFUNCTION("""COMPUTED_VALUE"""),"https://upload.wikimedia.org/wikipedia/commons/thumb/f/f6/Andrew_Yang_by_Gage_Skidmore.jpg/220px-Andrew_Yang_by_Gage_Skidmore.jpg")</f>
        <v>https://upload.wikimedia.org/wikipedia/commons/thumb/f/f6/Andrew_Yang_by_Gage_Skidmore.jpg/220px-Andrew_Yang_by_Gage_Skidmore.jpg</v>
      </c>
      <c r="B3" s="11" t="str">
        <f>IFERROR(__xludf.DUMMYFUNCTION("""COMPUTED_VALUE"""),"Andrew Yang")</f>
        <v>Andrew Yang</v>
      </c>
      <c r="C3" s="14">
        <f>IFERROR(__xludf.DUMMYFUNCTION("""COMPUTED_VALUE"""),0.0)</f>
        <v>0</v>
      </c>
      <c r="D3" s="14">
        <f>IFERROR(__xludf.DUMMYFUNCTION("""COMPUTED_VALUE"""),2.0)</f>
        <v>2</v>
      </c>
      <c r="E3" s="14">
        <f>IFERROR(__xludf.DUMMYFUNCTION("""COMPUTED_VALUE"""),7.0)</f>
        <v>7</v>
      </c>
      <c r="F3" s="14">
        <f>IFERROR(__xludf.DUMMYFUNCTION("""COMPUTED_VALUE"""),19.0)</f>
        <v>19</v>
      </c>
      <c r="G3" s="14">
        <f>IFERROR(__xludf.DUMMYFUNCTION("""COMPUTED_VALUE"""),7.0)</f>
        <v>7</v>
      </c>
      <c r="H3" s="14">
        <f>IFERROR(__xludf.DUMMYFUNCTION("""COMPUTED_VALUE"""),26.0)</f>
        <v>26</v>
      </c>
      <c r="I3" s="14">
        <f>IFERROR(__xludf.DUMMYFUNCTION("""COMPUTED_VALUE"""),10.0)</f>
        <v>10</v>
      </c>
      <c r="J3" s="14">
        <f>IFERROR(__xludf.DUMMYFUNCTION("""COMPUTED_VALUE"""),15.0)</f>
        <v>15</v>
      </c>
      <c r="K3" s="14">
        <f>IFERROR(__xludf.DUMMYFUNCTION("""COMPUTED_VALUE"""),10.0)</f>
        <v>10</v>
      </c>
      <c r="L3" s="14">
        <f>IFERROR(__xludf.DUMMYFUNCTION("""COMPUTED_VALUE"""),26.0)</f>
        <v>26</v>
      </c>
      <c r="M3" s="14">
        <f>IFERROR(__xludf.DUMMYFUNCTION("""COMPUTED_VALUE"""),37.0)</f>
        <v>37</v>
      </c>
      <c r="N3" s="14">
        <f>IFERROR(__xludf.DUMMYFUNCTION("""COMPUTED_VALUE"""),28.0)</f>
        <v>28</v>
      </c>
      <c r="O3" s="14">
        <f>IFERROR(__xludf.DUMMYFUNCTION("""COMPUTED_VALUE"""),37.0)</f>
        <v>37</v>
      </c>
      <c r="P3" s="14">
        <f>IFERROR(__xludf.DUMMYFUNCTION("""COMPUTED_VALUE"""),7.0)</f>
        <v>7</v>
      </c>
      <c r="Q3" s="14">
        <f>IFERROR(__xludf.DUMMYFUNCTION("""COMPUTED_VALUE"""),21.0)</f>
        <v>21</v>
      </c>
      <c r="R3" s="14">
        <f>IFERROR(__xludf.DUMMYFUNCTION("""COMPUTED_VALUE"""),10.0)</f>
        <v>10</v>
      </c>
      <c r="S3" s="14">
        <f>IFERROR(__xludf.DUMMYFUNCTION("""COMPUTED_VALUE"""),18.0)</f>
        <v>18</v>
      </c>
      <c r="T3" s="14">
        <f>IFERROR(__xludf.DUMMYFUNCTION("""COMPUTED_VALUE"""),12.0)</f>
        <v>12</v>
      </c>
      <c r="U3" s="14">
        <f>IFERROR(__xludf.DUMMYFUNCTION("""COMPUTED_VALUE"""),10.0)</f>
        <v>10</v>
      </c>
      <c r="V3" s="14">
        <f>IFERROR(__xludf.DUMMYFUNCTION("""COMPUTED_VALUE"""),15.0)</f>
        <v>15</v>
      </c>
      <c r="W3" s="14">
        <f>IFERROR(__xludf.DUMMYFUNCTION("""COMPUTED_VALUE"""),14.0)</f>
        <v>14</v>
      </c>
      <c r="X3" s="14">
        <f>IFERROR(__xludf.DUMMYFUNCTION("""COMPUTED_VALUE"""),43.0)</f>
        <v>43</v>
      </c>
      <c r="Y3" s="14">
        <f>IFERROR(__xludf.DUMMYFUNCTION("""COMPUTED_VALUE"""),17.0)</f>
        <v>17</v>
      </c>
      <c r="Z3" s="14">
        <f>IFERROR(__xludf.DUMMYFUNCTION("""COMPUTED_VALUE"""),14.0)</f>
        <v>14</v>
      </c>
      <c r="AA3" s="14">
        <f>IFERROR(__xludf.DUMMYFUNCTION("""COMPUTED_VALUE"""),38.0)</f>
        <v>38</v>
      </c>
      <c r="AB3" s="14">
        <f>IFERROR(__xludf.DUMMYFUNCTION("""COMPUTED_VALUE"""),18.0)</f>
        <v>18</v>
      </c>
      <c r="AC3" s="14">
        <f>IFERROR(__xludf.DUMMYFUNCTION("""COMPUTED_VALUE"""),50.0)</f>
        <v>50</v>
      </c>
      <c r="AD3" s="14">
        <f>IFERROR(__xludf.DUMMYFUNCTION("""COMPUTED_VALUE"""),29.0)</f>
        <v>29</v>
      </c>
      <c r="AE3" s="14">
        <f>IFERROR(__xludf.DUMMYFUNCTION("""COMPUTED_VALUE"""),13.0)</f>
        <v>13</v>
      </c>
      <c r="AF3" s="14">
        <f>IFERROR(__xludf.DUMMYFUNCTION("""COMPUTED_VALUE"""),20.0)</f>
        <v>20</v>
      </c>
      <c r="AG3" s="14">
        <f>IFERROR(__xludf.DUMMYFUNCTION("""COMPUTED_VALUE"""),35.0)</f>
        <v>35</v>
      </c>
      <c r="AH3" s="14">
        <f>IFERROR(__xludf.DUMMYFUNCTION("""COMPUTED_VALUE"""),34.0)</f>
        <v>34</v>
      </c>
      <c r="AI3" s="14">
        <f>IFERROR(__xludf.DUMMYFUNCTION("""COMPUTED_VALUE"""),31.0)</f>
        <v>31</v>
      </c>
      <c r="AJ3" s="14">
        <f>IFERROR(__xludf.DUMMYFUNCTION("""COMPUTED_VALUE"""),54.0)</f>
        <v>54</v>
      </c>
      <c r="AK3" s="14">
        <f>IFERROR(__xludf.DUMMYFUNCTION("""COMPUTED_VALUE"""),48.0)</f>
        <v>48</v>
      </c>
      <c r="AL3" s="14">
        <f>IFERROR(__xludf.DUMMYFUNCTION("""COMPUTED_VALUE"""),38.0)</f>
        <v>38</v>
      </c>
      <c r="AM3" s="14">
        <f>IFERROR(__xludf.DUMMYFUNCTION("""COMPUTED_VALUE"""),49.0)</f>
        <v>49</v>
      </c>
      <c r="AN3" s="14">
        <f>IFERROR(__xludf.DUMMYFUNCTION("""COMPUTED_VALUE"""),75.0)</f>
        <v>75</v>
      </c>
      <c r="AO3" s="14">
        <f>IFERROR(__xludf.DUMMYFUNCTION("""COMPUTED_VALUE"""),30.0)</f>
        <v>30</v>
      </c>
      <c r="AP3" s="14">
        <f>IFERROR(__xludf.DUMMYFUNCTION("""COMPUTED_VALUE"""),32.0)</f>
        <v>32</v>
      </c>
      <c r="AQ3" s="14">
        <f>IFERROR(__xludf.DUMMYFUNCTION("""COMPUTED_VALUE"""),16.0)</f>
        <v>16</v>
      </c>
      <c r="AR3" s="14">
        <f>IFERROR(__xludf.DUMMYFUNCTION("""COMPUTED_VALUE"""),37.0)</f>
        <v>37</v>
      </c>
      <c r="AS3" s="14">
        <f>IFERROR(__xludf.DUMMYFUNCTION("""COMPUTED_VALUE"""),27.0)</f>
        <v>27</v>
      </c>
      <c r="AT3" s="14">
        <f>IFERROR(__xludf.DUMMYFUNCTION("""COMPUTED_VALUE"""),31.0)</f>
        <v>31</v>
      </c>
      <c r="AU3" s="14">
        <f>IFERROR(__xludf.DUMMYFUNCTION("""COMPUTED_VALUE"""),41.0)</f>
        <v>41</v>
      </c>
      <c r="AV3" s="14">
        <f>IFERROR(__xludf.DUMMYFUNCTION("""COMPUTED_VALUE"""),32.0)</f>
        <v>32</v>
      </c>
      <c r="AW3" s="14">
        <f>IFERROR(__xludf.DUMMYFUNCTION("""COMPUTED_VALUE"""),22.0)</f>
        <v>22</v>
      </c>
      <c r="AX3" s="14">
        <f>IFERROR(__xludf.DUMMYFUNCTION("""COMPUTED_VALUE"""),38.0)</f>
        <v>38</v>
      </c>
      <c r="AY3" s="14">
        <f>IFERROR(__xludf.DUMMYFUNCTION("""COMPUTED_VALUE"""),34.0)</f>
        <v>34</v>
      </c>
      <c r="AZ3" s="14">
        <f>IFERROR(__xludf.DUMMYFUNCTION("""COMPUTED_VALUE"""),29.0)</f>
        <v>29</v>
      </c>
      <c r="BA3" s="14">
        <f>IFERROR(__xludf.DUMMYFUNCTION("""COMPUTED_VALUE"""),74.0)</f>
        <v>74</v>
      </c>
      <c r="BB3" s="14">
        <f>IFERROR(__xludf.DUMMYFUNCTION("""COMPUTED_VALUE"""),49.0)</f>
        <v>49</v>
      </c>
      <c r="BC3" s="14">
        <f>IFERROR(__xludf.DUMMYFUNCTION("""COMPUTED_VALUE"""),55.0)</f>
        <v>55</v>
      </c>
      <c r="BD3" s="14">
        <f>IFERROR(__xludf.DUMMYFUNCTION("""COMPUTED_VALUE"""),68.0)</f>
        <v>68</v>
      </c>
      <c r="BE3" s="11" t="str">
        <f>IFERROR(__xludf.DUMMYFUNCTION("""COMPUTED_VALUE"""),"")</f>
        <v/>
      </c>
      <c r="BF3" s="11" t="str">
        <f>IFERROR(__xludf.DUMMYFUNCTION("""COMPUTED_VALUE"""),"")</f>
        <v/>
      </c>
      <c r="BG3" s="11" t="str">
        <f>IFERROR(__xludf.DUMMYFUNCTION("""COMPUTED_VALUE"""),"")</f>
        <v/>
      </c>
    </row>
    <row r="4">
      <c r="A4" s="17" t="str">
        <f>IFERROR(__xludf.DUMMYFUNCTION("""COMPUTED_VALUE"""),"https://upload.wikimedia.org/wikipedia/commons/thumb/0/0c/Bernie_Sanders_July_2019_%28cropped%29.jpg/220px-Bernie_Sanders_July_2019_%28cropped%29.jpg")</f>
        <v>https://upload.wikimedia.org/wikipedia/commons/thumb/0/0c/Bernie_Sanders_July_2019_%28cropped%29.jpg/220px-Bernie_Sanders_July_2019_%28cropped%29.jpg</v>
      </c>
      <c r="B4" s="11" t="str">
        <f>IFERROR(__xludf.DUMMYFUNCTION("""COMPUTED_VALUE"""),"Bernie Sanders")</f>
        <v>Bernie Sanders</v>
      </c>
      <c r="C4" s="14">
        <f>IFERROR(__xludf.DUMMYFUNCTION("""COMPUTED_VALUE"""),14.0)</f>
        <v>14</v>
      </c>
      <c r="D4" s="14">
        <f>IFERROR(__xludf.DUMMYFUNCTION("""COMPUTED_VALUE"""),20.0)</f>
        <v>20</v>
      </c>
      <c r="E4" s="14">
        <f>IFERROR(__xludf.DUMMYFUNCTION("""COMPUTED_VALUE"""),58.0)</f>
        <v>58</v>
      </c>
      <c r="F4" s="14">
        <f>IFERROR(__xludf.DUMMYFUNCTION("""COMPUTED_VALUE"""),100.0)</f>
        <v>100</v>
      </c>
      <c r="G4" s="14">
        <f>IFERROR(__xludf.DUMMYFUNCTION("""COMPUTED_VALUE"""),100.0)</f>
        <v>100</v>
      </c>
      <c r="H4" s="14">
        <f>IFERROR(__xludf.DUMMYFUNCTION("""COMPUTED_VALUE"""),100.0)</f>
        <v>100</v>
      </c>
      <c r="I4" s="14">
        <f>IFERROR(__xludf.DUMMYFUNCTION("""COMPUTED_VALUE"""),41.0)</f>
        <v>41</v>
      </c>
      <c r="J4" s="14">
        <f>IFERROR(__xludf.DUMMYFUNCTION("""COMPUTED_VALUE"""),100.0)</f>
        <v>100</v>
      </c>
      <c r="K4" s="14">
        <f>IFERROR(__xludf.DUMMYFUNCTION("""COMPUTED_VALUE"""),100.0)</f>
        <v>100</v>
      </c>
      <c r="L4" s="14">
        <f>IFERROR(__xludf.DUMMYFUNCTION("""COMPUTED_VALUE"""),100.0)</f>
        <v>100</v>
      </c>
      <c r="M4" s="14">
        <f>IFERROR(__xludf.DUMMYFUNCTION("""COMPUTED_VALUE"""),100.0)</f>
        <v>100</v>
      </c>
      <c r="N4" s="14">
        <f>IFERROR(__xludf.DUMMYFUNCTION("""COMPUTED_VALUE"""),100.0)</f>
        <v>100</v>
      </c>
      <c r="O4" s="14">
        <f>IFERROR(__xludf.DUMMYFUNCTION("""COMPUTED_VALUE"""),87.0)</f>
        <v>87</v>
      </c>
      <c r="P4" s="14">
        <f>IFERROR(__xludf.DUMMYFUNCTION("""COMPUTED_VALUE"""),24.0)</f>
        <v>24</v>
      </c>
      <c r="Q4" s="14">
        <f>IFERROR(__xludf.DUMMYFUNCTION("""COMPUTED_VALUE"""),79.0)</f>
        <v>79</v>
      </c>
      <c r="R4" s="14">
        <f>IFERROR(__xludf.DUMMYFUNCTION("""COMPUTED_VALUE"""),37.0)</f>
        <v>37</v>
      </c>
      <c r="S4" s="14">
        <f>IFERROR(__xludf.DUMMYFUNCTION("""COMPUTED_VALUE"""),78.0)</f>
        <v>78</v>
      </c>
      <c r="T4" s="14">
        <f>IFERROR(__xludf.DUMMYFUNCTION("""COMPUTED_VALUE"""),32.0)</f>
        <v>32</v>
      </c>
      <c r="U4" s="14">
        <f>IFERROR(__xludf.DUMMYFUNCTION("""COMPUTED_VALUE"""),73.0)</f>
        <v>73</v>
      </c>
      <c r="V4" s="14">
        <f>IFERROR(__xludf.DUMMYFUNCTION("""COMPUTED_VALUE"""),85.0)</f>
        <v>85</v>
      </c>
      <c r="W4" s="14">
        <f>IFERROR(__xludf.DUMMYFUNCTION("""COMPUTED_VALUE"""),37.0)</f>
        <v>37</v>
      </c>
      <c r="X4" s="14">
        <f>IFERROR(__xludf.DUMMYFUNCTION("""COMPUTED_VALUE"""),35.0)</f>
        <v>35</v>
      </c>
      <c r="Y4" s="14">
        <f>IFERROR(__xludf.DUMMYFUNCTION("""COMPUTED_VALUE"""),30.0)</f>
        <v>30</v>
      </c>
      <c r="Z4" s="14">
        <f>IFERROR(__xludf.DUMMYFUNCTION("""COMPUTED_VALUE"""),55.0)</f>
        <v>55</v>
      </c>
      <c r="AA4" s="14">
        <f>IFERROR(__xludf.DUMMYFUNCTION("""COMPUTED_VALUE"""),69.0)</f>
        <v>69</v>
      </c>
      <c r="AB4" s="14">
        <f>IFERROR(__xludf.DUMMYFUNCTION("""COMPUTED_VALUE"""),68.0)</f>
        <v>68</v>
      </c>
      <c r="AC4" s="14">
        <f>IFERROR(__xludf.DUMMYFUNCTION("""COMPUTED_VALUE"""),99.0)</f>
        <v>99</v>
      </c>
      <c r="AD4" s="14">
        <f>IFERROR(__xludf.DUMMYFUNCTION("""COMPUTED_VALUE"""),96.0)</f>
        <v>96</v>
      </c>
      <c r="AE4" s="14">
        <f>IFERROR(__xludf.DUMMYFUNCTION("""COMPUTED_VALUE"""),72.0)</f>
        <v>72</v>
      </c>
      <c r="AF4" s="14">
        <f>IFERROR(__xludf.DUMMYFUNCTION("""COMPUTED_VALUE"""),100.0)</f>
        <v>100</v>
      </c>
      <c r="AG4" s="14">
        <f>IFERROR(__xludf.DUMMYFUNCTION("""COMPUTED_VALUE"""),100.0)</f>
        <v>100</v>
      </c>
      <c r="AH4" s="14">
        <f>IFERROR(__xludf.DUMMYFUNCTION("""COMPUTED_VALUE"""),34.0)</f>
        <v>34</v>
      </c>
      <c r="AI4" s="14">
        <f>IFERROR(__xludf.DUMMYFUNCTION("""COMPUTED_VALUE"""),53.0)</f>
        <v>53</v>
      </c>
      <c r="AJ4" s="14">
        <f>IFERROR(__xludf.DUMMYFUNCTION("""COMPUTED_VALUE"""),83.0)</f>
        <v>83</v>
      </c>
      <c r="AK4" s="14">
        <f>IFERROR(__xludf.DUMMYFUNCTION("""COMPUTED_VALUE"""),93.0)</f>
        <v>93</v>
      </c>
      <c r="AL4" s="14">
        <f>IFERROR(__xludf.DUMMYFUNCTION("""COMPUTED_VALUE"""),95.0)</f>
        <v>95</v>
      </c>
      <c r="AM4" s="14">
        <f>IFERROR(__xludf.DUMMYFUNCTION("""COMPUTED_VALUE"""),100.0)</f>
        <v>100</v>
      </c>
      <c r="AN4" s="14">
        <f>IFERROR(__xludf.DUMMYFUNCTION("""COMPUTED_VALUE"""),77.0)</f>
        <v>77</v>
      </c>
      <c r="AO4" s="14">
        <f>IFERROR(__xludf.DUMMYFUNCTION("""COMPUTED_VALUE"""),62.0)</f>
        <v>62</v>
      </c>
      <c r="AP4" s="14">
        <f>IFERROR(__xludf.DUMMYFUNCTION("""COMPUTED_VALUE"""),100.0)</f>
        <v>100</v>
      </c>
      <c r="AQ4" s="14">
        <f>IFERROR(__xludf.DUMMYFUNCTION("""COMPUTED_VALUE"""),100.0)</f>
        <v>100</v>
      </c>
      <c r="AR4" s="14">
        <f>IFERROR(__xludf.DUMMYFUNCTION("""COMPUTED_VALUE"""),66.0)</f>
        <v>66</v>
      </c>
      <c r="AS4" s="14">
        <f>IFERROR(__xludf.DUMMYFUNCTION("""COMPUTED_VALUE"""),55.0)</f>
        <v>55</v>
      </c>
      <c r="AT4" s="14">
        <f>IFERROR(__xludf.DUMMYFUNCTION("""COMPUTED_VALUE"""),100.0)</f>
        <v>100</v>
      </c>
      <c r="AU4" s="14">
        <f>IFERROR(__xludf.DUMMYFUNCTION("""COMPUTED_VALUE"""),60.0)</f>
        <v>60</v>
      </c>
      <c r="AV4" s="14">
        <f>IFERROR(__xludf.DUMMYFUNCTION("""COMPUTED_VALUE"""),68.0)</f>
        <v>68</v>
      </c>
      <c r="AW4" s="14">
        <f>IFERROR(__xludf.DUMMYFUNCTION("""COMPUTED_VALUE"""),42.0)</f>
        <v>42</v>
      </c>
      <c r="AX4" s="14">
        <f>IFERROR(__xludf.DUMMYFUNCTION("""COMPUTED_VALUE"""),45.0)</f>
        <v>45</v>
      </c>
      <c r="AY4" s="14">
        <f>IFERROR(__xludf.DUMMYFUNCTION("""COMPUTED_VALUE"""),42.0)</f>
        <v>42</v>
      </c>
      <c r="AZ4" s="14">
        <f>IFERROR(__xludf.DUMMYFUNCTION("""COMPUTED_VALUE"""),46.0)</f>
        <v>46</v>
      </c>
      <c r="BA4" s="14">
        <f>IFERROR(__xludf.DUMMYFUNCTION("""COMPUTED_VALUE"""),98.0)</f>
        <v>98</v>
      </c>
      <c r="BB4" s="14">
        <f>IFERROR(__xludf.DUMMYFUNCTION("""COMPUTED_VALUE"""),56.0)</f>
        <v>56</v>
      </c>
      <c r="BC4" s="14">
        <f>IFERROR(__xludf.DUMMYFUNCTION("""COMPUTED_VALUE"""),100.0)</f>
        <v>100</v>
      </c>
      <c r="BD4" s="14">
        <f>IFERROR(__xludf.DUMMYFUNCTION("""COMPUTED_VALUE"""),100.0)</f>
        <v>100</v>
      </c>
      <c r="BE4" s="11" t="str">
        <f>IFERROR(__xludf.DUMMYFUNCTION("""COMPUTED_VALUE"""),"")</f>
        <v/>
      </c>
      <c r="BF4" s="11" t="str">
        <f>IFERROR(__xludf.DUMMYFUNCTION("""COMPUTED_VALUE"""),"")</f>
        <v/>
      </c>
      <c r="BG4" s="11" t="str">
        <f>IFERROR(__xludf.DUMMYFUNCTION("""COMPUTED_VALUE"""),"")</f>
        <v/>
      </c>
    </row>
    <row r="5">
      <c r="A5" s="10" t="str">
        <f>IFERROR(__xludf.DUMMYFUNCTION("""COMPUTED_VALUE"""),"https://upload.wikimedia.org/wikipedia/commons/thumb/a/a7/Deval_Patrick_official_photo.jpg/220px-Deval_Patrick_official_photo.jpg")</f>
        <v>https://upload.wikimedia.org/wikipedia/commons/thumb/a/a7/Deval_Patrick_official_photo.jpg/220px-Deval_Patrick_official_photo.jpg</v>
      </c>
      <c r="B5" s="11" t="str">
        <f>IFERROR(__xludf.DUMMYFUNCTION("""COMPUTED_VALUE"""),"Deval Patrick")</f>
        <v>Deval Patrick</v>
      </c>
      <c r="C5" s="14">
        <f>IFERROR(__xludf.DUMMYFUNCTION("""COMPUTED_VALUE"""),0.0)</f>
        <v>0</v>
      </c>
      <c r="D5" s="14">
        <f>IFERROR(__xludf.DUMMYFUNCTION("""COMPUTED_VALUE"""),0.0)</f>
        <v>0</v>
      </c>
      <c r="E5" s="14">
        <f>IFERROR(__xludf.DUMMYFUNCTION("""COMPUTED_VALUE"""),0.0)</f>
        <v>0</v>
      </c>
      <c r="F5" s="14">
        <f>IFERROR(__xludf.DUMMYFUNCTION("""COMPUTED_VALUE"""),0.0)</f>
        <v>0</v>
      </c>
      <c r="G5" s="14">
        <f>IFERROR(__xludf.DUMMYFUNCTION("""COMPUTED_VALUE"""),0.0)</f>
        <v>0</v>
      </c>
      <c r="H5" s="14">
        <f>IFERROR(__xludf.DUMMYFUNCTION("""COMPUTED_VALUE"""),0.0)</f>
        <v>0</v>
      </c>
      <c r="I5" s="14">
        <f>IFERROR(__xludf.DUMMYFUNCTION("""COMPUTED_VALUE"""),0.0)</f>
        <v>0</v>
      </c>
      <c r="J5" s="14">
        <f>IFERROR(__xludf.DUMMYFUNCTION("""COMPUTED_VALUE"""),0.0)</f>
        <v>0</v>
      </c>
      <c r="K5" s="14">
        <f>IFERROR(__xludf.DUMMYFUNCTION("""COMPUTED_VALUE"""),0.0)</f>
        <v>0</v>
      </c>
      <c r="L5" s="14">
        <f>IFERROR(__xludf.DUMMYFUNCTION("""COMPUTED_VALUE"""),0.0)</f>
        <v>0</v>
      </c>
      <c r="M5" s="14">
        <f>IFERROR(__xludf.DUMMYFUNCTION("""COMPUTED_VALUE"""),0.0)</f>
        <v>0</v>
      </c>
      <c r="N5" s="14">
        <f>IFERROR(__xludf.DUMMYFUNCTION("""COMPUTED_VALUE"""),0.0)</f>
        <v>0</v>
      </c>
      <c r="O5" s="14">
        <f>IFERROR(__xludf.DUMMYFUNCTION("""COMPUTED_VALUE"""),0.0)</f>
        <v>0</v>
      </c>
      <c r="P5" s="14">
        <f>IFERROR(__xludf.DUMMYFUNCTION("""COMPUTED_VALUE"""),0.0)</f>
        <v>0</v>
      </c>
      <c r="Q5" s="14">
        <f>IFERROR(__xludf.DUMMYFUNCTION("""COMPUTED_VALUE"""),0.0)</f>
        <v>0</v>
      </c>
      <c r="R5" s="14">
        <f>IFERROR(__xludf.DUMMYFUNCTION("""COMPUTED_VALUE"""),0.0)</f>
        <v>0</v>
      </c>
      <c r="S5" s="14">
        <f>IFERROR(__xludf.DUMMYFUNCTION("""COMPUTED_VALUE"""),0.0)</f>
        <v>0</v>
      </c>
      <c r="T5" s="14">
        <f>IFERROR(__xludf.DUMMYFUNCTION("""COMPUTED_VALUE"""),0.0)</f>
        <v>0</v>
      </c>
      <c r="U5" s="14">
        <f>IFERROR(__xludf.DUMMYFUNCTION("""COMPUTED_VALUE"""),0.0)</f>
        <v>0</v>
      </c>
      <c r="V5" s="14">
        <f>IFERROR(__xludf.DUMMYFUNCTION("""COMPUTED_VALUE"""),0.0)</f>
        <v>0</v>
      </c>
      <c r="W5" s="14">
        <f>IFERROR(__xludf.DUMMYFUNCTION("""COMPUTED_VALUE"""),0.0)</f>
        <v>0</v>
      </c>
      <c r="X5" s="14">
        <f>IFERROR(__xludf.DUMMYFUNCTION("""COMPUTED_VALUE"""),0.0)</f>
        <v>0</v>
      </c>
      <c r="Y5" s="14">
        <f>IFERROR(__xludf.DUMMYFUNCTION("""COMPUTED_VALUE"""),0.0)</f>
        <v>0</v>
      </c>
      <c r="Z5" s="14">
        <f>IFERROR(__xludf.DUMMYFUNCTION("""COMPUTED_VALUE"""),0.0)</f>
        <v>0</v>
      </c>
      <c r="AA5" s="14">
        <f>IFERROR(__xludf.DUMMYFUNCTION("""COMPUTED_VALUE"""),0.0)</f>
        <v>0</v>
      </c>
      <c r="AB5" s="14">
        <f>IFERROR(__xludf.DUMMYFUNCTION("""COMPUTED_VALUE"""),0.0)</f>
        <v>0</v>
      </c>
      <c r="AC5" s="14">
        <f>IFERROR(__xludf.DUMMYFUNCTION("""COMPUTED_VALUE"""),0.0)</f>
        <v>0</v>
      </c>
      <c r="AD5" s="14">
        <f>IFERROR(__xludf.DUMMYFUNCTION("""COMPUTED_VALUE"""),0.0)</f>
        <v>0</v>
      </c>
      <c r="AE5" s="14">
        <f>IFERROR(__xludf.DUMMYFUNCTION("""COMPUTED_VALUE"""),0.0)</f>
        <v>0</v>
      </c>
      <c r="AF5" s="14">
        <f>IFERROR(__xludf.DUMMYFUNCTION("""COMPUTED_VALUE"""),0.0)</f>
        <v>0</v>
      </c>
      <c r="AG5" s="14">
        <f>IFERROR(__xludf.DUMMYFUNCTION("""COMPUTED_VALUE"""),0.0)</f>
        <v>0</v>
      </c>
      <c r="AH5" s="14">
        <f>IFERROR(__xludf.DUMMYFUNCTION("""COMPUTED_VALUE"""),0.0)</f>
        <v>0</v>
      </c>
      <c r="AI5" s="14">
        <f>IFERROR(__xludf.DUMMYFUNCTION("""COMPUTED_VALUE"""),0.0)</f>
        <v>0</v>
      </c>
      <c r="AJ5" s="14">
        <f>IFERROR(__xludf.DUMMYFUNCTION("""COMPUTED_VALUE"""),0.0)</f>
        <v>0</v>
      </c>
      <c r="AK5" s="14">
        <f>IFERROR(__xludf.DUMMYFUNCTION("""COMPUTED_VALUE"""),0.0)</f>
        <v>0</v>
      </c>
      <c r="AL5" s="14">
        <f>IFERROR(__xludf.DUMMYFUNCTION("""COMPUTED_VALUE"""),0.0)</f>
        <v>0</v>
      </c>
      <c r="AM5" s="14">
        <f>IFERROR(__xludf.DUMMYFUNCTION("""COMPUTED_VALUE"""),0.0)</f>
        <v>0</v>
      </c>
      <c r="AN5" s="14">
        <f>IFERROR(__xludf.DUMMYFUNCTION("""COMPUTED_VALUE"""),0.0)</f>
        <v>0</v>
      </c>
      <c r="AO5" s="14">
        <f>IFERROR(__xludf.DUMMYFUNCTION("""COMPUTED_VALUE"""),0.0)</f>
        <v>0</v>
      </c>
      <c r="AP5" s="14">
        <f>IFERROR(__xludf.DUMMYFUNCTION("""COMPUTED_VALUE"""),0.0)</f>
        <v>0</v>
      </c>
      <c r="AQ5" s="14">
        <f>IFERROR(__xludf.DUMMYFUNCTION("""COMPUTED_VALUE"""),0.0)</f>
        <v>0</v>
      </c>
      <c r="AR5" s="14">
        <f>IFERROR(__xludf.DUMMYFUNCTION("""COMPUTED_VALUE"""),0.0)</f>
        <v>0</v>
      </c>
      <c r="AS5" s="14">
        <f>IFERROR(__xludf.DUMMYFUNCTION("""COMPUTED_VALUE"""),0.0)</f>
        <v>0</v>
      </c>
      <c r="AT5" s="14">
        <f>IFERROR(__xludf.DUMMYFUNCTION("""COMPUTED_VALUE"""),0.0)</f>
        <v>0</v>
      </c>
      <c r="AU5" s="14">
        <f>IFERROR(__xludf.DUMMYFUNCTION("""COMPUTED_VALUE"""),0.0)</f>
        <v>0</v>
      </c>
      <c r="AV5" s="14">
        <f>IFERROR(__xludf.DUMMYFUNCTION("""COMPUTED_VALUE"""),6.0)</f>
        <v>6</v>
      </c>
      <c r="AW5" s="14">
        <f>IFERROR(__xludf.DUMMYFUNCTION("""COMPUTED_VALUE"""),12.0)</f>
        <v>12</v>
      </c>
      <c r="AX5" s="14">
        <f>IFERROR(__xludf.DUMMYFUNCTION("""COMPUTED_VALUE"""),6.0)</f>
        <v>6</v>
      </c>
      <c r="AY5" s="14">
        <f>IFERROR(__xludf.DUMMYFUNCTION("""COMPUTED_VALUE"""),4.0)</f>
        <v>4</v>
      </c>
      <c r="AZ5" s="14">
        <f>IFERROR(__xludf.DUMMYFUNCTION("""COMPUTED_VALUE"""),4.0)</f>
        <v>4</v>
      </c>
      <c r="BA5" s="14">
        <f>IFERROR(__xludf.DUMMYFUNCTION("""COMPUTED_VALUE"""),1.0)</f>
        <v>1</v>
      </c>
      <c r="BB5" s="14">
        <f>IFERROR(__xludf.DUMMYFUNCTION("""COMPUTED_VALUE"""),4.0)</f>
        <v>4</v>
      </c>
      <c r="BC5" s="14">
        <f>IFERROR(__xludf.DUMMYFUNCTION("""COMPUTED_VALUE"""),0.0)</f>
        <v>0</v>
      </c>
      <c r="BD5" s="14">
        <f>IFERROR(__xludf.DUMMYFUNCTION("""COMPUTED_VALUE"""),1.0)</f>
        <v>1</v>
      </c>
      <c r="BE5" s="11" t="str">
        <f>IFERROR(__xludf.DUMMYFUNCTION("""COMPUTED_VALUE"""),"")</f>
        <v/>
      </c>
      <c r="BF5" s="11" t="str">
        <f>IFERROR(__xludf.DUMMYFUNCTION("""COMPUTED_VALUE"""),"")</f>
        <v/>
      </c>
      <c r="BG5" s="11" t="str">
        <f>IFERROR(__xludf.DUMMYFUNCTION("""COMPUTED_VALUE"""),"")</f>
        <v/>
      </c>
    </row>
    <row r="6">
      <c r="A6" s="18" t="str">
        <f>IFERROR(__xludf.DUMMYFUNCTION("""COMPUTED_VALUE"""),"https://upload.wikimedia.org/wikipedia/commons/thumb/6/6a/Elizabeth_Warren%2C_official_portrait%2C_114th_Congress.jpg/220px-Elizabeth_Warren%2C_official_portrait%2C_114th_Congress.jpg")</f>
        <v>https://upload.wikimedia.org/wikipedia/commons/thumb/6/6a/Elizabeth_Warren%2C_official_portrait%2C_114th_Congress.jpg/220px-Elizabeth_Warren%2C_official_portrait%2C_114th_Congress.jpg</v>
      </c>
      <c r="B6" s="11" t="str">
        <f>IFERROR(__xludf.DUMMYFUNCTION("""COMPUTED_VALUE"""),"Elizabeth Warren")</f>
        <v>Elizabeth Warren</v>
      </c>
      <c r="C6" s="14">
        <f>IFERROR(__xludf.DUMMYFUNCTION("""COMPUTED_VALUE"""),100.0)</f>
        <v>100</v>
      </c>
      <c r="D6" s="14">
        <f>IFERROR(__xludf.DUMMYFUNCTION("""COMPUTED_VALUE"""),100.0)</f>
        <v>100</v>
      </c>
      <c r="E6" s="14">
        <f>IFERROR(__xludf.DUMMYFUNCTION("""COMPUTED_VALUE"""),52.0)</f>
        <v>52</v>
      </c>
      <c r="F6" s="14">
        <f>IFERROR(__xludf.DUMMYFUNCTION("""COMPUTED_VALUE"""),75.0)</f>
        <v>75</v>
      </c>
      <c r="G6" s="14">
        <f>IFERROR(__xludf.DUMMYFUNCTION("""COMPUTED_VALUE"""),32.0)</f>
        <v>32</v>
      </c>
      <c r="H6" s="14">
        <f>IFERROR(__xludf.DUMMYFUNCTION("""COMPUTED_VALUE"""),43.0)</f>
        <v>43</v>
      </c>
      <c r="I6" s="14">
        <f>IFERROR(__xludf.DUMMYFUNCTION("""COMPUTED_VALUE"""),93.0)</f>
        <v>93</v>
      </c>
      <c r="J6" s="14">
        <f>IFERROR(__xludf.DUMMYFUNCTION("""COMPUTED_VALUE"""),15.0)</f>
        <v>15</v>
      </c>
      <c r="K6" s="14">
        <f>IFERROR(__xludf.DUMMYFUNCTION("""COMPUTED_VALUE"""),14.0)</f>
        <v>14</v>
      </c>
      <c r="L6" s="14">
        <f>IFERROR(__xludf.DUMMYFUNCTION("""COMPUTED_VALUE"""),28.0)</f>
        <v>28</v>
      </c>
      <c r="M6" s="14">
        <f>IFERROR(__xludf.DUMMYFUNCTION("""COMPUTED_VALUE"""),9.0)</f>
        <v>9</v>
      </c>
      <c r="N6" s="14">
        <f>IFERROR(__xludf.DUMMYFUNCTION("""COMPUTED_VALUE"""),25.0)</f>
        <v>25</v>
      </c>
      <c r="O6" s="14">
        <f>IFERROR(__xludf.DUMMYFUNCTION("""COMPUTED_VALUE"""),50.0)</f>
        <v>50</v>
      </c>
      <c r="P6" s="14">
        <f>IFERROR(__xludf.DUMMYFUNCTION("""COMPUTED_VALUE"""),18.0)</f>
        <v>18</v>
      </c>
      <c r="Q6" s="14">
        <f>IFERROR(__xludf.DUMMYFUNCTION("""COMPUTED_VALUE"""),12.0)</f>
        <v>12</v>
      </c>
      <c r="R6" s="14">
        <f>IFERROR(__xludf.DUMMYFUNCTION("""COMPUTED_VALUE"""),7.0)</f>
        <v>7</v>
      </c>
      <c r="S6" s="14">
        <f>IFERROR(__xludf.DUMMYFUNCTION("""COMPUTED_VALUE"""),47.0)</f>
        <v>47</v>
      </c>
      <c r="T6" s="14">
        <f>IFERROR(__xludf.DUMMYFUNCTION("""COMPUTED_VALUE"""),9.0)</f>
        <v>9</v>
      </c>
      <c r="U6" s="14">
        <f>IFERROR(__xludf.DUMMYFUNCTION("""COMPUTED_VALUE"""),34.0)</f>
        <v>34</v>
      </c>
      <c r="V6" s="14">
        <f>IFERROR(__xludf.DUMMYFUNCTION("""COMPUTED_VALUE"""),38.0)</f>
        <v>38</v>
      </c>
      <c r="W6" s="14">
        <f>IFERROR(__xludf.DUMMYFUNCTION("""COMPUTED_VALUE"""),33.0)</f>
        <v>33</v>
      </c>
      <c r="X6" s="14">
        <f>IFERROR(__xludf.DUMMYFUNCTION("""COMPUTED_VALUE"""),74.0)</f>
        <v>74</v>
      </c>
      <c r="Y6" s="14">
        <f>IFERROR(__xludf.DUMMYFUNCTION("""COMPUTED_VALUE"""),54.0)</f>
        <v>54</v>
      </c>
      <c r="Z6" s="14">
        <f>IFERROR(__xludf.DUMMYFUNCTION("""COMPUTED_VALUE"""),36.0)</f>
        <v>36</v>
      </c>
      <c r="AA6" s="14">
        <f>IFERROR(__xludf.DUMMYFUNCTION("""COMPUTED_VALUE"""),59.0)</f>
        <v>59</v>
      </c>
      <c r="AB6" s="14">
        <f>IFERROR(__xludf.DUMMYFUNCTION("""COMPUTED_VALUE"""),75.0)</f>
        <v>75</v>
      </c>
      <c r="AC6" s="14">
        <f>IFERROR(__xludf.DUMMYFUNCTION("""COMPUTED_VALUE"""),66.0)</f>
        <v>66</v>
      </c>
      <c r="AD6" s="14">
        <f>IFERROR(__xludf.DUMMYFUNCTION("""COMPUTED_VALUE"""),30.0)</f>
        <v>30</v>
      </c>
      <c r="AE6" s="14">
        <f>IFERROR(__xludf.DUMMYFUNCTION("""COMPUTED_VALUE"""),47.0)</f>
        <v>47</v>
      </c>
      <c r="AF6" s="14">
        <f>IFERROR(__xludf.DUMMYFUNCTION("""COMPUTED_VALUE"""),43.0)</f>
        <v>43</v>
      </c>
      <c r="AG6" s="14">
        <f>IFERROR(__xludf.DUMMYFUNCTION("""COMPUTED_VALUE"""),90.0)</f>
        <v>90</v>
      </c>
      <c r="AH6" s="14">
        <f>IFERROR(__xludf.DUMMYFUNCTION("""COMPUTED_VALUE"""),26.0)</f>
        <v>26</v>
      </c>
      <c r="AI6" s="14">
        <f>IFERROR(__xludf.DUMMYFUNCTION("""COMPUTED_VALUE"""),38.0)</f>
        <v>38</v>
      </c>
      <c r="AJ6" s="14">
        <f>IFERROR(__xludf.DUMMYFUNCTION("""COMPUTED_VALUE"""),100.0)</f>
        <v>100</v>
      </c>
      <c r="AK6" s="14">
        <f>IFERROR(__xludf.DUMMYFUNCTION("""COMPUTED_VALUE"""),66.0)</f>
        <v>66</v>
      </c>
      <c r="AL6" s="14">
        <f>IFERROR(__xludf.DUMMYFUNCTION("""COMPUTED_VALUE"""),48.0)</f>
        <v>48</v>
      </c>
      <c r="AM6" s="14">
        <f>IFERROR(__xludf.DUMMYFUNCTION("""COMPUTED_VALUE"""),43.0)</f>
        <v>43</v>
      </c>
      <c r="AN6" s="14">
        <f>IFERROR(__xludf.DUMMYFUNCTION("""COMPUTED_VALUE"""),78.0)</f>
        <v>78</v>
      </c>
      <c r="AO6" s="14">
        <f>IFERROR(__xludf.DUMMYFUNCTION("""COMPUTED_VALUE"""),74.0)</f>
        <v>74</v>
      </c>
      <c r="AP6" s="14">
        <f>IFERROR(__xludf.DUMMYFUNCTION("""COMPUTED_VALUE"""),54.0)</f>
        <v>54</v>
      </c>
      <c r="AQ6" s="14">
        <f>IFERROR(__xludf.DUMMYFUNCTION("""COMPUTED_VALUE"""),55.0)</f>
        <v>55</v>
      </c>
      <c r="AR6" s="14">
        <f>IFERROR(__xludf.DUMMYFUNCTION("""COMPUTED_VALUE"""),100.0)</f>
        <v>100</v>
      </c>
      <c r="AS6" s="14">
        <f>IFERROR(__xludf.DUMMYFUNCTION("""COMPUTED_VALUE"""),65.0)</f>
        <v>65</v>
      </c>
      <c r="AT6" s="14">
        <f>IFERROR(__xludf.DUMMYFUNCTION("""COMPUTED_VALUE"""),61.0)</f>
        <v>61</v>
      </c>
      <c r="AU6" s="14">
        <f>IFERROR(__xludf.DUMMYFUNCTION("""COMPUTED_VALUE"""),73.0)</f>
        <v>73</v>
      </c>
      <c r="AV6" s="14">
        <f>IFERROR(__xludf.DUMMYFUNCTION("""COMPUTED_VALUE"""),46.0)</f>
        <v>46</v>
      </c>
      <c r="AW6" s="14">
        <f>IFERROR(__xludf.DUMMYFUNCTION("""COMPUTED_VALUE"""),47.0)</f>
        <v>47</v>
      </c>
      <c r="AX6" s="14">
        <f>IFERROR(__xludf.DUMMYFUNCTION("""COMPUTED_VALUE"""),38.0)</f>
        <v>38</v>
      </c>
      <c r="AY6" s="14">
        <f>IFERROR(__xludf.DUMMYFUNCTION("""COMPUTED_VALUE"""),32.0)</f>
        <v>32</v>
      </c>
      <c r="AZ6" s="14">
        <f>IFERROR(__xludf.DUMMYFUNCTION("""COMPUTED_VALUE"""),28.0)</f>
        <v>28</v>
      </c>
      <c r="BA6" s="14">
        <f>IFERROR(__xludf.DUMMYFUNCTION("""COMPUTED_VALUE"""),64.0)</f>
        <v>64</v>
      </c>
      <c r="BB6" s="14">
        <f>IFERROR(__xludf.DUMMYFUNCTION("""COMPUTED_VALUE"""),68.0)</f>
        <v>68</v>
      </c>
      <c r="BC6" s="14">
        <f>IFERROR(__xludf.DUMMYFUNCTION("""COMPUTED_VALUE"""),60.0)</f>
        <v>60</v>
      </c>
      <c r="BD6" s="14">
        <f>IFERROR(__xludf.DUMMYFUNCTION("""COMPUTED_VALUE"""),62.0)</f>
        <v>62</v>
      </c>
      <c r="BE6" s="11" t="str">
        <f>IFERROR(__xludf.DUMMYFUNCTION("""COMPUTED_VALUE"""),"")</f>
        <v/>
      </c>
      <c r="BF6" s="11" t="str">
        <f>IFERROR(__xludf.DUMMYFUNCTION("""COMPUTED_VALUE"""),"")</f>
        <v/>
      </c>
      <c r="BG6" s="11" t="str">
        <f>IFERROR(__xludf.DUMMYFUNCTION("""COMPUTED_VALUE"""),"")</f>
        <v/>
      </c>
    </row>
    <row r="7">
      <c r="A7" s="10" t="str">
        <f>IFERROR(__xludf.DUMMYFUNCTION("""COMPUTED_VALUE"""),"https://upload.wikimedia.org/wikipedia/commons/thumb/6/64/Biden_2013.jpg/220px-Biden_2013.jpg")</f>
        <v>https://upload.wikimedia.org/wikipedia/commons/thumb/6/64/Biden_2013.jpg/220px-Biden_2013.jpg</v>
      </c>
      <c r="B7" s="11" t="str">
        <f>IFERROR(__xludf.DUMMYFUNCTION("""COMPUTED_VALUE"""),"Joe Biden")</f>
        <v>Joe Biden</v>
      </c>
      <c r="C7" s="14">
        <f>IFERROR(__xludf.DUMMYFUNCTION("""COMPUTED_VALUE"""),19.0)</f>
        <v>19</v>
      </c>
      <c r="D7" s="14">
        <f>IFERROR(__xludf.DUMMYFUNCTION("""COMPUTED_VALUE"""),11.0)</f>
        <v>11</v>
      </c>
      <c r="E7" s="14">
        <f>IFERROR(__xludf.DUMMYFUNCTION("""COMPUTED_VALUE"""),24.0)</f>
        <v>24</v>
      </c>
      <c r="F7" s="14">
        <f>IFERROR(__xludf.DUMMYFUNCTION("""COMPUTED_VALUE"""),75.0)</f>
        <v>75</v>
      </c>
      <c r="G7" s="14">
        <f>IFERROR(__xludf.DUMMYFUNCTION("""COMPUTED_VALUE"""),25.0)</f>
        <v>25</v>
      </c>
      <c r="H7" s="14">
        <f>IFERROR(__xludf.DUMMYFUNCTION("""COMPUTED_VALUE"""),43.0)</f>
        <v>43</v>
      </c>
      <c r="I7" s="14">
        <f>IFERROR(__xludf.DUMMYFUNCTION("""COMPUTED_VALUE"""),26.0)</f>
        <v>26</v>
      </c>
      <c r="J7" s="14">
        <f>IFERROR(__xludf.DUMMYFUNCTION("""COMPUTED_VALUE"""),32.0)</f>
        <v>32</v>
      </c>
      <c r="K7" s="14">
        <f>IFERROR(__xludf.DUMMYFUNCTION("""COMPUTED_VALUE"""),23.0)</f>
        <v>23</v>
      </c>
      <c r="L7" s="14">
        <f>IFERROR(__xludf.DUMMYFUNCTION("""COMPUTED_VALUE"""),27.0)</f>
        <v>27</v>
      </c>
      <c r="M7" s="14">
        <f>IFERROR(__xludf.DUMMYFUNCTION("""COMPUTED_VALUE"""),61.0)</f>
        <v>61</v>
      </c>
      <c r="N7" s="14">
        <f>IFERROR(__xludf.DUMMYFUNCTION("""COMPUTED_VALUE"""),65.0)</f>
        <v>65</v>
      </c>
      <c r="O7" s="14">
        <f>IFERROR(__xludf.DUMMYFUNCTION("""COMPUTED_VALUE"""),47.0)</f>
        <v>47</v>
      </c>
      <c r="P7" s="14">
        <f>IFERROR(__xludf.DUMMYFUNCTION("""COMPUTED_VALUE"""),100.0)</f>
        <v>100</v>
      </c>
      <c r="Q7" s="14">
        <f>IFERROR(__xludf.DUMMYFUNCTION("""COMPUTED_VALUE"""),100.0)</f>
        <v>100</v>
      </c>
      <c r="R7" s="14">
        <f>IFERROR(__xludf.DUMMYFUNCTION("""COMPUTED_VALUE"""),18.0)</f>
        <v>18</v>
      </c>
      <c r="S7" s="14">
        <f>IFERROR(__xludf.DUMMYFUNCTION("""COMPUTED_VALUE"""),76.0)</f>
        <v>76</v>
      </c>
      <c r="T7" s="14">
        <f>IFERROR(__xludf.DUMMYFUNCTION("""COMPUTED_VALUE"""),100.0)</f>
        <v>100</v>
      </c>
      <c r="U7" s="14">
        <f>IFERROR(__xludf.DUMMYFUNCTION("""COMPUTED_VALUE"""),100.0)</f>
        <v>100</v>
      </c>
      <c r="V7" s="14">
        <f>IFERROR(__xludf.DUMMYFUNCTION("""COMPUTED_VALUE"""),100.0)</f>
        <v>100</v>
      </c>
      <c r="W7" s="14">
        <f>IFERROR(__xludf.DUMMYFUNCTION("""COMPUTED_VALUE"""),53.0)</f>
        <v>53</v>
      </c>
      <c r="X7" s="14">
        <f>IFERROR(__xludf.DUMMYFUNCTION("""COMPUTED_VALUE"""),96.0)</f>
        <v>96</v>
      </c>
      <c r="Y7" s="14">
        <f>IFERROR(__xludf.DUMMYFUNCTION("""COMPUTED_VALUE"""),63.0)</f>
        <v>63</v>
      </c>
      <c r="Z7" s="14">
        <f>IFERROR(__xludf.DUMMYFUNCTION("""COMPUTED_VALUE"""),100.0)</f>
        <v>100</v>
      </c>
      <c r="AA7" s="14">
        <f>IFERROR(__xludf.DUMMYFUNCTION("""COMPUTED_VALUE"""),100.0)</f>
        <v>100</v>
      </c>
      <c r="AB7" s="14">
        <f>IFERROR(__xludf.DUMMYFUNCTION("""COMPUTED_VALUE"""),100.0)</f>
        <v>100</v>
      </c>
      <c r="AC7" s="14">
        <f>IFERROR(__xludf.DUMMYFUNCTION("""COMPUTED_VALUE"""),98.0)</f>
        <v>98</v>
      </c>
      <c r="AD7" s="14">
        <f>IFERROR(__xludf.DUMMYFUNCTION("""COMPUTED_VALUE"""),100.0)</f>
        <v>100</v>
      </c>
      <c r="AE7" s="14">
        <f>IFERROR(__xludf.DUMMYFUNCTION("""COMPUTED_VALUE"""),84.0)</f>
        <v>84</v>
      </c>
      <c r="AF7" s="14">
        <f>IFERROR(__xludf.DUMMYFUNCTION("""COMPUTED_VALUE"""),51.0)</f>
        <v>51</v>
      </c>
      <c r="AG7" s="14">
        <f>IFERROR(__xludf.DUMMYFUNCTION("""COMPUTED_VALUE"""),72.0)</f>
        <v>72</v>
      </c>
      <c r="AH7" s="14">
        <f>IFERROR(__xludf.DUMMYFUNCTION("""COMPUTED_VALUE"""),68.0)</f>
        <v>68</v>
      </c>
      <c r="AI7" s="14">
        <f>IFERROR(__xludf.DUMMYFUNCTION("""COMPUTED_VALUE"""),100.0)</f>
        <v>100</v>
      </c>
      <c r="AJ7" s="14">
        <f>IFERROR(__xludf.DUMMYFUNCTION("""COMPUTED_VALUE"""),89.0)</f>
        <v>89</v>
      </c>
      <c r="AK7" s="14">
        <f>IFERROR(__xludf.DUMMYFUNCTION("""COMPUTED_VALUE"""),100.0)</f>
        <v>100</v>
      </c>
      <c r="AL7" s="14">
        <f>IFERROR(__xludf.DUMMYFUNCTION("""COMPUTED_VALUE"""),100.0)</f>
        <v>100</v>
      </c>
      <c r="AM7" s="14">
        <f>IFERROR(__xludf.DUMMYFUNCTION("""COMPUTED_VALUE"""),92.0)</f>
        <v>92</v>
      </c>
      <c r="AN7" s="14">
        <f>IFERROR(__xludf.DUMMYFUNCTION("""COMPUTED_VALUE"""),100.0)</f>
        <v>100</v>
      </c>
      <c r="AO7" s="14">
        <f>IFERROR(__xludf.DUMMYFUNCTION("""COMPUTED_VALUE"""),100.0)</f>
        <v>100</v>
      </c>
      <c r="AP7" s="14">
        <f>IFERROR(__xludf.DUMMYFUNCTION("""COMPUTED_VALUE"""),84.0)</f>
        <v>84</v>
      </c>
      <c r="AQ7" s="14">
        <f>IFERROR(__xludf.DUMMYFUNCTION("""COMPUTED_VALUE"""),66.0)</f>
        <v>66</v>
      </c>
      <c r="AR7" s="14">
        <f>IFERROR(__xludf.DUMMYFUNCTION("""COMPUTED_VALUE"""),86.0)</f>
        <v>86</v>
      </c>
      <c r="AS7" s="14">
        <f>IFERROR(__xludf.DUMMYFUNCTION("""COMPUTED_VALUE"""),38.0)</f>
        <v>38</v>
      </c>
      <c r="AT7" s="14">
        <f>IFERROR(__xludf.DUMMYFUNCTION("""COMPUTED_VALUE"""),64.0)</f>
        <v>64</v>
      </c>
      <c r="AU7" s="14">
        <f>IFERROR(__xludf.DUMMYFUNCTION("""COMPUTED_VALUE"""),48.0)</f>
        <v>48</v>
      </c>
      <c r="AV7" s="14">
        <f>IFERROR(__xludf.DUMMYFUNCTION("""COMPUTED_VALUE"""),46.0)</f>
        <v>46</v>
      </c>
      <c r="AW7" s="14">
        <f>IFERROR(__xludf.DUMMYFUNCTION("""COMPUTED_VALUE"""),38.0)</f>
        <v>38</v>
      </c>
      <c r="AX7" s="14">
        <f>IFERROR(__xludf.DUMMYFUNCTION("""COMPUTED_VALUE"""),71.0)</f>
        <v>71</v>
      </c>
      <c r="AY7" s="14">
        <f>IFERROR(__xludf.DUMMYFUNCTION("""COMPUTED_VALUE"""),100.0)</f>
        <v>100</v>
      </c>
      <c r="AZ7" s="14">
        <f>IFERROR(__xludf.DUMMYFUNCTION("""COMPUTED_VALUE"""),100.0)</f>
        <v>100</v>
      </c>
      <c r="BA7" s="14">
        <f>IFERROR(__xludf.DUMMYFUNCTION("""COMPUTED_VALUE"""),89.0)</f>
        <v>89</v>
      </c>
      <c r="BB7" s="14">
        <f>IFERROR(__xludf.DUMMYFUNCTION("""COMPUTED_VALUE"""),75.0)</f>
        <v>75</v>
      </c>
      <c r="BC7" s="14">
        <f>IFERROR(__xludf.DUMMYFUNCTION("""COMPUTED_VALUE"""),58.0)</f>
        <v>58</v>
      </c>
      <c r="BD7" s="14">
        <f>IFERROR(__xludf.DUMMYFUNCTION("""COMPUTED_VALUE"""),78.0)</f>
        <v>78</v>
      </c>
      <c r="BE7" s="11" t="str">
        <f>IFERROR(__xludf.DUMMYFUNCTION("""COMPUTED_VALUE"""),"")</f>
        <v/>
      </c>
      <c r="BF7" s="11" t="str">
        <f>IFERROR(__xludf.DUMMYFUNCTION("""COMPUTED_VALUE"""),"")</f>
        <v/>
      </c>
      <c r="BG7" s="11" t="str">
        <f>IFERROR(__xludf.DUMMYFUNCTION("""COMPUTED_VALUE"""),"")</f>
        <v/>
      </c>
    </row>
    <row r="8">
      <c r="A8" s="10" t="str">
        <f>IFERROR(__xludf.DUMMYFUNCTION("""COMPUTED_VALUE"""),"https://upload.wikimedia.org/wikipedia/commons/thumb/1/1d/John_Delaney_113th_Congress_official_photo.jpg/220px-John_Delaney_113th_Congress_official_photo.jpg")</f>
        <v>https://upload.wikimedia.org/wikipedia/commons/thumb/1/1d/John_Delaney_113th_Congress_official_photo.jpg/220px-John_Delaney_113th_Congress_official_photo.jpg</v>
      </c>
      <c r="B8" s="11" t="str">
        <f>IFERROR(__xludf.DUMMYFUNCTION("""COMPUTED_VALUE"""),"John Delaney")</f>
        <v>John Delaney</v>
      </c>
      <c r="C8" s="14">
        <f>IFERROR(__xludf.DUMMYFUNCTION("""COMPUTED_VALUE"""),11.0)</f>
        <v>11</v>
      </c>
      <c r="D8" s="14">
        <f>IFERROR(__xludf.DUMMYFUNCTION("""COMPUTED_VALUE"""),11.0)</f>
        <v>11</v>
      </c>
      <c r="E8" s="14">
        <f>IFERROR(__xludf.DUMMYFUNCTION("""COMPUTED_VALUE"""),21.0)</f>
        <v>21</v>
      </c>
      <c r="F8" s="14">
        <f>IFERROR(__xludf.DUMMYFUNCTION("""COMPUTED_VALUE"""),13.0)</f>
        <v>13</v>
      </c>
      <c r="G8" s="14">
        <f>IFERROR(__xludf.DUMMYFUNCTION("""COMPUTED_VALUE"""),7.0)</f>
        <v>7</v>
      </c>
      <c r="H8" s="14">
        <f>IFERROR(__xludf.DUMMYFUNCTION("""COMPUTED_VALUE"""),9.0)</f>
        <v>9</v>
      </c>
      <c r="I8" s="14">
        <f>IFERROR(__xludf.DUMMYFUNCTION("""COMPUTED_VALUE"""),4.0)</f>
        <v>4</v>
      </c>
      <c r="J8" s="14">
        <f>IFERROR(__xludf.DUMMYFUNCTION("""COMPUTED_VALUE"""),5.0)</f>
        <v>5</v>
      </c>
      <c r="K8" s="14">
        <f>IFERROR(__xludf.DUMMYFUNCTION("""COMPUTED_VALUE"""),10.0)</f>
        <v>10</v>
      </c>
      <c r="L8" s="14">
        <f>IFERROR(__xludf.DUMMYFUNCTION("""COMPUTED_VALUE"""),12.0)</f>
        <v>12</v>
      </c>
      <c r="M8" s="14">
        <f>IFERROR(__xludf.DUMMYFUNCTION("""COMPUTED_VALUE"""),15.0)</f>
        <v>15</v>
      </c>
      <c r="N8" s="14">
        <f>IFERROR(__xludf.DUMMYFUNCTION("""COMPUTED_VALUE"""),35.0)</f>
        <v>35</v>
      </c>
      <c r="O8" s="14">
        <f>IFERROR(__xludf.DUMMYFUNCTION("""COMPUTED_VALUE"""),20.0)</f>
        <v>20</v>
      </c>
      <c r="P8" s="14">
        <f>IFERROR(__xludf.DUMMYFUNCTION("""COMPUTED_VALUE"""),2.0)</f>
        <v>2</v>
      </c>
      <c r="Q8" s="14">
        <f>IFERROR(__xludf.DUMMYFUNCTION("""COMPUTED_VALUE"""),0.0)</f>
        <v>0</v>
      </c>
      <c r="R8" s="14">
        <f>IFERROR(__xludf.DUMMYFUNCTION("""COMPUTED_VALUE"""),3.0)</f>
        <v>3</v>
      </c>
      <c r="S8" s="14">
        <f>IFERROR(__xludf.DUMMYFUNCTION("""COMPUTED_VALUE"""),12.0)</f>
        <v>12</v>
      </c>
      <c r="T8" s="14">
        <f>IFERROR(__xludf.DUMMYFUNCTION("""COMPUTED_VALUE"""),3.0)</f>
        <v>3</v>
      </c>
      <c r="U8" s="14">
        <f>IFERROR(__xludf.DUMMYFUNCTION("""COMPUTED_VALUE"""),0.0)</f>
        <v>0</v>
      </c>
      <c r="V8" s="14">
        <f>IFERROR(__xludf.DUMMYFUNCTION("""COMPUTED_VALUE"""),16.0)</f>
        <v>16</v>
      </c>
      <c r="W8" s="14">
        <f>IFERROR(__xludf.DUMMYFUNCTION("""COMPUTED_VALUE"""),8.0)</f>
        <v>8</v>
      </c>
      <c r="X8" s="14">
        <f>IFERROR(__xludf.DUMMYFUNCTION("""COMPUTED_VALUE"""),26.0)</f>
        <v>26</v>
      </c>
      <c r="Y8" s="14">
        <f>IFERROR(__xludf.DUMMYFUNCTION("""COMPUTED_VALUE"""),9.0)</f>
        <v>9</v>
      </c>
      <c r="Z8" s="14">
        <f>IFERROR(__xludf.DUMMYFUNCTION("""COMPUTED_VALUE"""),4.0)</f>
        <v>4</v>
      </c>
      <c r="AA8" s="14">
        <f>IFERROR(__xludf.DUMMYFUNCTION("""COMPUTED_VALUE"""),10.0)</f>
        <v>10</v>
      </c>
      <c r="AB8" s="14">
        <f>IFERROR(__xludf.DUMMYFUNCTION("""COMPUTED_VALUE"""),14.0)</f>
        <v>14</v>
      </c>
      <c r="AC8" s="14">
        <f>IFERROR(__xludf.DUMMYFUNCTION("""COMPUTED_VALUE"""),12.0)</f>
        <v>12</v>
      </c>
      <c r="AD8" s="14">
        <f>IFERROR(__xludf.DUMMYFUNCTION("""COMPUTED_VALUE"""),5.0)</f>
        <v>5</v>
      </c>
      <c r="AE8" s="14">
        <f>IFERROR(__xludf.DUMMYFUNCTION("""COMPUTED_VALUE"""),16.0)</f>
        <v>16</v>
      </c>
      <c r="AF8" s="14">
        <f>IFERROR(__xludf.DUMMYFUNCTION("""COMPUTED_VALUE"""),0.0)</f>
        <v>0</v>
      </c>
      <c r="AG8" s="14">
        <f>IFERROR(__xludf.DUMMYFUNCTION("""COMPUTED_VALUE"""),73.0)</f>
        <v>73</v>
      </c>
      <c r="AH8" s="14">
        <f>IFERROR(__xludf.DUMMYFUNCTION("""COMPUTED_VALUE"""),11.0)</f>
        <v>11</v>
      </c>
      <c r="AI8" s="14">
        <f>IFERROR(__xludf.DUMMYFUNCTION("""COMPUTED_VALUE"""),8.0)</f>
        <v>8</v>
      </c>
      <c r="AJ8" s="14">
        <f>IFERROR(__xludf.DUMMYFUNCTION("""COMPUTED_VALUE"""),6.0)</f>
        <v>6</v>
      </c>
      <c r="AK8" s="14">
        <f>IFERROR(__xludf.DUMMYFUNCTION("""COMPUTED_VALUE"""),14.0)</f>
        <v>14</v>
      </c>
      <c r="AL8" s="14">
        <f>IFERROR(__xludf.DUMMYFUNCTION("""COMPUTED_VALUE"""),5.0)</f>
        <v>5</v>
      </c>
      <c r="AM8" s="14">
        <f>IFERROR(__xludf.DUMMYFUNCTION("""COMPUTED_VALUE"""),16.0)</f>
        <v>16</v>
      </c>
      <c r="AN8" s="14">
        <f>IFERROR(__xludf.DUMMYFUNCTION("""COMPUTED_VALUE"""),3.0)</f>
        <v>3</v>
      </c>
      <c r="AO8" s="14">
        <f>IFERROR(__xludf.DUMMYFUNCTION("""COMPUTED_VALUE"""),6.0)</f>
        <v>6</v>
      </c>
      <c r="AP8" s="14">
        <f>IFERROR(__xludf.DUMMYFUNCTION("""COMPUTED_VALUE"""),5.0)</f>
        <v>5</v>
      </c>
      <c r="AQ8" s="14">
        <f>IFERROR(__xludf.DUMMYFUNCTION("""COMPUTED_VALUE"""),2.0)</f>
        <v>2</v>
      </c>
      <c r="AR8" s="14">
        <f>IFERROR(__xludf.DUMMYFUNCTION("""COMPUTED_VALUE"""),3.0)</f>
        <v>3</v>
      </c>
      <c r="AS8" s="14">
        <f>IFERROR(__xludf.DUMMYFUNCTION("""COMPUTED_VALUE"""),4.0)</f>
        <v>4</v>
      </c>
      <c r="AT8" s="14">
        <f>IFERROR(__xludf.DUMMYFUNCTION("""COMPUTED_VALUE"""),0.0)</f>
        <v>0</v>
      </c>
      <c r="AU8" s="14">
        <f>IFERROR(__xludf.DUMMYFUNCTION("""COMPUTED_VALUE"""),6.0)</f>
        <v>6</v>
      </c>
      <c r="AV8" s="14">
        <f>IFERROR(__xludf.DUMMYFUNCTION("""COMPUTED_VALUE"""),3.0)</f>
        <v>3</v>
      </c>
      <c r="AW8" s="14">
        <f>IFERROR(__xludf.DUMMYFUNCTION("""COMPUTED_VALUE"""),4.0)</f>
        <v>4</v>
      </c>
      <c r="AX8" s="14">
        <f>IFERROR(__xludf.DUMMYFUNCTION("""COMPUTED_VALUE"""),0.0)</f>
        <v>0</v>
      </c>
      <c r="AY8" s="14">
        <f>IFERROR(__xludf.DUMMYFUNCTION("""COMPUTED_VALUE"""),4.0)</f>
        <v>4</v>
      </c>
      <c r="AZ8" s="14">
        <f>IFERROR(__xludf.DUMMYFUNCTION("""COMPUTED_VALUE"""),2.0)</f>
        <v>2</v>
      </c>
      <c r="BA8" s="14">
        <f>IFERROR(__xludf.DUMMYFUNCTION("""COMPUTED_VALUE"""),3.0)</f>
        <v>3</v>
      </c>
      <c r="BB8" s="14">
        <f>IFERROR(__xludf.DUMMYFUNCTION("""COMPUTED_VALUE"""),4.0)</f>
        <v>4</v>
      </c>
      <c r="BC8" s="14">
        <f>IFERROR(__xludf.DUMMYFUNCTION("""COMPUTED_VALUE"""),2.0)</f>
        <v>2</v>
      </c>
      <c r="BD8" s="14">
        <f>IFERROR(__xludf.DUMMYFUNCTION("""COMPUTED_VALUE"""),6.0)</f>
        <v>6</v>
      </c>
      <c r="BE8" s="11" t="str">
        <f>IFERROR(__xludf.DUMMYFUNCTION("""COMPUTED_VALUE"""),"")</f>
        <v/>
      </c>
      <c r="BF8" s="11" t="str">
        <f>IFERROR(__xludf.DUMMYFUNCTION("""COMPUTED_VALUE"""),"")</f>
        <v/>
      </c>
      <c r="BG8" s="11" t="str">
        <f>IFERROR(__xludf.DUMMYFUNCTION("""COMPUTED_VALUE"""),"")</f>
        <v/>
      </c>
    </row>
    <row r="9">
      <c r="A9" s="10" t="str">
        <f>IFERROR(__xludf.DUMMYFUNCTION("""COMPUTED_VALUE"""),"https://upload.wikimedia.org/wikipedia/commons/thumb/f/fc/Michael_Bennet_Official_Photo.jpg/220px-Michael_Bennet_Official_Photo.jpg")</f>
        <v>https://upload.wikimedia.org/wikipedia/commons/thumb/f/fc/Michael_Bennet_Official_Photo.jpg/220px-Michael_Bennet_Official_Photo.jpg</v>
      </c>
      <c r="B9" s="11" t="str">
        <f>IFERROR(__xludf.DUMMYFUNCTION("""COMPUTED_VALUE"""),"Michael Bennet")</f>
        <v>Michael Bennet</v>
      </c>
      <c r="C9" s="14">
        <f>IFERROR(__xludf.DUMMYFUNCTION("""COMPUTED_VALUE"""),0.0)</f>
        <v>0</v>
      </c>
      <c r="D9" s="14">
        <f>IFERROR(__xludf.DUMMYFUNCTION("""COMPUTED_VALUE"""),2.0)</f>
        <v>2</v>
      </c>
      <c r="E9" s="14">
        <f>IFERROR(__xludf.DUMMYFUNCTION("""COMPUTED_VALUE"""),0.0)</f>
        <v>0</v>
      </c>
      <c r="F9" s="14">
        <f>IFERROR(__xludf.DUMMYFUNCTION("""COMPUTED_VALUE"""),0.0)</f>
        <v>0</v>
      </c>
      <c r="G9" s="14">
        <f>IFERROR(__xludf.DUMMYFUNCTION("""COMPUTED_VALUE"""),16.0)</f>
        <v>16</v>
      </c>
      <c r="H9" s="14">
        <f>IFERROR(__xludf.DUMMYFUNCTION("""COMPUTED_VALUE"""),0.0)</f>
        <v>0</v>
      </c>
      <c r="I9" s="14">
        <f>IFERROR(__xludf.DUMMYFUNCTION("""COMPUTED_VALUE"""),4.0)</f>
        <v>4</v>
      </c>
      <c r="J9" s="14">
        <f>IFERROR(__xludf.DUMMYFUNCTION("""COMPUTED_VALUE"""),3.0)</f>
        <v>3</v>
      </c>
      <c r="K9" s="14">
        <f>IFERROR(__xludf.DUMMYFUNCTION("""COMPUTED_VALUE"""),8.0)</f>
        <v>8</v>
      </c>
      <c r="L9" s="14">
        <f>IFERROR(__xludf.DUMMYFUNCTION("""COMPUTED_VALUE"""),4.0)</f>
        <v>4</v>
      </c>
      <c r="M9" s="14">
        <f>IFERROR(__xludf.DUMMYFUNCTION("""COMPUTED_VALUE"""),5.0)</f>
        <v>5</v>
      </c>
      <c r="N9" s="14">
        <f>IFERROR(__xludf.DUMMYFUNCTION("""COMPUTED_VALUE"""),5.0)</f>
        <v>5</v>
      </c>
      <c r="O9" s="14">
        <f>IFERROR(__xludf.DUMMYFUNCTION("""COMPUTED_VALUE"""),0.0)</f>
        <v>0</v>
      </c>
      <c r="P9" s="14">
        <f>IFERROR(__xludf.DUMMYFUNCTION("""COMPUTED_VALUE"""),0.0)</f>
        <v>0</v>
      </c>
      <c r="Q9" s="14">
        <f>IFERROR(__xludf.DUMMYFUNCTION("""COMPUTED_VALUE"""),3.0)</f>
        <v>3</v>
      </c>
      <c r="R9" s="14">
        <f>IFERROR(__xludf.DUMMYFUNCTION("""COMPUTED_VALUE"""),0.0)</f>
        <v>0</v>
      </c>
      <c r="S9" s="14">
        <f>IFERROR(__xludf.DUMMYFUNCTION("""COMPUTED_VALUE"""),0.0)</f>
        <v>0</v>
      </c>
      <c r="T9" s="14">
        <f>IFERROR(__xludf.DUMMYFUNCTION("""COMPUTED_VALUE"""),1.0)</f>
        <v>1</v>
      </c>
      <c r="U9" s="14">
        <f>IFERROR(__xludf.DUMMYFUNCTION("""COMPUTED_VALUE"""),11.0)</f>
        <v>11</v>
      </c>
      <c r="V9" s="14">
        <f>IFERROR(__xludf.DUMMYFUNCTION("""COMPUTED_VALUE"""),12.0)</f>
        <v>12</v>
      </c>
      <c r="W9" s="14">
        <f>IFERROR(__xludf.DUMMYFUNCTION("""COMPUTED_VALUE"""),4.0)</f>
        <v>4</v>
      </c>
      <c r="X9" s="14">
        <f>IFERROR(__xludf.DUMMYFUNCTION("""COMPUTED_VALUE"""),17.0)</f>
        <v>17</v>
      </c>
      <c r="Y9" s="14">
        <f>IFERROR(__xludf.DUMMYFUNCTION("""COMPUTED_VALUE"""),6.0)</f>
        <v>6</v>
      </c>
      <c r="Z9" s="14">
        <f>IFERROR(__xludf.DUMMYFUNCTION("""COMPUTED_VALUE"""),3.0)</f>
        <v>3</v>
      </c>
      <c r="AA9" s="14">
        <f>IFERROR(__xludf.DUMMYFUNCTION("""COMPUTED_VALUE"""),7.0)</f>
        <v>7</v>
      </c>
      <c r="AB9" s="14">
        <f>IFERROR(__xludf.DUMMYFUNCTION("""COMPUTED_VALUE"""),7.0)</f>
        <v>7</v>
      </c>
      <c r="AC9" s="14">
        <f>IFERROR(__xludf.DUMMYFUNCTION("""COMPUTED_VALUE"""),10.0)</f>
        <v>10</v>
      </c>
      <c r="AD9" s="14">
        <f>IFERROR(__xludf.DUMMYFUNCTION("""COMPUTED_VALUE"""),5.0)</f>
        <v>5</v>
      </c>
      <c r="AE9" s="14">
        <f>IFERROR(__xludf.DUMMYFUNCTION("""COMPUTED_VALUE"""),22.0)</f>
        <v>22</v>
      </c>
      <c r="AF9" s="14">
        <f>IFERROR(__xludf.DUMMYFUNCTION("""COMPUTED_VALUE"""),6.0)</f>
        <v>6</v>
      </c>
      <c r="AG9" s="14">
        <f>IFERROR(__xludf.DUMMYFUNCTION("""COMPUTED_VALUE"""),7.0)</f>
        <v>7</v>
      </c>
      <c r="AH9" s="14">
        <f>IFERROR(__xludf.DUMMYFUNCTION("""COMPUTED_VALUE"""),5.0)</f>
        <v>5</v>
      </c>
      <c r="AI9" s="14">
        <f>IFERROR(__xludf.DUMMYFUNCTION("""COMPUTED_VALUE"""),10.0)</f>
        <v>10</v>
      </c>
      <c r="AJ9" s="14">
        <f>IFERROR(__xludf.DUMMYFUNCTION("""COMPUTED_VALUE"""),9.0)</f>
        <v>9</v>
      </c>
      <c r="AK9" s="14">
        <f>IFERROR(__xludf.DUMMYFUNCTION("""COMPUTED_VALUE"""),7.0)</f>
        <v>7</v>
      </c>
      <c r="AL9" s="14">
        <f>IFERROR(__xludf.DUMMYFUNCTION("""COMPUTED_VALUE"""),10.0)</f>
        <v>10</v>
      </c>
      <c r="AM9" s="14">
        <f>IFERROR(__xludf.DUMMYFUNCTION("""COMPUTED_VALUE"""),8.0)</f>
        <v>8</v>
      </c>
      <c r="AN9" s="14">
        <f>IFERROR(__xludf.DUMMYFUNCTION("""COMPUTED_VALUE"""),5.0)</f>
        <v>5</v>
      </c>
      <c r="AO9" s="14">
        <f>IFERROR(__xludf.DUMMYFUNCTION("""COMPUTED_VALUE"""),10.0)</f>
        <v>10</v>
      </c>
      <c r="AP9" s="14">
        <f>IFERROR(__xludf.DUMMYFUNCTION("""COMPUTED_VALUE"""),7.0)</f>
        <v>7</v>
      </c>
      <c r="AQ9" s="14">
        <f>IFERROR(__xludf.DUMMYFUNCTION("""COMPUTED_VALUE"""),6.0)</f>
        <v>6</v>
      </c>
      <c r="AR9" s="14">
        <f>IFERROR(__xludf.DUMMYFUNCTION("""COMPUTED_VALUE"""),19.0)</f>
        <v>19</v>
      </c>
      <c r="AS9" s="14">
        <f>IFERROR(__xludf.DUMMYFUNCTION("""COMPUTED_VALUE"""),10.0)</f>
        <v>10</v>
      </c>
      <c r="AT9" s="14">
        <f>IFERROR(__xludf.DUMMYFUNCTION("""COMPUTED_VALUE"""),16.0)</f>
        <v>16</v>
      </c>
      <c r="AU9" s="14">
        <f>IFERROR(__xludf.DUMMYFUNCTION("""COMPUTED_VALUE"""),8.0)</f>
        <v>8</v>
      </c>
      <c r="AV9" s="14">
        <f>IFERROR(__xludf.DUMMYFUNCTION("""COMPUTED_VALUE"""),4.0)</f>
        <v>4</v>
      </c>
      <c r="AW9" s="14">
        <f>IFERROR(__xludf.DUMMYFUNCTION("""COMPUTED_VALUE"""),3.0)</f>
        <v>3</v>
      </c>
      <c r="AX9" s="14">
        <f>IFERROR(__xludf.DUMMYFUNCTION("""COMPUTED_VALUE"""),3.0)</f>
        <v>3</v>
      </c>
      <c r="AY9" s="14">
        <f>IFERROR(__xludf.DUMMYFUNCTION("""COMPUTED_VALUE"""),7.0)</f>
        <v>7</v>
      </c>
      <c r="AZ9" s="14">
        <f>IFERROR(__xludf.DUMMYFUNCTION("""COMPUTED_VALUE"""),3.0)</f>
        <v>3</v>
      </c>
      <c r="BA9" s="14">
        <f>IFERROR(__xludf.DUMMYFUNCTION("""COMPUTED_VALUE"""),4.0)</f>
        <v>4</v>
      </c>
      <c r="BB9" s="14">
        <f>IFERROR(__xludf.DUMMYFUNCTION("""COMPUTED_VALUE"""),8.0)</f>
        <v>8</v>
      </c>
      <c r="BC9" s="14">
        <f>IFERROR(__xludf.DUMMYFUNCTION("""COMPUTED_VALUE"""),3.0)</f>
        <v>3</v>
      </c>
      <c r="BD9" s="14">
        <f>IFERROR(__xludf.DUMMYFUNCTION("""COMPUTED_VALUE"""),2.0)</f>
        <v>2</v>
      </c>
      <c r="BE9" s="11" t="str">
        <f>IFERROR(__xludf.DUMMYFUNCTION("""COMPUTED_VALUE"""),"")</f>
        <v/>
      </c>
      <c r="BF9" s="11" t="str">
        <f>IFERROR(__xludf.DUMMYFUNCTION("""COMPUTED_VALUE"""),"")</f>
        <v/>
      </c>
      <c r="BG9" s="11" t="str">
        <f>IFERROR(__xludf.DUMMYFUNCTION("""COMPUTED_VALUE"""),"")</f>
        <v/>
      </c>
    </row>
    <row r="10">
      <c r="A10" s="10" t="str">
        <f>IFERROR(__xludf.DUMMYFUNCTION("""COMPUTED_VALUE"""),"https://upload.wikimedia.org/wikipedia/commons/thumb/e/e2/Mike_Bloomberg_Headshot.jpg/220px-Mike_Bloomberg_Headshot.jpg")</f>
        <v>https://upload.wikimedia.org/wikipedia/commons/thumb/e/e2/Mike_Bloomberg_Headshot.jpg/220px-Mike_Bloomberg_Headshot.jpg</v>
      </c>
      <c r="B10" s="11" t="str">
        <f>IFERROR(__xludf.DUMMYFUNCTION("""COMPUTED_VALUE"""),"Michael Bloomberg")</f>
        <v>Michael Bloomberg</v>
      </c>
      <c r="C10" s="14">
        <f>IFERROR(__xludf.DUMMYFUNCTION("""COMPUTED_VALUE"""),6.0)</f>
        <v>6</v>
      </c>
      <c r="D10" s="14">
        <f>IFERROR(__xludf.DUMMYFUNCTION("""COMPUTED_VALUE"""),2.0)</f>
        <v>2</v>
      </c>
      <c r="E10" s="14">
        <f>IFERROR(__xludf.DUMMYFUNCTION("""COMPUTED_VALUE"""),0.0)</f>
        <v>0</v>
      </c>
      <c r="F10" s="14">
        <f>IFERROR(__xludf.DUMMYFUNCTION("""COMPUTED_VALUE"""),0.0)</f>
        <v>0</v>
      </c>
      <c r="G10" s="14">
        <f>IFERROR(__xludf.DUMMYFUNCTION("""COMPUTED_VALUE"""),6.0)</f>
        <v>6</v>
      </c>
      <c r="H10" s="14">
        <f>IFERROR(__xludf.DUMMYFUNCTION("""COMPUTED_VALUE"""),9.0)</f>
        <v>9</v>
      </c>
      <c r="I10" s="14">
        <f>IFERROR(__xludf.DUMMYFUNCTION("""COMPUTED_VALUE"""),4.0)</f>
        <v>4</v>
      </c>
      <c r="J10" s="14">
        <f>IFERROR(__xludf.DUMMYFUNCTION("""COMPUTED_VALUE"""),0.0)</f>
        <v>0</v>
      </c>
      <c r="K10" s="14">
        <f>IFERROR(__xludf.DUMMYFUNCTION("""COMPUTED_VALUE"""),4.0)</f>
        <v>4</v>
      </c>
      <c r="L10" s="14">
        <f>IFERROR(__xludf.DUMMYFUNCTION("""COMPUTED_VALUE"""),4.0)</f>
        <v>4</v>
      </c>
      <c r="M10" s="14">
        <f>IFERROR(__xludf.DUMMYFUNCTION("""COMPUTED_VALUE"""),0.0)</f>
        <v>0</v>
      </c>
      <c r="N10" s="14">
        <f>IFERROR(__xludf.DUMMYFUNCTION("""COMPUTED_VALUE"""),5.0)</f>
        <v>5</v>
      </c>
      <c r="O10" s="14">
        <f>IFERROR(__xludf.DUMMYFUNCTION("""COMPUTED_VALUE"""),0.0)</f>
        <v>0</v>
      </c>
      <c r="P10" s="14">
        <f>IFERROR(__xludf.DUMMYFUNCTION("""COMPUTED_VALUE"""),0.0)</f>
        <v>0</v>
      </c>
      <c r="Q10" s="14">
        <f>IFERROR(__xludf.DUMMYFUNCTION("""COMPUTED_VALUE"""),4.0)</f>
        <v>4</v>
      </c>
      <c r="R10" s="14">
        <f>IFERROR(__xludf.DUMMYFUNCTION("""COMPUTED_VALUE"""),2.0)</f>
        <v>2</v>
      </c>
      <c r="S10" s="14">
        <f>IFERROR(__xludf.DUMMYFUNCTION("""COMPUTED_VALUE"""),0.0)</f>
        <v>0</v>
      </c>
      <c r="T10" s="14">
        <f>IFERROR(__xludf.DUMMYFUNCTION("""COMPUTED_VALUE"""),1.0)</f>
        <v>1</v>
      </c>
      <c r="U10" s="14">
        <f>IFERROR(__xludf.DUMMYFUNCTION("""COMPUTED_VALUE"""),3.0)</f>
        <v>3</v>
      </c>
      <c r="V10" s="14">
        <f>IFERROR(__xludf.DUMMYFUNCTION("""COMPUTED_VALUE"""),8.0)</f>
        <v>8</v>
      </c>
      <c r="W10" s="14">
        <f>IFERROR(__xludf.DUMMYFUNCTION("""COMPUTED_VALUE"""),0.0)</f>
        <v>0</v>
      </c>
      <c r="X10" s="14">
        <f>IFERROR(__xludf.DUMMYFUNCTION("""COMPUTED_VALUE"""),0.0)</f>
        <v>0</v>
      </c>
      <c r="Y10" s="14">
        <f>IFERROR(__xludf.DUMMYFUNCTION("""COMPUTED_VALUE"""),0.0)</f>
        <v>0</v>
      </c>
      <c r="Z10" s="14">
        <f>IFERROR(__xludf.DUMMYFUNCTION("""COMPUTED_VALUE"""),5.0)</f>
        <v>5</v>
      </c>
      <c r="AA10" s="14">
        <f>IFERROR(__xludf.DUMMYFUNCTION("""COMPUTED_VALUE"""),0.0)</f>
        <v>0</v>
      </c>
      <c r="AB10" s="14">
        <f>IFERROR(__xludf.DUMMYFUNCTION("""COMPUTED_VALUE"""),7.0)</f>
        <v>7</v>
      </c>
      <c r="AC10" s="14">
        <f>IFERROR(__xludf.DUMMYFUNCTION("""COMPUTED_VALUE"""),0.0)</f>
        <v>0</v>
      </c>
      <c r="AD10" s="14">
        <f>IFERROR(__xludf.DUMMYFUNCTION("""COMPUTED_VALUE"""),5.0)</f>
        <v>5</v>
      </c>
      <c r="AE10" s="14">
        <f>IFERROR(__xludf.DUMMYFUNCTION("""COMPUTED_VALUE"""),0.0)</f>
        <v>0</v>
      </c>
      <c r="AF10" s="14">
        <f>IFERROR(__xludf.DUMMYFUNCTION("""COMPUTED_VALUE"""),0.0)</f>
        <v>0</v>
      </c>
      <c r="AG10" s="14">
        <f>IFERROR(__xludf.DUMMYFUNCTION("""COMPUTED_VALUE"""),0.0)</f>
        <v>0</v>
      </c>
      <c r="AH10" s="14">
        <f>IFERROR(__xludf.DUMMYFUNCTION("""COMPUTED_VALUE"""),0.0)</f>
        <v>0</v>
      </c>
      <c r="AI10" s="14">
        <f>IFERROR(__xludf.DUMMYFUNCTION("""COMPUTED_VALUE"""),2.0)</f>
        <v>2</v>
      </c>
      <c r="AJ10" s="14">
        <f>IFERROR(__xludf.DUMMYFUNCTION("""COMPUTED_VALUE"""),0.0)</f>
        <v>0</v>
      </c>
      <c r="AK10" s="14">
        <f>IFERROR(__xludf.DUMMYFUNCTION("""COMPUTED_VALUE"""),7.0)</f>
        <v>7</v>
      </c>
      <c r="AL10" s="14">
        <f>IFERROR(__xludf.DUMMYFUNCTION("""COMPUTED_VALUE"""),5.0)</f>
        <v>5</v>
      </c>
      <c r="AM10" s="14">
        <f>IFERROR(__xludf.DUMMYFUNCTION("""COMPUTED_VALUE"""),0.0)</f>
        <v>0</v>
      </c>
      <c r="AN10" s="14">
        <f>IFERROR(__xludf.DUMMYFUNCTION("""COMPUTED_VALUE"""),0.0)</f>
        <v>0</v>
      </c>
      <c r="AO10" s="14">
        <f>IFERROR(__xludf.DUMMYFUNCTION("""COMPUTED_VALUE"""),0.0)</f>
        <v>0</v>
      </c>
      <c r="AP10" s="14">
        <f>IFERROR(__xludf.DUMMYFUNCTION("""COMPUTED_VALUE"""),2.0)</f>
        <v>2</v>
      </c>
      <c r="AQ10" s="14">
        <f>IFERROR(__xludf.DUMMYFUNCTION("""COMPUTED_VALUE"""),0.0)</f>
        <v>0</v>
      </c>
      <c r="AR10" s="14">
        <f>IFERROR(__xludf.DUMMYFUNCTION("""COMPUTED_VALUE"""),2.0)</f>
        <v>2</v>
      </c>
      <c r="AS10" s="14">
        <f>IFERROR(__xludf.DUMMYFUNCTION("""COMPUTED_VALUE"""),3.0)</f>
        <v>3</v>
      </c>
      <c r="AT10" s="14">
        <f>IFERROR(__xludf.DUMMYFUNCTION("""COMPUTED_VALUE"""),0.0)</f>
        <v>0</v>
      </c>
      <c r="AU10" s="14">
        <f>IFERROR(__xludf.DUMMYFUNCTION("""COMPUTED_VALUE"""),0.0)</f>
        <v>0</v>
      </c>
      <c r="AV10" s="14">
        <f>IFERROR(__xludf.DUMMYFUNCTION("""COMPUTED_VALUE"""),45.0)</f>
        <v>45</v>
      </c>
      <c r="AW10" s="14">
        <f>IFERROR(__xludf.DUMMYFUNCTION("""COMPUTED_VALUE"""),3.0)</f>
        <v>3</v>
      </c>
      <c r="AX10" s="14">
        <f>IFERROR(__xludf.DUMMYFUNCTION("""COMPUTED_VALUE"""),28.0)</f>
        <v>28</v>
      </c>
      <c r="AY10" s="14">
        <f>IFERROR(__xludf.DUMMYFUNCTION("""COMPUTED_VALUE"""),15.0)</f>
        <v>15</v>
      </c>
      <c r="AZ10" s="14">
        <f>IFERROR(__xludf.DUMMYFUNCTION("""COMPUTED_VALUE"""),4.0)</f>
        <v>4</v>
      </c>
      <c r="BA10" s="14">
        <f>IFERROR(__xludf.DUMMYFUNCTION("""COMPUTED_VALUE"""),12.0)</f>
        <v>12</v>
      </c>
      <c r="BB10" s="14">
        <f>IFERROR(__xludf.DUMMYFUNCTION("""COMPUTED_VALUE"""),10.0)</f>
        <v>10</v>
      </c>
      <c r="BC10" s="14">
        <f>IFERROR(__xludf.DUMMYFUNCTION("""COMPUTED_VALUE"""),2.0)</f>
        <v>2</v>
      </c>
      <c r="BD10" s="14">
        <f>IFERROR(__xludf.DUMMYFUNCTION("""COMPUTED_VALUE"""),10.0)</f>
        <v>10</v>
      </c>
      <c r="BE10" s="11" t="str">
        <f>IFERROR(__xludf.DUMMYFUNCTION("""COMPUTED_VALUE"""),"")</f>
        <v/>
      </c>
      <c r="BF10" s="11" t="str">
        <f>IFERROR(__xludf.DUMMYFUNCTION("""COMPUTED_VALUE"""),"")</f>
        <v/>
      </c>
      <c r="BG10" s="11" t="str">
        <f>IFERROR(__xludf.DUMMYFUNCTION("""COMPUTED_VALUE"""),"")</f>
        <v/>
      </c>
    </row>
    <row r="11">
      <c r="A11" s="10" t="str">
        <f>IFERROR(__xludf.DUMMYFUNCTION("""COMPUTED_VALUE"""),"https://upload.wikimedia.org/wikipedia/commons/thumb/b/bf/Pete_Buttigieg_by_Gage_Skidmore.jpg/220px-Pete_Buttigieg_by_Gage_Skidmore.jpg")</f>
        <v>https://upload.wikimedia.org/wikipedia/commons/thumb/b/bf/Pete_Buttigieg_by_Gage_Skidmore.jpg/220px-Pete_Buttigieg_by_Gage_Skidmore.jpg</v>
      </c>
      <c r="B11" s="11" t="str">
        <f>IFERROR(__xludf.DUMMYFUNCTION("""COMPUTED_VALUE"""),"Pete Buttigieg")</f>
        <v>Pete Buttigieg</v>
      </c>
      <c r="C11" s="14">
        <f>IFERROR(__xludf.DUMMYFUNCTION("""COMPUTED_VALUE"""),0.0)</f>
        <v>0</v>
      </c>
      <c r="D11" s="14">
        <f>IFERROR(__xludf.DUMMYFUNCTION("""COMPUTED_VALUE"""),4.0)</f>
        <v>4</v>
      </c>
      <c r="E11" s="14">
        <f>IFERROR(__xludf.DUMMYFUNCTION("""COMPUTED_VALUE"""),14.0)</f>
        <v>14</v>
      </c>
      <c r="F11" s="14">
        <f>IFERROR(__xludf.DUMMYFUNCTION("""COMPUTED_VALUE"""),13.0)</f>
        <v>13</v>
      </c>
      <c r="G11" s="14">
        <f>IFERROR(__xludf.DUMMYFUNCTION("""COMPUTED_VALUE"""),33.0)</f>
        <v>33</v>
      </c>
      <c r="H11" s="14">
        <f>IFERROR(__xludf.DUMMYFUNCTION("""COMPUTED_VALUE"""),22.0)</f>
        <v>22</v>
      </c>
      <c r="I11" s="14">
        <f>IFERROR(__xludf.DUMMYFUNCTION("""COMPUTED_VALUE"""),21.0)</f>
        <v>21</v>
      </c>
      <c r="J11" s="14">
        <f>IFERROR(__xludf.DUMMYFUNCTION("""COMPUTED_VALUE"""),9.0)</f>
        <v>9</v>
      </c>
      <c r="K11" s="14">
        <f>IFERROR(__xludf.DUMMYFUNCTION("""COMPUTED_VALUE"""),7.0)</f>
        <v>7</v>
      </c>
      <c r="L11" s="14">
        <f>IFERROR(__xludf.DUMMYFUNCTION("""COMPUTED_VALUE"""),14.0)</f>
        <v>14</v>
      </c>
      <c r="M11" s="14">
        <f>IFERROR(__xludf.DUMMYFUNCTION("""COMPUTED_VALUE"""),31.0)</f>
        <v>31</v>
      </c>
      <c r="N11" s="14">
        <f>IFERROR(__xludf.DUMMYFUNCTION("""COMPUTED_VALUE"""),57.0)</f>
        <v>57</v>
      </c>
      <c r="O11" s="14">
        <f>IFERROR(__xludf.DUMMYFUNCTION("""COMPUTED_VALUE"""),100.0)</f>
        <v>100</v>
      </c>
      <c r="P11" s="14">
        <f>IFERROR(__xludf.DUMMYFUNCTION("""COMPUTED_VALUE"""),68.0)</f>
        <v>68</v>
      </c>
      <c r="Q11" s="14">
        <f>IFERROR(__xludf.DUMMYFUNCTION("""COMPUTED_VALUE"""),86.0)</f>
        <v>86</v>
      </c>
      <c r="R11" s="14">
        <f>IFERROR(__xludf.DUMMYFUNCTION("""COMPUTED_VALUE"""),100.0)</f>
        <v>100</v>
      </c>
      <c r="S11" s="14">
        <f>IFERROR(__xludf.DUMMYFUNCTION("""COMPUTED_VALUE"""),100.0)</f>
        <v>100</v>
      </c>
      <c r="T11" s="14">
        <f>IFERROR(__xludf.DUMMYFUNCTION("""COMPUTED_VALUE"""),26.0)</f>
        <v>26</v>
      </c>
      <c r="U11" s="14">
        <f>IFERROR(__xludf.DUMMYFUNCTION("""COMPUTED_VALUE"""),39.0)</f>
        <v>39</v>
      </c>
      <c r="V11" s="14">
        <f>IFERROR(__xludf.DUMMYFUNCTION("""COMPUTED_VALUE"""),69.0)</f>
        <v>69</v>
      </c>
      <c r="W11" s="14">
        <f>IFERROR(__xludf.DUMMYFUNCTION("""COMPUTED_VALUE"""),100.0)</f>
        <v>100</v>
      </c>
      <c r="X11" s="14">
        <f>IFERROR(__xludf.DUMMYFUNCTION("""COMPUTED_VALUE"""),100.0)</f>
        <v>100</v>
      </c>
      <c r="Y11" s="14">
        <f>IFERROR(__xludf.DUMMYFUNCTION("""COMPUTED_VALUE"""),100.0)</f>
        <v>100</v>
      </c>
      <c r="Z11" s="14">
        <f>IFERROR(__xludf.DUMMYFUNCTION("""COMPUTED_VALUE"""),53.0)</f>
        <v>53</v>
      </c>
      <c r="AA11" s="14">
        <f>IFERROR(__xludf.DUMMYFUNCTION("""COMPUTED_VALUE"""),59.0)</f>
        <v>59</v>
      </c>
      <c r="AB11" s="14">
        <f>IFERROR(__xludf.DUMMYFUNCTION("""COMPUTED_VALUE"""),54.0)</f>
        <v>54</v>
      </c>
      <c r="AC11" s="14">
        <f>IFERROR(__xludf.DUMMYFUNCTION("""COMPUTED_VALUE"""),100.0)</f>
        <v>100</v>
      </c>
      <c r="AD11" s="14">
        <f>IFERROR(__xludf.DUMMYFUNCTION("""COMPUTED_VALUE"""),55.0)</f>
        <v>55</v>
      </c>
      <c r="AE11" s="14">
        <f>IFERROR(__xludf.DUMMYFUNCTION("""COMPUTED_VALUE"""),59.0)</f>
        <v>59</v>
      </c>
      <c r="AF11" s="14">
        <f>IFERROR(__xludf.DUMMYFUNCTION("""COMPUTED_VALUE"""),40.0)</f>
        <v>40</v>
      </c>
      <c r="AG11" s="14">
        <f>IFERROR(__xludf.DUMMYFUNCTION("""COMPUTED_VALUE"""),86.0)</f>
        <v>86</v>
      </c>
      <c r="AH11" s="14">
        <f>IFERROR(__xludf.DUMMYFUNCTION("""COMPUTED_VALUE"""),18.0)</f>
        <v>18</v>
      </c>
      <c r="AI11" s="14">
        <f>IFERROR(__xludf.DUMMYFUNCTION("""COMPUTED_VALUE"""),24.0)</f>
        <v>24</v>
      </c>
      <c r="AJ11" s="14">
        <f>IFERROR(__xludf.DUMMYFUNCTION("""COMPUTED_VALUE"""),57.0)</f>
        <v>57</v>
      </c>
      <c r="AK11" s="14">
        <f>IFERROR(__xludf.DUMMYFUNCTION("""COMPUTED_VALUE"""),62.0)</f>
        <v>62</v>
      </c>
      <c r="AL11" s="14">
        <f>IFERROR(__xludf.DUMMYFUNCTION("""COMPUTED_VALUE"""),30.0)</f>
        <v>30</v>
      </c>
      <c r="AM11" s="14">
        <f>IFERROR(__xludf.DUMMYFUNCTION("""COMPUTED_VALUE"""),57.0)</f>
        <v>57</v>
      </c>
      <c r="AN11" s="14">
        <f>IFERROR(__xludf.DUMMYFUNCTION("""COMPUTED_VALUE"""),55.0)</f>
        <v>55</v>
      </c>
      <c r="AO11" s="14">
        <f>IFERROR(__xludf.DUMMYFUNCTION("""COMPUTED_VALUE"""),76.0)</f>
        <v>76</v>
      </c>
      <c r="AP11" s="14">
        <f>IFERROR(__xludf.DUMMYFUNCTION("""COMPUTED_VALUE"""),39.0)</f>
        <v>39</v>
      </c>
      <c r="AQ11" s="14">
        <f>IFERROR(__xludf.DUMMYFUNCTION("""COMPUTED_VALUE"""),25.0)</f>
        <v>25</v>
      </c>
      <c r="AR11" s="14">
        <f>IFERROR(__xludf.DUMMYFUNCTION("""COMPUTED_VALUE"""),65.0)</f>
        <v>65</v>
      </c>
      <c r="AS11" s="14">
        <f>IFERROR(__xludf.DUMMYFUNCTION("""COMPUTED_VALUE"""),65.0)</f>
        <v>65</v>
      </c>
      <c r="AT11" s="14">
        <f>IFERROR(__xludf.DUMMYFUNCTION("""COMPUTED_VALUE"""),85.0)</f>
        <v>85</v>
      </c>
      <c r="AU11" s="14">
        <f>IFERROR(__xludf.DUMMYFUNCTION("""COMPUTED_VALUE"""),100.0)</f>
        <v>100</v>
      </c>
      <c r="AV11" s="14">
        <f>IFERROR(__xludf.DUMMYFUNCTION("""COMPUTED_VALUE"""),100.0)</f>
        <v>100</v>
      </c>
      <c r="AW11" s="14">
        <f>IFERROR(__xludf.DUMMYFUNCTION("""COMPUTED_VALUE"""),100.0)</f>
        <v>100</v>
      </c>
      <c r="AX11" s="14">
        <f>IFERROR(__xludf.DUMMYFUNCTION("""COMPUTED_VALUE"""),100.0)</f>
        <v>100</v>
      </c>
      <c r="AY11" s="14">
        <f>IFERROR(__xludf.DUMMYFUNCTION("""COMPUTED_VALUE"""),77.0)</f>
        <v>77</v>
      </c>
      <c r="AZ11" s="14">
        <f>IFERROR(__xludf.DUMMYFUNCTION("""COMPUTED_VALUE"""),56.0)</f>
        <v>56</v>
      </c>
      <c r="BA11" s="14">
        <f>IFERROR(__xludf.DUMMYFUNCTION("""COMPUTED_VALUE"""),100.0)</f>
        <v>100</v>
      </c>
      <c r="BB11" s="14">
        <f>IFERROR(__xludf.DUMMYFUNCTION("""COMPUTED_VALUE"""),100.0)</f>
        <v>100</v>
      </c>
      <c r="BC11" s="14">
        <f>IFERROR(__xludf.DUMMYFUNCTION("""COMPUTED_VALUE"""),92.0)</f>
        <v>92</v>
      </c>
      <c r="BD11" s="14">
        <f>IFERROR(__xludf.DUMMYFUNCTION("""COMPUTED_VALUE"""),79.0)</f>
        <v>79</v>
      </c>
      <c r="BE11" s="11" t="str">
        <f>IFERROR(__xludf.DUMMYFUNCTION("""COMPUTED_VALUE"""),"")</f>
        <v/>
      </c>
      <c r="BF11" s="11" t="str">
        <f>IFERROR(__xludf.DUMMYFUNCTION("""COMPUTED_VALUE"""),"")</f>
        <v/>
      </c>
      <c r="BG11" s="11" t="str">
        <f>IFERROR(__xludf.DUMMYFUNCTION("""COMPUTED_VALUE"""),"")</f>
        <v/>
      </c>
    </row>
    <row r="12">
      <c r="A12" s="10" t="str">
        <f>IFERROR(__xludf.DUMMYFUNCTION("""COMPUTED_VALUE"""),"https://upload.wikimedia.org/wikipedia/commons/thumb/6/61/Tom_Steyer_by_Gage_Skidmore.jpg/220px-Tom_Steyer_by_Gage_Skidmore.jpg")</f>
        <v>https://upload.wikimedia.org/wikipedia/commons/thumb/6/61/Tom_Steyer_by_Gage_Skidmore.jpg/220px-Tom_Steyer_by_Gage_Skidmore.jpg</v>
      </c>
      <c r="B12" s="11" t="str">
        <f>IFERROR(__xludf.DUMMYFUNCTION("""COMPUTED_VALUE"""),"Tom Steyer")</f>
        <v>Tom Steyer</v>
      </c>
      <c r="C12" s="14">
        <f>IFERROR(__xludf.DUMMYFUNCTION("""COMPUTED_VALUE"""),0.0)</f>
        <v>0</v>
      </c>
      <c r="D12" s="14">
        <f>IFERROR(__xludf.DUMMYFUNCTION("""COMPUTED_VALUE"""),41.0)</f>
        <v>41</v>
      </c>
      <c r="E12" s="14">
        <f>IFERROR(__xludf.DUMMYFUNCTION("""COMPUTED_VALUE"""),73.0)</f>
        <v>73</v>
      </c>
      <c r="F12" s="14">
        <f>IFERROR(__xludf.DUMMYFUNCTION("""COMPUTED_VALUE"""),0.0)</f>
        <v>0</v>
      </c>
      <c r="G12" s="14">
        <f>IFERROR(__xludf.DUMMYFUNCTION("""COMPUTED_VALUE"""),7.0)</f>
        <v>7</v>
      </c>
      <c r="H12" s="14">
        <f>IFERROR(__xludf.DUMMYFUNCTION("""COMPUTED_VALUE"""),9.0)</f>
        <v>9</v>
      </c>
      <c r="I12" s="14">
        <f>IFERROR(__xludf.DUMMYFUNCTION("""COMPUTED_VALUE"""),4.0)</f>
        <v>4</v>
      </c>
      <c r="J12" s="14">
        <f>IFERROR(__xludf.DUMMYFUNCTION("""COMPUTED_VALUE"""),2.0)</f>
        <v>2</v>
      </c>
      <c r="K12" s="14">
        <f>IFERROR(__xludf.DUMMYFUNCTION("""COMPUTED_VALUE"""),3.0)</f>
        <v>3</v>
      </c>
      <c r="L12" s="14">
        <f>IFERROR(__xludf.DUMMYFUNCTION("""COMPUTED_VALUE"""),0.0)</f>
        <v>0</v>
      </c>
      <c r="M12" s="14">
        <f>IFERROR(__xludf.DUMMYFUNCTION("""COMPUTED_VALUE"""),3.0)</f>
        <v>3</v>
      </c>
      <c r="N12" s="14">
        <f>IFERROR(__xludf.DUMMYFUNCTION("""COMPUTED_VALUE"""),0.0)</f>
        <v>0</v>
      </c>
      <c r="O12" s="14">
        <f>IFERROR(__xludf.DUMMYFUNCTION("""COMPUTED_VALUE"""),7.0)</f>
        <v>7</v>
      </c>
      <c r="P12" s="14">
        <f>IFERROR(__xludf.DUMMYFUNCTION("""COMPUTED_VALUE"""),5.0)</f>
        <v>5</v>
      </c>
      <c r="Q12" s="14">
        <f>IFERROR(__xludf.DUMMYFUNCTION("""COMPUTED_VALUE"""),0.0)</f>
        <v>0</v>
      </c>
      <c r="R12" s="14">
        <f>IFERROR(__xludf.DUMMYFUNCTION("""COMPUTED_VALUE"""),0.0)</f>
        <v>0</v>
      </c>
      <c r="S12" s="14">
        <f>IFERROR(__xludf.DUMMYFUNCTION("""COMPUTED_VALUE"""),4.0)</f>
        <v>4</v>
      </c>
      <c r="T12" s="14">
        <f>IFERROR(__xludf.DUMMYFUNCTION("""COMPUTED_VALUE"""),0.0)</f>
        <v>0</v>
      </c>
      <c r="U12" s="14">
        <f>IFERROR(__xludf.DUMMYFUNCTION("""COMPUTED_VALUE"""),0.0)</f>
        <v>0</v>
      </c>
      <c r="V12" s="14">
        <f>IFERROR(__xludf.DUMMYFUNCTION("""COMPUTED_VALUE"""),0.0)</f>
        <v>0</v>
      </c>
      <c r="W12" s="14">
        <f>IFERROR(__xludf.DUMMYFUNCTION("""COMPUTED_VALUE"""),4.0)</f>
        <v>4</v>
      </c>
      <c r="X12" s="14">
        <f>IFERROR(__xludf.DUMMYFUNCTION("""COMPUTED_VALUE"""),0.0)</f>
        <v>0</v>
      </c>
      <c r="Y12" s="14">
        <f>IFERROR(__xludf.DUMMYFUNCTION("""COMPUTED_VALUE"""),7.0)</f>
        <v>7</v>
      </c>
      <c r="Z12" s="14">
        <f>IFERROR(__xludf.DUMMYFUNCTION("""COMPUTED_VALUE"""),3.0)</f>
        <v>3</v>
      </c>
      <c r="AA12" s="14">
        <f>IFERROR(__xludf.DUMMYFUNCTION("""COMPUTED_VALUE"""),0.0)</f>
        <v>0</v>
      </c>
      <c r="AB12" s="14">
        <f>IFERROR(__xludf.DUMMYFUNCTION("""COMPUTED_VALUE"""),21.0)</f>
        <v>21</v>
      </c>
      <c r="AC12" s="14">
        <f>IFERROR(__xludf.DUMMYFUNCTION("""COMPUTED_VALUE"""),3.0)</f>
        <v>3</v>
      </c>
      <c r="AD12" s="14">
        <f>IFERROR(__xludf.DUMMYFUNCTION("""COMPUTED_VALUE"""),34.0)</f>
        <v>34</v>
      </c>
      <c r="AE12" s="14">
        <f>IFERROR(__xludf.DUMMYFUNCTION("""COMPUTED_VALUE"""),100.0)</f>
        <v>100</v>
      </c>
      <c r="AF12" s="14">
        <f>IFERROR(__xludf.DUMMYFUNCTION("""COMPUTED_VALUE"""),54.0)</f>
        <v>54</v>
      </c>
      <c r="AG12" s="14">
        <f>IFERROR(__xludf.DUMMYFUNCTION("""COMPUTED_VALUE"""),31.0)</f>
        <v>31</v>
      </c>
      <c r="AH12" s="14">
        <f>IFERROR(__xludf.DUMMYFUNCTION("""COMPUTED_VALUE"""),14.0)</f>
        <v>14</v>
      </c>
      <c r="AI12" s="14">
        <f>IFERROR(__xludf.DUMMYFUNCTION("""COMPUTED_VALUE"""),29.0)</f>
        <v>29</v>
      </c>
      <c r="AJ12" s="14">
        <f>IFERROR(__xludf.DUMMYFUNCTION("""COMPUTED_VALUE"""),46.0)</f>
        <v>46</v>
      </c>
      <c r="AK12" s="14">
        <f>IFERROR(__xludf.DUMMYFUNCTION("""COMPUTED_VALUE"""),48.0)</f>
        <v>48</v>
      </c>
      <c r="AL12" s="14">
        <f>IFERROR(__xludf.DUMMYFUNCTION("""COMPUTED_VALUE"""),35.0)</f>
        <v>35</v>
      </c>
      <c r="AM12" s="14">
        <f>IFERROR(__xludf.DUMMYFUNCTION("""COMPUTED_VALUE"""),24.0)</f>
        <v>24</v>
      </c>
      <c r="AN12" s="14">
        <f>IFERROR(__xludf.DUMMYFUNCTION("""COMPUTED_VALUE"""),36.0)</f>
        <v>36</v>
      </c>
      <c r="AO12" s="14">
        <f>IFERROR(__xludf.DUMMYFUNCTION("""COMPUTED_VALUE"""),22.0)</f>
        <v>22</v>
      </c>
      <c r="AP12" s="14">
        <f>IFERROR(__xludf.DUMMYFUNCTION("""COMPUTED_VALUE"""),54.0)</f>
        <v>54</v>
      </c>
      <c r="AQ12" s="14">
        <f>IFERROR(__xludf.DUMMYFUNCTION("""COMPUTED_VALUE"""),34.0)</f>
        <v>34</v>
      </c>
      <c r="AR12" s="14">
        <f>IFERROR(__xludf.DUMMYFUNCTION("""COMPUTED_VALUE"""),45.0)</f>
        <v>45</v>
      </c>
      <c r="AS12" s="14">
        <f>IFERROR(__xludf.DUMMYFUNCTION("""COMPUTED_VALUE"""),22.0)</f>
        <v>22</v>
      </c>
      <c r="AT12" s="14">
        <f>IFERROR(__xludf.DUMMYFUNCTION("""COMPUTED_VALUE"""),41.0)</f>
        <v>41</v>
      </c>
      <c r="AU12" s="14">
        <f>IFERROR(__xludf.DUMMYFUNCTION("""COMPUTED_VALUE"""),32.0)</f>
        <v>32</v>
      </c>
      <c r="AV12" s="14">
        <f>IFERROR(__xludf.DUMMYFUNCTION("""COMPUTED_VALUE"""),38.0)</f>
        <v>38</v>
      </c>
      <c r="AW12" s="14">
        <f>IFERROR(__xludf.DUMMYFUNCTION("""COMPUTED_VALUE"""),21.0)</f>
        <v>21</v>
      </c>
      <c r="AX12" s="14">
        <f>IFERROR(__xludf.DUMMYFUNCTION("""COMPUTED_VALUE"""),26.0)</f>
        <v>26</v>
      </c>
      <c r="AY12" s="14">
        <f>IFERROR(__xludf.DUMMYFUNCTION("""COMPUTED_VALUE"""),33.0)</f>
        <v>33</v>
      </c>
      <c r="AZ12" s="14">
        <f>IFERROR(__xludf.DUMMYFUNCTION("""COMPUTED_VALUE"""),18.0)</f>
        <v>18</v>
      </c>
      <c r="BA12" s="14">
        <f>IFERROR(__xludf.DUMMYFUNCTION("""COMPUTED_VALUE"""),38.0)</f>
        <v>38</v>
      </c>
      <c r="BB12" s="14">
        <f>IFERROR(__xludf.DUMMYFUNCTION("""COMPUTED_VALUE"""),29.0)</f>
        <v>29</v>
      </c>
      <c r="BC12" s="14">
        <f>IFERROR(__xludf.DUMMYFUNCTION("""COMPUTED_VALUE"""),34.0)</f>
        <v>34</v>
      </c>
      <c r="BD12" s="14">
        <f>IFERROR(__xludf.DUMMYFUNCTION("""COMPUTED_VALUE"""),57.0)</f>
        <v>57</v>
      </c>
      <c r="BE12" s="11" t="str">
        <f>IFERROR(__xludf.DUMMYFUNCTION("""COMPUTED_VALUE"""),"")</f>
        <v/>
      </c>
      <c r="BF12" s="11" t="str">
        <f>IFERROR(__xludf.DUMMYFUNCTION("""COMPUTED_VALUE"""),"")</f>
        <v/>
      </c>
      <c r="BG12" s="11" t="str">
        <f>IFERROR(__xludf.DUMMYFUNCTION("""COMPUTED_VALUE"""),"")</f>
        <v/>
      </c>
    </row>
    <row r="13">
      <c r="A13" s="10" t="str">
        <f>IFERROR(__xludf.DUMMYFUNCTION("""COMPUTED_VALUE"""),"https://upload.wikimedia.org/wikipedia/commons/thumb/2/2a/Tulsi_Gabbard%2C_official_portrait%2C_113th_Congress.jpg/220px-Tulsi_Gabbard%2C_official_portrait%2C_113th_Congress.jpg")</f>
        <v>https://upload.wikimedia.org/wikipedia/commons/thumb/2/2a/Tulsi_Gabbard%2C_official_portrait%2C_113th_Congress.jpg/220px-Tulsi_Gabbard%2C_official_portrait%2C_113th_Congress.jpg</v>
      </c>
      <c r="B13" s="11" t="str">
        <f>IFERROR(__xludf.DUMMYFUNCTION("""COMPUTED_VALUE"""),"Tulsi Gabbard")</f>
        <v>Tulsi Gabbard</v>
      </c>
      <c r="C13" s="14">
        <f>IFERROR(__xludf.DUMMYFUNCTION("""COMPUTED_VALUE"""),6.0)</f>
        <v>6</v>
      </c>
      <c r="D13" s="14">
        <f>IFERROR(__xludf.DUMMYFUNCTION("""COMPUTED_VALUE"""),5.0)</f>
        <v>5</v>
      </c>
      <c r="E13" s="14">
        <f>IFERROR(__xludf.DUMMYFUNCTION("""COMPUTED_VALUE"""),100.0)</f>
        <v>100</v>
      </c>
      <c r="F13" s="14">
        <f>IFERROR(__xludf.DUMMYFUNCTION("""COMPUTED_VALUE"""),44.0)</f>
        <v>44</v>
      </c>
      <c r="G13" s="14">
        <f>IFERROR(__xludf.DUMMYFUNCTION("""COMPUTED_VALUE"""),32.0)</f>
        <v>32</v>
      </c>
      <c r="H13" s="14">
        <f>IFERROR(__xludf.DUMMYFUNCTION("""COMPUTED_VALUE"""),61.0)</f>
        <v>61</v>
      </c>
      <c r="I13" s="14">
        <f>IFERROR(__xludf.DUMMYFUNCTION("""COMPUTED_VALUE"""),31.0)</f>
        <v>31</v>
      </c>
      <c r="J13" s="14">
        <f>IFERROR(__xludf.DUMMYFUNCTION("""COMPUTED_VALUE"""),10.0)</f>
        <v>10</v>
      </c>
      <c r="K13" s="14">
        <f>IFERROR(__xludf.DUMMYFUNCTION("""COMPUTED_VALUE"""),14.0)</f>
        <v>14</v>
      </c>
      <c r="L13" s="14">
        <f>IFERROR(__xludf.DUMMYFUNCTION("""COMPUTED_VALUE"""),14.0)</f>
        <v>14</v>
      </c>
      <c r="M13" s="14">
        <f>IFERROR(__xludf.DUMMYFUNCTION("""COMPUTED_VALUE"""),9.0)</f>
        <v>9</v>
      </c>
      <c r="N13" s="14">
        <f>IFERROR(__xludf.DUMMYFUNCTION("""COMPUTED_VALUE"""),17.0)</f>
        <v>17</v>
      </c>
      <c r="O13" s="14">
        <f>IFERROR(__xludf.DUMMYFUNCTION("""COMPUTED_VALUE"""),13.0)</f>
        <v>13</v>
      </c>
      <c r="P13" s="14">
        <f>IFERROR(__xludf.DUMMYFUNCTION("""COMPUTED_VALUE"""),6.0)</f>
        <v>6</v>
      </c>
      <c r="Q13" s="14">
        <f>IFERROR(__xludf.DUMMYFUNCTION("""COMPUTED_VALUE"""),3.0)</f>
        <v>3</v>
      </c>
      <c r="R13" s="14">
        <f>IFERROR(__xludf.DUMMYFUNCTION("""COMPUTED_VALUE"""),9.0)</f>
        <v>9</v>
      </c>
      <c r="S13" s="14">
        <f>IFERROR(__xludf.DUMMYFUNCTION("""COMPUTED_VALUE"""),12.0)</f>
        <v>12</v>
      </c>
      <c r="T13" s="14">
        <f>IFERROR(__xludf.DUMMYFUNCTION("""COMPUTED_VALUE"""),10.0)</f>
        <v>10</v>
      </c>
      <c r="U13" s="14">
        <f>IFERROR(__xludf.DUMMYFUNCTION("""COMPUTED_VALUE"""),10.0)</f>
        <v>10</v>
      </c>
      <c r="V13" s="14">
        <f>IFERROR(__xludf.DUMMYFUNCTION("""COMPUTED_VALUE"""),42.0)</f>
        <v>42</v>
      </c>
      <c r="W13" s="14">
        <f>IFERROR(__xludf.DUMMYFUNCTION("""COMPUTED_VALUE"""),33.0)</f>
        <v>33</v>
      </c>
      <c r="X13" s="14">
        <f>IFERROR(__xludf.DUMMYFUNCTION("""COMPUTED_VALUE"""),35.0)</f>
        <v>35</v>
      </c>
      <c r="Y13" s="14">
        <f>IFERROR(__xludf.DUMMYFUNCTION("""COMPUTED_VALUE"""),11.0)</f>
        <v>11</v>
      </c>
      <c r="Z13" s="14">
        <f>IFERROR(__xludf.DUMMYFUNCTION("""COMPUTED_VALUE"""),8.0)</f>
        <v>8</v>
      </c>
      <c r="AA13" s="14">
        <f>IFERROR(__xludf.DUMMYFUNCTION("""COMPUTED_VALUE"""),41.0)</f>
        <v>41</v>
      </c>
      <c r="AB13" s="14">
        <f>IFERROR(__xludf.DUMMYFUNCTION("""COMPUTED_VALUE"""),25.0)</f>
        <v>25</v>
      </c>
      <c r="AC13" s="14">
        <f>IFERROR(__xludf.DUMMYFUNCTION("""COMPUTED_VALUE"""),94.0)</f>
        <v>94</v>
      </c>
      <c r="AD13" s="14">
        <f>IFERROR(__xludf.DUMMYFUNCTION("""COMPUTED_VALUE"""),29.0)</f>
        <v>29</v>
      </c>
      <c r="AE13" s="14">
        <f>IFERROR(__xludf.DUMMYFUNCTION("""COMPUTED_VALUE"""),22.0)</f>
        <v>22</v>
      </c>
      <c r="AF13" s="14">
        <f>IFERROR(__xludf.DUMMYFUNCTION("""COMPUTED_VALUE"""),26.0)</f>
        <v>26</v>
      </c>
      <c r="AG13" s="14">
        <f>IFERROR(__xludf.DUMMYFUNCTION("""COMPUTED_VALUE"""),76.0)</f>
        <v>76</v>
      </c>
      <c r="AH13" s="14">
        <f>IFERROR(__xludf.DUMMYFUNCTION("""COMPUTED_VALUE"""),100.0)</f>
        <v>100</v>
      </c>
      <c r="AI13" s="14">
        <f>IFERROR(__xludf.DUMMYFUNCTION("""COMPUTED_VALUE"""),37.0)</f>
        <v>37</v>
      </c>
      <c r="AJ13" s="14">
        <f>IFERROR(__xludf.DUMMYFUNCTION("""COMPUTED_VALUE"""),37.0)</f>
        <v>37</v>
      </c>
      <c r="AK13" s="14">
        <f>IFERROR(__xludf.DUMMYFUNCTION("""COMPUTED_VALUE"""),45.0)</f>
        <v>45</v>
      </c>
      <c r="AL13" s="14">
        <f>IFERROR(__xludf.DUMMYFUNCTION("""COMPUTED_VALUE"""),58.0)</f>
        <v>58</v>
      </c>
      <c r="AM13" s="14">
        <f>IFERROR(__xludf.DUMMYFUNCTION("""COMPUTED_VALUE"""),39.0)</f>
        <v>39</v>
      </c>
      <c r="AN13" s="14">
        <f>IFERROR(__xludf.DUMMYFUNCTION("""COMPUTED_VALUE"""),29.0)</f>
        <v>29</v>
      </c>
      <c r="AO13" s="14">
        <f>IFERROR(__xludf.DUMMYFUNCTION("""COMPUTED_VALUE"""),16.0)</f>
        <v>16</v>
      </c>
      <c r="AP13" s="14">
        <f>IFERROR(__xludf.DUMMYFUNCTION("""COMPUTED_VALUE"""),21.0)</f>
        <v>21</v>
      </c>
      <c r="AQ13" s="14">
        <f>IFERROR(__xludf.DUMMYFUNCTION("""COMPUTED_VALUE"""),14.0)</f>
        <v>14</v>
      </c>
      <c r="AR13" s="14">
        <f>IFERROR(__xludf.DUMMYFUNCTION("""COMPUTED_VALUE"""),41.0)</f>
        <v>41</v>
      </c>
      <c r="AS13" s="14">
        <f>IFERROR(__xludf.DUMMYFUNCTION("""COMPUTED_VALUE"""),100.0)</f>
        <v>100</v>
      </c>
      <c r="AT13" s="14">
        <f>IFERROR(__xludf.DUMMYFUNCTION("""COMPUTED_VALUE"""),48.0)</f>
        <v>48</v>
      </c>
      <c r="AU13" s="14">
        <f>IFERROR(__xludf.DUMMYFUNCTION("""COMPUTED_VALUE"""),17.0)</f>
        <v>17</v>
      </c>
      <c r="AV13" s="14">
        <f>IFERROR(__xludf.DUMMYFUNCTION("""COMPUTED_VALUE"""),20.0)</f>
        <v>20</v>
      </c>
      <c r="AW13" s="14">
        <f>IFERROR(__xludf.DUMMYFUNCTION("""COMPUTED_VALUE"""),8.0)</f>
        <v>8</v>
      </c>
      <c r="AX13" s="14">
        <f>IFERROR(__xludf.DUMMYFUNCTION("""COMPUTED_VALUE"""),45.0)</f>
        <v>45</v>
      </c>
      <c r="AY13" s="14">
        <f>IFERROR(__xludf.DUMMYFUNCTION("""COMPUTED_VALUE"""),23.0)</f>
        <v>23</v>
      </c>
      <c r="AZ13" s="14">
        <f>IFERROR(__xludf.DUMMYFUNCTION("""COMPUTED_VALUE"""),14.0)</f>
        <v>14</v>
      </c>
      <c r="BA13" s="14">
        <f>IFERROR(__xludf.DUMMYFUNCTION("""COMPUTED_VALUE"""),16.0)</f>
        <v>16</v>
      </c>
      <c r="BB13" s="14">
        <f>IFERROR(__xludf.DUMMYFUNCTION("""COMPUTED_VALUE"""),45.0)</f>
        <v>45</v>
      </c>
      <c r="BC13" s="14">
        <f>IFERROR(__xludf.DUMMYFUNCTION("""COMPUTED_VALUE"""),17.0)</f>
        <v>17</v>
      </c>
      <c r="BD13" s="14">
        <f>IFERROR(__xludf.DUMMYFUNCTION("""COMPUTED_VALUE"""),17.0)</f>
        <v>17</v>
      </c>
      <c r="BE13" s="11" t="str">
        <f>IFERROR(__xludf.DUMMYFUNCTION("""COMPUTED_VALUE"""),"")</f>
        <v/>
      </c>
      <c r="BF13" s="11" t="str">
        <f>IFERROR(__xludf.DUMMYFUNCTION("""COMPUTED_VALUE"""),"")</f>
        <v/>
      </c>
      <c r="BG13" s="11" t="str">
        <f>IFERROR(__xludf.DUMMYFUNCTION("""COMPUTED_VALUE"""),"")</f>
        <v/>
      </c>
    </row>
    <row r="14">
      <c r="A14" s="19"/>
    </row>
    <row r="15">
      <c r="A15" s="19"/>
    </row>
    <row r="16">
      <c r="A16" s="19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</hyperlinks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sheetData>
    <row r="1">
      <c r="A1" s="1" t="str">
        <f>IFERROR(__xludf.DUMMYFUNCTION("IMPORTRANGE(""https://docs.google.com/spreadsheets/d/1d6fdgW_xP7v4hVciptosnfGlaG9RAWMKSEGWLdL8ilY/edit#gid=1623320637/edit#gid=0"",""NH!A1:XX26"")"),"")</f>
        <v/>
      </c>
      <c r="B1" s="3" t="str">
        <f>IFERROR(__xludf.DUMMYFUNCTION("""COMPUTED_VALUE"""),"")</f>
        <v/>
      </c>
      <c r="C1" s="3" t="str">
        <f>IFERROR(__xludf.DUMMYFUNCTION("""COMPUTED_VALUE"""),"12/27/2018 - 01/02/2019")</f>
        <v>12/27/2018 - 01/02/2019</v>
      </c>
      <c r="D1" s="3" t="str">
        <f>IFERROR(__xludf.DUMMYFUNCTION("""COMPUTED_VALUE"""),"01/03/2019 - 01/09/2019")</f>
        <v>01/03/2019 - 01/09/2019</v>
      </c>
      <c r="E1" s="3" t="str">
        <f>IFERROR(__xludf.DUMMYFUNCTION("""COMPUTED_VALUE"""),"01/10/2019 - 01/16/2019")</f>
        <v>01/10/2019 - 01/16/2019</v>
      </c>
      <c r="F1" s="3" t="str">
        <f>IFERROR(__xludf.DUMMYFUNCTION("""COMPUTED_VALUE"""),"01/17/2019 - 01/23/2019")</f>
        <v>01/17/2019 - 01/23/2019</v>
      </c>
      <c r="G1" s="3" t="str">
        <f>IFERROR(__xludf.DUMMYFUNCTION("""COMPUTED_VALUE"""),"01/24/2019 - 01/30/2019")</f>
        <v>01/24/2019 - 01/30/2019</v>
      </c>
      <c r="H1" s="3" t="str">
        <f>IFERROR(__xludf.DUMMYFUNCTION("""COMPUTED_VALUE"""),"01/31/2019 - 02/06/2019")</f>
        <v>01/31/2019 - 02/06/2019</v>
      </c>
      <c r="I1" s="3" t="str">
        <f>IFERROR(__xludf.DUMMYFUNCTION("""COMPUTED_VALUE"""),"02/07/2019 - 02/13/2019")</f>
        <v>02/07/2019 - 02/13/2019</v>
      </c>
      <c r="J1" s="3" t="str">
        <f>IFERROR(__xludf.DUMMYFUNCTION("""COMPUTED_VALUE"""),"02/14/2019 - 02/20/2019")</f>
        <v>02/14/2019 - 02/20/2019</v>
      </c>
      <c r="K1" s="3" t="str">
        <f>IFERROR(__xludf.DUMMYFUNCTION("""COMPUTED_VALUE"""),"02/21/2019 - 02/27/2019")</f>
        <v>02/21/2019 - 02/27/2019</v>
      </c>
      <c r="L1" s="3" t="str">
        <f>IFERROR(__xludf.DUMMYFUNCTION("""COMPUTED_VALUE"""),"02/28/2019 - 03/06/2019")</f>
        <v>02/28/2019 - 03/06/2019</v>
      </c>
      <c r="M1" s="3" t="str">
        <f>IFERROR(__xludf.DUMMYFUNCTION("""COMPUTED_VALUE"""),"03/07/2019 - 03/13/2019")</f>
        <v>03/07/2019 - 03/13/2019</v>
      </c>
      <c r="N1" s="3" t="str">
        <f>IFERROR(__xludf.DUMMYFUNCTION("""COMPUTED_VALUE"""),"03/14/2019 - 03/20/2019")</f>
        <v>03/14/2019 - 03/20/2019</v>
      </c>
      <c r="O1" s="3" t="str">
        <f>IFERROR(__xludf.DUMMYFUNCTION("""COMPUTED_VALUE"""),"03/21/2019 - 03/27/2019")</f>
        <v>03/21/2019 - 03/27/2019</v>
      </c>
      <c r="P1" s="3" t="str">
        <f>IFERROR(__xludf.DUMMYFUNCTION("""COMPUTED_VALUE"""),"03/28/2019 - 04/03/2019")</f>
        <v>03/28/2019 - 04/03/2019</v>
      </c>
      <c r="Q1" s="3" t="str">
        <f>IFERROR(__xludf.DUMMYFUNCTION("""COMPUTED_VALUE"""),"04/04/2019 - 04/10/2019")</f>
        <v>04/04/2019 - 04/10/2019</v>
      </c>
      <c r="R1" s="3" t="str">
        <f>IFERROR(__xludf.DUMMYFUNCTION("""COMPUTED_VALUE"""),"04/11/2019 - 04/17/2019")</f>
        <v>04/11/2019 - 04/17/2019</v>
      </c>
      <c r="S1" s="3" t="str">
        <f>IFERROR(__xludf.DUMMYFUNCTION("""COMPUTED_VALUE"""),"04/18/2019 - 04/24/2019")</f>
        <v>04/18/2019 - 04/24/2019</v>
      </c>
      <c r="T1" s="3" t="str">
        <f>IFERROR(__xludf.DUMMYFUNCTION("""COMPUTED_VALUE"""),"04/25/2019 - 05/01/2019")</f>
        <v>04/25/2019 - 05/01/2019</v>
      </c>
      <c r="U1" s="3" t="str">
        <f>IFERROR(__xludf.DUMMYFUNCTION("""COMPUTED_VALUE"""),"05/02/2019 - 05/08/2019")</f>
        <v>05/02/2019 - 05/08/2019</v>
      </c>
      <c r="V1" s="3" t="str">
        <f>IFERROR(__xludf.DUMMYFUNCTION("""COMPUTED_VALUE"""),"05/09/2019 - 05/15/2019")</f>
        <v>05/09/2019 - 05/15/2019</v>
      </c>
      <c r="W1" s="3" t="str">
        <f>IFERROR(__xludf.DUMMYFUNCTION("""COMPUTED_VALUE"""),"05/16/2019 - 05/22/2019")</f>
        <v>05/16/2019 - 05/22/2019</v>
      </c>
      <c r="X1" s="3" t="str">
        <f>IFERROR(__xludf.DUMMYFUNCTION("""COMPUTED_VALUE"""),"05/23/2019 - 05/29/2019")</f>
        <v>05/23/2019 - 05/29/2019</v>
      </c>
      <c r="Y1" s="3" t="str">
        <f>IFERROR(__xludf.DUMMYFUNCTION("""COMPUTED_VALUE"""),"05/30/2019 - 06/05/2019")</f>
        <v>05/30/2019 - 06/05/2019</v>
      </c>
      <c r="Z1" s="3" t="str">
        <f>IFERROR(__xludf.DUMMYFUNCTION("""COMPUTED_VALUE"""),"06/06/2019 - 06/12/2019")</f>
        <v>06/06/2019 - 06/12/2019</v>
      </c>
      <c r="AA1" s="3" t="str">
        <f>IFERROR(__xludf.DUMMYFUNCTION("""COMPUTED_VALUE"""),"06/13/2019 - 06/19/2019")</f>
        <v>06/13/2019 - 06/19/2019</v>
      </c>
      <c r="AB1" s="3" t="str">
        <f>IFERROR(__xludf.DUMMYFUNCTION("""COMPUTED_VALUE"""),"06/20/2019 - 06/26/2019")</f>
        <v>06/20/2019 - 06/26/2019</v>
      </c>
      <c r="AC1" s="3" t="str">
        <f>IFERROR(__xludf.DUMMYFUNCTION("""COMPUTED_VALUE"""),"06/27/2019 - 07/03/2019")</f>
        <v>06/27/2019 - 07/03/2019</v>
      </c>
      <c r="AD1" s="3" t="str">
        <f>IFERROR(__xludf.DUMMYFUNCTION("""COMPUTED_VALUE"""),"07/04/2019 - 07/10/2019")</f>
        <v>07/04/2019 - 07/10/2019</v>
      </c>
      <c r="AE1" s="3" t="str">
        <f>IFERROR(__xludf.DUMMYFUNCTION("""COMPUTED_VALUE"""),"07/11/2019 - 07/17/2019")</f>
        <v>07/11/2019 - 07/17/2019</v>
      </c>
      <c r="AF1" s="3" t="str">
        <f>IFERROR(__xludf.DUMMYFUNCTION("""COMPUTED_VALUE"""),"07/18/2019 - 07/24/2019")</f>
        <v>07/18/2019 - 07/24/2019</v>
      </c>
      <c r="AG1" s="3" t="str">
        <f>IFERROR(__xludf.DUMMYFUNCTION("""COMPUTED_VALUE"""),"07/25/2019 - 07/31/2019")</f>
        <v>07/25/2019 - 07/31/2019</v>
      </c>
      <c r="AH1" s="3" t="str">
        <f>IFERROR(__xludf.DUMMYFUNCTION("""COMPUTED_VALUE"""),"08/01/2019 - 08/07/2019")</f>
        <v>08/01/2019 - 08/07/2019</v>
      </c>
      <c r="AI1" s="3" t="str">
        <f>IFERROR(__xludf.DUMMYFUNCTION("""COMPUTED_VALUE"""),"08/08/2019 - 08/14/2019")</f>
        <v>08/08/2019 - 08/14/2019</v>
      </c>
      <c r="AJ1" s="3" t="str">
        <f>IFERROR(__xludf.DUMMYFUNCTION("""COMPUTED_VALUE"""),"08/15/2019 - 08/21/2019")</f>
        <v>08/15/2019 - 08/21/2019</v>
      </c>
      <c r="AK1" s="3" t="str">
        <f>IFERROR(__xludf.DUMMYFUNCTION("""COMPUTED_VALUE"""),"08/22/2019 - 08/28/2019")</f>
        <v>08/22/2019 - 08/28/2019</v>
      </c>
      <c r="AL1" s="3" t="str">
        <f>IFERROR(__xludf.DUMMYFUNCTION("""COMPUTED_VALUE"""),"08/29/2019 - 09/04/2019")</f>
        <v>08/29/2019 - 09/04/2019</v>
      </c>
      <c r="AM1" s="3" t="str">
        <f>IFERROR(__xludf.DUMMYFUNCTION("""COMPUTED_VALUE"""),"09/05/2019 - 09/11/2019")</f>
        <v>09/05/2019 - 09/11/2019</v>
      </c>
      <c r="AN1" s="3" t="str">
        <f>IFERROR(__xludf.DUMMYFUNCTION("""COMPUTED_VALUE"""),"09/12/2019 - 09/18/2019")</f>
        <v>09/12/2019 - 09/18/2019</v>
      </c>
      <c r="AO1" s="3" t="str">
        <f>IFERROR(__xludf.DUMMYFUNCTION("""COMPUTED_VALUE"""),"09/19/2019 - 09/25/2019")</f>
        <v>09/19/2019 - 09/25/2019</v>
      </c>
      <c r="AP1" s="3" t="str">
        <f>IFERROR(__xludf.DUMMYFUNCTION("""COMPUTED_VALUE"""),"09/26/2019 - 10/02/2019")</f>
        <v>09/26/2019 - 10/02/2019</v>
      </c>
      <c r="AQ1" s="3" t="str">
        <f>IFERROR(__xludf.DUMMYFUNCTION("""COMPUTED_VALUE"""),"10/03/2019 - 10/09/2019")</f>
        <v>10/03/2019 - 10/09/2019</v>
      </c>
      <c r="AR1" s="3" t="str">
        <f>IFERROR(__xludf.DUMMYFUNCTION("""COMPUTED_VALUE"""),"10/10/2019 10/16/2019")</f>
        <v>10/10/2019 10/16/2019</v>
      </c>
      <c r="AS1" s="3" t="str">
        <f>IFERROR(__xludf.DUMMYFUNCTION("""COMPUTED_VALUE"""),"10/17/2019 - 10/23/2019")</f>
        <v>10/17/2019 - 10/23/2019</v>
      </c>
      <c r="AT1" s="3" t="str">
        <f>IFERROR(__xludf.DUMMYFUNCTION("""COMPUTED_VALUE"""),"10/24/2019 - 10/30/2019")</f>
        <v>10/24/2019 - 10/30/2019</v>
      </c>
      <c r="AU1" s="3" t="str">
        <f>IFERROR(__xludf.DUMMYFUNCTION("""COMPUTED_VALUE"""),"10/31/2019 - 11/06/2019")</f>
        <v>10/31/2019 - 11/06/2019</v>
      </c>
      <c r="AV1" s="3" t="str">
        <f>IFERROR(__xludf.DUMMYFUNCTION("""COMPUTED_VALUE"""),"11/07/2019 - 11/13/2019")</f>
        <v>11/07/2019 - 11/13/2019</v>
      </c>
      <c r="AW1" s="3" t="str">
        <f>IFERROR(__xludf.DUMMYFUNCTION("""COMPUTED_VALUE"""),"11/14/2019 11/20/2019")</f>
        <v>11/14/2019 11/20/2019</v>
      </c>
      <c r="AX1" s="3" t="str">
        <f>IFERROR(__xludf.DUMMYFUNCTION("""COMPUTED_VALUE"""),"11/21/2019 11/27/2019")</f>
        <v>11/21/2019 11/27/2019</v>
      </c>
      <c r="AY1" s="3" t="str">
        <f>IFERROR(__xludf.DUMMYFUNCTION("""COMPUTED_VALUE"""),"11/28/2019 12/04/2019")</f>
        <v>11/28/2019 12/04/2019</v>
      </c>
      <c r="AZ1" s="3" t="str">
        <f>IFERROR(__xludf.DUMMYFUNCTION("""COMPUTED_VALUE"""),"12/05/2019 12/11/2019")</f>
        <v>12/05/2019 12/11/2019</v>
      </c>
      <c r="BA1" s="3" t="str">
        <f>IFERROR(__xludf.DUMMYFUNCTION("""COMPUTED_VALUE"""),"12/12/2019 12/18/2019")</f>
        <v>12/12/2019 12/18/2019</v>
      </c>
      <c r="BB1" s="3" t="str">
        <f>IFERROR(__xludf.DUMMYFUNCTION("""COMPUTED_VALUE"""),"12/19/2019 12/25/2019")</f>
        <v>12/19/2019 12/25/2019</v>
      </c>
      <c r="BC1" s="3" t="str">
        <f>IFERROR(__xludf.DUMMYFUNCTION("""COMPUTED_VALUE"""),"12/26/2019 01/01/2020")</f>
        <v>12/26/2019 01/01/2020</v>
      </c>
      <c r="BD1" s="3" t="str">
        <f>IFERROR(__xludf.DUMMYFUNCTION("""COMPUTED_VALUE"""),"01/02/2020 01/08/2020")</f>
        <v>01/02/2020 01/08/2020</v>
      </c>
      <c r="BE1" s="3" t="str">
        <f>IFERROR(__xludf.DUMMYFUNCTION("""COMPUTED_VALUE"""),"")</f>
        <v/>
      </c>
      <c r="BF1" s="3" t="str">
        <f>IFERROR(__xludf.DUMMYFUNCTION("""COMPUTED_VALUE"""),"")</f>
        <v/>
      </c>
      <c r="BG1" s="3" t="str">
        <f>IFERROR(__xludf.DUMMYFUNCTION("""COMPUTED_VALUE"""),"")</f>
        <v/>
      </c>
      <c r="BH1" s="3" t="str">
        <f>IFERROR(__xludf.DUMMYFUNCTION("""COMPUTED_VALUE"""),"")</f>
        <v/>
      </c>
      <c r="BI1" s="3" t="str">
        <f>IFERROR(__xludf.DUMMYFUNCTION("""COMPUTED_VALUE"""),"")</f>
        <v/>
      </c>
      <c r="BJ1" s="3" t="str">
        <f>IFERROR(__xludf.DUMMYFUNCTION("""COMPUTED_VALUE"""),"")</f>
        <v/>
      </c>
      <c r="BK1" s="3" t="str">
        <f>IFERROR(__xludf.DUMMYFUNCTION("""COMPUTED_VALUE"""),"")</f>
        <v/>
      </c>
      <c r="BL1" s="3" t="str">
        <f>IFERROR(__xludf.DUMMYFUNCTION("""COMPUTED_VALUE"""),"")</f>
        <v/>
      </c>
      <c r="BM1" s="3" t="str">
        <f>IFERROR(__xludf.DUMMYFUNCTION("""COMPUTED_VALUE"""),"")</f>
        <v/>
      </c>
      <c r="BN1" s="3" t="str">
        <f>IFERROR(__xludf.DUMMYFUNCTION("""COMPUTED_VALUE"""),"")</f>
        <v/>
      </c>
      <c r="BO1" s="3" t="str">
        <f>IFERROR(__xludf.DUMMYFUNCTION("""COMPUTED_VALUE"""),"")</f>
        <v/>
      </c>
      <c r="BP1" s="3" t="str">
        <f>IFERROR(__xludf.DUMMYFUNCTION("""COMPUTED_VALUE"""),"")</f>
        <v/>
      </c>
      <c r="BQ1" s="3" t="str">
        <f>IFERROR(__xludf.DUMMYFUNCTION("""COMPUTED_VALUE"""),"")</f>
        <v/>
      </c>
      <c r="BR1" s="3" t="str">
        <f>IFERROR(__xludf.DUMMYFUNCTION("""COMPUTED_VALUE"""),"")</f>
        <v/>
      </c>
      <c r="BS1" s="3" t="str">
        <f>IFERROR(__xludf.DUMMYFUNCTION("""COMPUTED_VALUE"""),"")</f>
        <v/>
      </c>
      <c r="BT1" s="3" t="str">
        <f>IFERROR(__xludf.DUMMYFUNCTION("""COMPUTED_VALUE"""),"")</f>
        <v/>
      </c>
      <c r="BU1" s="3" t="str">
        <f>IFERROR(__xludf.DUMMYFUNCTION("""COMPUTED_VALUE"""),"")</f>
        <v/>
      </c>
      <c r="BV1" s="3"/>
      <c r="BW1" s="3"/>
      <c r="BX1" s="3"/>
      <c r="BY1" s="3"/>
      <c r="BZ1" s="3"/>
      <c r="CA1" s="3"/>
      <c r="CB1" s="3"/>
      <c r="CC1" s="3"/>
      <c r="CD1" s="3"/>
    </row>
    <row r="2">
      <c r="A2" s="12" t="str">
        <f>IFERROR(__xludf.DUMMYFUNCTION("""COMPUTED_VALUE"""),"https://upload.wikimedia.org/wikipedia/commons/thumb/b/b7/Amy_Klobuchar%2C_official_portrait%2C_113th_Congress.jpg/220px-Amy_Klobuchar%2C_official_portrait%2C_113th_Congress.jpg")</f>
        <v>https://upload.wikimedia.org/wikipedia/commons/thumb/b/b7/Amy_Klobuchar%2C_official_portrait%2C_113th_Congress.jpg/220px-Amy_Klobuchar%2C_official_portrait%2C_113th_Congress.jpg</v>
      </c>
      <c r="B2" s="11" t="str">
        <f>IFERROR(__xludf.DUMMYFUNCTION("""COMPUTED_VALUE"""),"Amy Klobuchar")</f>
        <v>Amy Klobuchar</v>
      </c>
      <c r="C2" s="11">
        <f>IFERROR(__xludf.DUMMYFUNCTION("""COMPUTED_VALUE"""),6.0)</f>
        <v>6</v>
      </c>
      <c r="D2" s="11">
        <f>IFERROR(__xludf.DUMMYFUNCTION("""COMPUTED_VALUE"""),5.0)</f>
        <v>5</v>
      </c>
      <c r="E2" s="11">
        <f>IFERROR(__xludf.DUMMYFUNCTION("""COMPUTED_VALUE"""),21.0)</f>
        <v>21</v>
      </c>
      <c r="F2" s="11">
        <f>IFERROR(__xludf.DUMMYFUNCTION("""COMPUTED_VALUE"""),0.0)</f>
        <v>0</v>
      </c>
      <c r="G2" s="11">
        <f>IFERROR(__xludf.DUMMYFUNCTION("""COMPUTED_VALUE"""),0.0)</f>
        <v>0</v>
      </c>
      <c r="H2" s="11">
        <f>IFERROR(__xludf.DUMMYFUNCTION("""COMPUTED_VALUE"""),47.0)</f>
        <v>47</v>
      </c>
      <c r="I2" s="11">
        <f>IFERROR(__xludf.DUMMYFUNCTION("""COMPUTED_VALUE"""),43.0)</f>
        <v>43</v>
      </c>
      <c r="J2" s="11">
        <f>IFERROR(__xludf.DUMMYFUNCTION("""COMPUTED_VALUE"""),27.0)</f>
        <v>27</v>
      </c>
      <c r="K2" s="11">
        <f>IFERROR(__xludf.DUMMYFUNCTION("""COMPUTED_VALUE"""),20.0)</f>
        <v>20</v>
      </c>
      <c r="L2" s="11">
        <f>IFERROR(__xludf.DUMMYFUNCTION("""COMPUTED_VALUE"""),10.0)</f>
        <v>10</v>
      </c>
      <c r="M2" s="11">
        <f>IFERROR(__xludf.DUMMYFUNCTION("""COMPUTED_VALUE"""),5.0)</f>
        <v>5</v>
      </c>
      <c r="N2" s="11">
        <f>IFERROR(__xludf.DUMMYFUNCTION("""COMPUTED_VALUE"""),21.0)</f>
        <v>21</v>
      </c>
      <c r="O2" s="11">
        <f>IFERROR(__xludf.DUMMYFUNCTION("""COMPUTED_VALUE"""),30.0)</f>
        <v>30</v>
      </c>
      <c r="P2" s="11">
        <f>IFERROR(__xludf.DUMMYFUNCTION("""COMPUTED_VALUE"""),5.0)</f>
        <v>5</v>
      </c>
      <c r="Q2" s="11">
        <f>IFERROR(__xludf.DUMMYFUNCTION("""COMPUTED_VALUE"""),6.0)</f>
        <v>6</v>
      </c>
      <c r="R2" s="11">
        <f>IFERROR(__xludf.DUMMYFUNCTION("""COMPUTED_VALUE"""),0.0)</f>
        <v>0</v>
      </c>
      <c r="S2" s="14">
        <f>IFERROR(__xludf.DUMMYFUNCTION("""COMPUTED_VALUE"""),6.0)</f>
        <v>6</v>
      </c>
      <c r="T2" s="14">
        <f>IFERROR(__xludf.DUMMYFUNCTION("""COMPUTED_VALUE"""),4.0)</f>
        <v>4</v>
      </c>
      <c r="U2" s="14">
        <f>IFERROR(__xludf.DUMMYFUNCTION("""COMPUTED_VALUE"""),16.0)</f>
        <v>16</v>
      </c>
      <c r="V2" s="14">
        <f>IFERROR(__xludf.DUMMYFUNCTION("""COMPUTED_VALUE"""),10.0)</f>
        <v>10</v>
      </c>
      <c r="W2" s="14">
        <f>IFERROR(__xludf.DUMMYFUNCTION("""COMPUTED_VALUE"""),35.0)</f>
        <v>35</v>
      </c>
      <c r="X2" s="14">
        <f>IFERROR(__xludf.DUMMYFUNCTION("""COMPUTED_VALUE"""),6.0)</f>
        <v>6</v>
      </c>
      <c r="Y2" s="14">
        <f>IFERROR(__xludf.DUMMYFUNCTION("""COMPUTED_VALUE"""),12.0)</f>
        <v>12</v>
      </c>
      <c r="Z2" s="14">
        <f>IFERROR(__xludf.DUMMYFUNCTION("""COMPUTED_VALUE"""),14.0)</f>
        <v>14</v>
      </c>
      <c r="AA2" s="14">
        <f>IFERROR(__xludf.DUMMYFUNCTION("""COMPUTED_VALUE"""),0.0)</f>
        <v>0</v>
      </c>
      <c r="AB2" s="14">
        <f>IFERROR(__xludf.DUMMYFUNCTION("""COMPUTED_VALUE"""),15.0)</f>
        <v>15</v>
      </c>
      <c r="AC2" s="14">
        <f>IFERROR(__xludf.DUMMYFUNCTION("""COMPUTED_VALUE"""),21.0)</f>
        <v>21</v>
      </c>
      <c r="AD2" s="14">
        <f>IFERROR(__xludf.DUMMYFUNCTION("""COMPUTED_VALUE"""),19.0)</f>
        <v>19</v>
      </c>
      <c r="AE2" s="14">
        <f>IFERROR(__xludf.DUMMYFUNCTION("""COMPUTED_VALUE"""),21.0)</f>
        <v>21</v>
      </c>
      <c r="AF2" s="14">
        <f>IFERROR(__xludf.DUMMYFUNCTION("""COMPUTED_VALUE"""),11.0)</f>
        <v>11</v>
      </c>
      <c r="AG2" s="14">
        <f>IFERROR(__xludf.DUMMYFUNCTION("""COMPUTED_VALUE"""),34.0)</f>
        <v>34</v>
      </c>
      <c r="AH2" s="14">
        <f>IFERROR(__xludf.DUMMYFUNCTION("""COMPUTED_VALUE"""),7.0)</f>
        <v>7</v>
      </c>
      <c r="AI2" s="14">
        <f>IFERROR(__xludf.DUMMYFUNCTION("""COMPUTED_VALUE"""),6.0)</f>
        <v>6</v>
      </c>
      <c r="AJ2" s="14">
        <f>IFERROR(__xludf.DUMMYFUNCTION("""COMPUTED_VALUE"""),25.0)</f>
        <v>25</v>
      </c>
      <c r="AK2" s="14">
        <f>IFERROR(__xludf.DUMMYFUNCTION("""COMPUTED_VALUE"""),12.0)</f>
        <v>12</v>
      </c>
      <c r="AL2" s="14">
        <f>IFERROR(__xludf.DUMMYFUNCTION("""COMPUTED_VALUE"""),10.0)</f>
        <v>10</v>
      </c>
      <c r="AM2" s="14">
        <f>IFERROR(__xludf.DUMMYFUNCTION("""COMPUTED_VALUE"""),24.0)</f>
        <v>24</v>
      </c>
      <c r="AN2" s="14">
        <f>IFERROR(__xludf.DUMMYFUNCTION("""COMPUTED_VALUE"""),15.0)</f>
        <v>15</v>
      </c>
      <c r="AO2" s="14">
        <f>IFERROR(__xludf.DUMMYFUNCTION("""COMPUTED_VALUE"""),4.0)</f>
        <v>4</v>
      </c>
      <c r="AP2" s="14">
        <f>IFERROR(__xludf.DUMMYFUNCTION("""COMPUTED_VALUE"""),4.0)</f>
        <v>4</v>
      </c>
      <c r="AQ2" s="14">
        <f>IFERROR(__xludf.DUMMYFUNCTION("""COMPUTED_VALUE"""),13.0)</f>
        <v>13</v>
      </c>
      <c r="AR2" s="14">
        <f>IFERROR(__xludf.DUMMYFUNCTION("""COMPUTED_VALUE"""),11.0)</f>
        <v>11</v>
      </c>
      <c r="AS2" s="14">
        <f>IFERROR(__xludf.DUMMYFUNCTION("""COMPUTED_VALUE"""),13.0)</f>
        <v>13</v>
      </c>
      <c r="AT2" s="14">
        <f>IFERROR(__xludf.DUMMYFUNCTION("""COMPUTED_VALUE"""),11.0)</f>
        <v>11</v>
      </c>
      <c r="AU2" s="14">
        <f>IFERROR(__xludf.DUMMYFUNCTION("""COMPUTED_VALUE"""),15.0)</f>
        <v>15</v>
      </c>
      <c r="AV2" s="14">
        <f>IFERROR(__xludf.DUMMYFUNCTION("""COMPUTED_VALUE"""),7.0)</f>
        <v>7</v>
      </c>
      <c r="AW2" s="14">
        <f>IFERROR(__xludf.DUMMYFUNCTION("""COMPUTED_VALUE"""),12.0)</f>
        <v>12</v>
      </c>
      <c r="AX2" s="11">
        <f>IFERROR(__xludf.DUMMYFUNCTION("""COMPUTED_VALUE"""),27.0)</f>
        <v>27</v>
      </c>
      <c r="AY2" s="11">
        <f>IFERROR(__xludf.DUMMYFUNCTION("""COMPUTED_VALUE"""),19.0)</f>
        <v>19</v>
      </c>
      <c r="AZ2" s="11">
        <f>IFERROR(__xludf.DUMMYFUNCTION("""COMPUTED_VALUE"""),8.0)</f>
        <v>8</v>
      </c>
      <c r="BA2" s="11">
        <f>IFERROR(__xludf.DUMMYFUNCTION("""COMPUTED_VALUE"""),12.0)</f>
        <v>12</v>
      </c>
      <c r="BB2" s="11">
        <f>IFERROR(__xludf.DUMMYFUNCTION("""COMPUTED_VALUE"""),43.0)</f>
        <v>43</v>
      </c>
      <c r="BC2" s="11">
        <f>IFERROR(__xludf.DUMMYFUNCTION("""COMPUTED_VALUE"""),36.0)</f>
        <v>36</v>
      </c>
      <c r="BD2" s="11">
        <f>IFERROR(__xludf.DUMMYFUNCTION("""COMPUTED_VALUE"""),20.0)</f>
        <v>20</v>
      </c>
      <c r="BE2" s="11" t="str">
        <f>IFERROR(__xludf.DUMMYFUNCTION("""COMPUTED_VALUE"""),"")</f>
        <v/>
      </c>
      <c r="BF2" s="11" t="str">
        <f>IFERROR(__xludf.DUMMYFUNCTION("""COMPUTED_VALUE"""),"")</f>
        <v/>
      </c>
      <c r="BG2" s="11" t="str">
        <f>IFERROR(__xludf.DUMMYFUNCTION("""COMPUTED_VALUE"""),"")</f>
        <v/>
      </c>
      <c r="BH2" s="11" t="str">
        <f>IFERROR(__xludf.DUMMYFUNCTION("""COMPUTED_VALUE"""),"")</f>
        <v/>
      </c>
      <c r="BI2" s="11" t="str">
        <f>IFERROR(__xludf.DUMMYFUNCTION("""COMPUTED_VALUE"""),"")</f>
        <v/>
      </c>
      <c r="BJ2" s="11" t="str">
        <f>IFERROR(__xludf.DUMMYFUNCTION("""COMPUTED_VALUE"""),"")</f>
        <v/>
      </c>
      <c r="BK2" s="11" t="str">
        <f>IFERROR(__xludf.DUMMYFUNCTION("""COMPUTED_VALUE"""),"")</f>
        <v/>
      </c>
      <c r="BL2" s="11" t="str">
        <f>IFERROR(__xludf.DUMMYFUNCTION("""COMPUTED_VALUE"""),"")</f>
        <v/>
      </c>
      <c r="BM2" s="11" t="str">
        <f>IFERROR(__xludf.DUMMYFUNCTION("""COMPUTED_VALUE"""),"")</f>
        <v/>
      </c>
      <c r="BN2" s="11" t="str">
        <f>IFERROR(__xludf.DUMMYFUNCTION("""COMPUTED_VALUE"""),"")</f>
        <v/>
      </c>
      <c r="BO2" s="11" t="str">
        <f>IFERROR(__xludf.DUMMYFUNCTION("""COMPUTED_VALUE"""),"")</f>
        <v/>
      </c>
      <c r="BP2" s="11" t="str">
        <f>IFERROR(__xludf.DUMMYFUNCTION("""COMPUTED_VALUE"""),"")</f>
        <v/>
      </c>
      <c r="BQ2" s="11" t="str">
        <f>IFERROR(__xludf.DUMMYFUNCTION("""COMPUTED_VALUE"""),"")</f>
        <v/>
      </c>
      <c r="BR2" s="11" t="str">
        <f>IFERROR(__xludf.DUMMYFUNCTION("""COMPUTED_VALUE"""),"")</f>
        <v/>
      </c>
      <c r="BS2" s="11" t="str">
        <f>IFERROR(__xludf.DUMMYFUNCTION("""COMPUTED_VALUE"""),"")</f>
        <v/>
      </c>
      <c r="BT2" s="11" t="str">
        <f>IFERROR(__xludf.DUMMYFUNCTION("""COMPUTED_VALUE"""),"")</f>
        <v/>
      </c>
      <c r="BU2" s="11" t="str">
        <f>IFERROR(__xludf.DUMMYFUNCTION("""COMPUTED_VALUE"""),"")</f>
        <v/>
      </c>
    </row>
    <row r="3">
      <c r="A3" s="12" t="str">
        <f>IFERROR(__xludf.DUMMYFUNCTION("""COMPUTED_VALUE"""),"https://upload.wikimedia.org/wikipedia/commons/thumb/f/f6/Andrew_Yang_by_Gage_Skidmore.jpg/220px-Andrew_Yang_by_Gage_Skidmore.jpg")</f>
        <v>https://upload.wikimedia.org/wikipedia/commons/thumb/f/f6/Andrew_Yang_by_Gage_Skidmore.jpg/220px-Andrew_Yang_by_Gage_Skidmore.jpg</v>
      </c>
      <c r="B3" s="11" t="str">
        <f>IFERROR(__xludf.DUMMYFUNCTION("""COMPUTED_VALUE"""),"Andrew Yang")</f>
        <v>Andrew Yang</v>
      </c>
      <c r="C3" s="11">
        <f>IFERROR(__xludf.DUMMYFUNCTION("""COMPUTED_VALUE"""),6.0)</f>
        <v>6</v>
      </c>
      <c r="D3" s="11">
        <f>IFERROR(__xludf.DUMMYFUNCTION("""COMPUTED_VALUE"""),0.0)</f>
        <v>0</v>
      </c>
      <c r="E3" s="11">
        <f>IFERROR(__xludf.DUMMYFUNCTION("""COMPUTED_VALUE"""),7.0)</f>
        <v>7</v>
      </c>
      <c r="F3" s="11">
        <f>IFERROR(__xludf.DUMMYFUNCTION("""COMPUTED_VALUE"""),11.0)</f>
        <v>11</v>
      </c>
      <c r="G3" s="11">
        <f>IFERROR(__xludf.DUMMYFUNCTION("""COMPUTED_VALUE"""),20.0)</f>
        <v>20</v>
      </c>
      <c r="H3" s="11">
        <f>IFERROR(__xludf.DUMMYFUNCTION("""COMPUTED_VALUE"""),12.0)</f>
        <v>12</v>
      </c>
      <c r="I3" s="11">
        <f>IFERROR(__xludf.DUMMYFUNCTION("""COMPUTED_VALUE"""),12.0)</f>
        <v>12</v>
      </c>
      <c r="J3" s="11">
        <f>IFERROR(__xludf.DUMMYFUNCTION("""COMPUTED_VALUE"""),7.0)</f>
        <v>7</v>
      </c>
      <c r="K3" s="11">
        <f>IFERROR(__xludf.DUMMYFUNCTION("""COMPUTED_VALUE"""),11.0)</f>
        <v>11</v>
      </c>
      <c r="L3" s="11">
        <f>IFERROR(__xludf.DUMMYFUNCTION("""COMPUTED_VALUE"""),22.0)</f>
        <v>22</v>
      </c>
      <c r="M3" s="11">
        <f>IFERROR(__xludf.DUMMYFUNCTION("""COMPUTED_VALUE"""),14.0)</f>
        <v>14</v>
      </c>
      <c r="N3" s="11">
        <f>IFERROR(__xludf.DUMMYFUNCTION("""COMPUTED_VALUE"""),42.0)</f>
        <v>42</v>
      </c>
      <c r="O3" s="11">
        <f>IFERROR(__xludf.DUMMYFUNCTION("""COMPUTED_VALUE"""),38.0)</f>
        <v>38</v>
      </c>
      <c r="P3" s="11">
        <f>IFERROR(__xludf.DUMMYFUNCTION("""COMPUTED_VALUE"""),9.0)</f>
        <v>9</v>
      </c>
      <c r="Q3" s="11">
        <f>IFERROR(__xludf.DUMMYFUNCTION("""COMPUTED_VALUE"""),17.0)</f>
        <v>17</v>
      </c>
      <c r="R3" s="11">
        <f>IFERROR(__xludf.DUMMYFUNCTION("""COMPUTED_VALUE"""),9.0)</f>
        <v>9</v>
      </c>
      <c r="S3" s="14">
        <f>IFERROR(__xludf.DUMMYFUNCTION("""COMPUTED_VALUE"""),9.0)</f>
        <v>9</v>
      </c>
      <c r="T3" s="14">
        <f>IFERROR(__xludf.DUMMYFUNCTION("""COMPUTED_VALUE"""),8.0)</f>
        <v>8</v>
      </c>
      <c r="U3" s="14">
        <f>IFERROR(__xludf.DUMMYFUNCTION("""COMPUTED_VALUE"""),13.0)</f>
        <v>13</v>
      </c>
      <c r="V3" s="14">
        <f>IFERROR(__xludf.DUMMYFUNCTION("""COMPUTED_VALUE"""),39.0)</f>
        <v>39</v>
      </c>
      <c r="W3" s="14">
        <f>IFERROR(__xludf.DUMMYFUNCTION("""COMPUTED_VALUE"""),14.0)</f>
        <v>14</v>
      </c>
      <c r="X3" s="14">
        <f>IFERROR(__xludf.DUMMYFUNCTION("""COMPUTED_VALUE"""),9.0)</f>
        <v>9</v>
      </c>
      <c r="Y3" s="14">
        <f>IFERROR(__xludf.DUMMYFUNCTION("""COMPUTED_VALUE"""),12.0)</f>
        <v>12</v>
      </c>
      <c r="Z3" s="14">
        <f>IFERROR(__xludf.DUMMYFUNCTION("""COMPUTED_VALUE"""),33.0)</f>
        <v>33</v>
      </c>
      <c r="AA3" s="14">
        <f>IFERROR(__xludf.DUMMYFUNCTION("""COMPUTED_VALUE"""),52.0)</f>
        <v>52</v>
      </c>
      <c r="AB3" s="14">
        <f>IFERROR(__xludf.DUMMYFUNCTION("""COMPUTED_VALUE"""),11.0)</f>
        <v>11</v>
      </c>
      <c r="AC3" s="14">
        <f>IFERROR(__xludf.DUMMYFUNCTION("""COMPUTED_VALUE"""),31.0)</f>
        <v>31</v>
      </c>
      <c r="AD3" s="14">
        <f>IFERROR(__xludf.DUMMYFUNCTION("""COMPUTED_VALUE"""),37.0)</f>
        <v>37</v>
      </c>
      <c r="AE3" s="14">
        <f>IFERROR(__xludf.DUMMYFUNCTION("""COMPUTED_VALUE"""),42.0)</f>
        <v>42</v>
      </c>
      <c r="AF3" s="14">
        <f>IFERROR(__xludf.DUMMYFUNCTION("""COMPUTED_VALUE"""),33.0)</f>
        <v>33</v>
      </c>
      <c r="AG3" s="14">
        <f>IFERROR(__xludf.DUMMYFUNCTION("""COMPUTED_VALUE"""),17.0)</f>
        <v>17</v>
      </c>
      <c r="AH3" s="14">
        <f>IFERROR(__xludf.DUMMYFUNCTION("""COMPUTED_VALUE"""),52.0)</f>
        <v>52</v>
      </c>
      <c r="AI3" s="14">
        <f>IFERROR(__xludf.DUMMYFUNCTION("""COMPUTED_VALUE"""),57.0)</f>
        <v>57</v>
      </c>
      <c r="AJ3" s="14">
        <f>IFERROR(__xludf.DUMMYFUNCTION("""COMPUTED_VALUE"""),52.0)</f>
        <v>52</v>
      </c>
      <c r="AK3" s="14">
        <f>IFERROR(__xludf.DUMMYFUNCTION("""COMPUTED_VALUE"""),40.0)</f>
        <v>40</v>
      </c>
      <c r="AL3" s="14">
        <f>IFERROR(__xludf.DUMMYFUNCTION("""COMPUTED_VALUE"""),37.0)</f>
        <v>37</v>
      </c>
      <c r="AM3" s="14">
        <f>IFERROR(__xludf.DUMMYFUNCTION("""COMPUTED_VALUE"""),61.0)</f>
        <v>61</v>
      </c>
      <c r="AN3" s="14">
        <f>IFERROR(__xludf.DUMMYFUNCTION("""COMPUTED_VALUE"""),57.0)</f>
        <v>57</v>
      </c>
      <c r="AO3" s="14">
        <f>IFERROR(__xludf.DUMMYFUNCTION("""COMPUTED_VALUE"""),31.0)</f>
        <v>31</v>
      </c>
      <c r="AP3" s="14">
        <f>IFERROR(__xludf.DUMMYFUNCTION("""COMPUTED_VALUE"""),33.0)</f>
        <v>33</v>
      </c>
      <c r="AQ3" s="14">
        <f>IFERROR(__xludf.DUMMYFUNCTION("""COMPUTED_VALUE"""),21.0)</f>
        <v>21</v>
      </c>
      <c r="AR3" s="14">
        <f>IFERROR(__xludf.DUMMYFUNCTION("""COMPUTED_VALUE"""),51.0)</f>
        <v>51</v>
      </c>
      <c r="AS3" s="14">
        <f>IFERROR(__xludf.DUMMYFUNCTION("""COMPUTED_VALUE"""),19.0)</f>
        <v>19</v>
      </c>
      <c r="AT3" s="14">
        <f>IFERROR(__xludf.DUMMYFUNCTION("""COMPUTED_VALUE"""),39.0)</f>
        <v>39</v>
      </c>
      <c r="AU3" s="14">
        <f>IFERROR(__xludf.DUMMYFUNCTION("""COMPUTED_VALUE"""),54.0)</f>
        <v>54</v>
      </c>
      <c r="AV3" s="14">
        <f>IFERROR(__xludf.DUMMYFUNCTION("""COMPUTED_VALUE"""),49.0)</f>
        <v>49</v>
      </c>
      <c r="AW3" s="14">
        <f>IFERROR(__xludf.DUMMYFUNCTION("""COMPUTED_VALUE"""),29.0)</f>
        <v>29</v>
      </c>
      <c r="AX3" s="11">
        <f>IFERROR(__xludf.DUMMYFUNCTION("""COMPUTED_VALUE"""),58.0)</f>
        <v>58</v>
      </c>
      <c r="AY3" s="11">
        <f>IFERROR(__xludf.DUMMYFUNCTION("""COMPUTED_VALUE"""),46.0)</f>
        <v>46</v>
      </c>
      <c r="AZ3" s="11">
        <f>IFERROR(__xludf.DUMMYFUNCTION("""COMPUTED_VALUE"""),56.0)</f>
        <v>56</v>
      </c>
      <c r="BA3" s="11">
        <f>IFERROR(__xludf.DUMMYFUNCTION("""COMPUTED_VALUE"""),47.0)</f>
        <v>47</v>
      </c>
      <c r="BB3" s="11">
        <f>IFERROR(__xludf.DUMMYFUNCTION("""COMPUTED_VALUE"""),55.0)</f>
        <v>55</v>
      </c>
      <c r="BC3" s="11">
        <f>IFERROR(__xludf.DUMMYFUNCTION("""COMPUTED_VALUE"""),93.0)</f>
        <v>93</v>
      </c>
      <c r="BD3" s="11">
        <f>IFERROR(__xludf.DUMMYFUNCTION("""COMPUTED_VALUE"""),71.0)</f>
        <v>71</v>
      </c>
      <c r="BE3" s="11" t="str">
        <f>IFERROR(__xludf.DUMMYFUNCTION("""COMPUTED_VALUE"""),"")</f>
        <v/>
      </c>
      <c r="BF3" s="11" t="str">
        <f>IFERROR(__xludf.DUMMYFUNCTION("""COMPUTED_VALUE"""),"")</f>
        <v/>
      </c>
      <c r="BG3" s="11" t="str">
        <f>IFERROR(__xludf.DUMMYFUNCTION("""COMPUTED_VALUE"""),"")</f>
        <v/>
      </c>
      <c r="BH3" s="11" t="str">
        <f>IFERROR(__xludf.DUMMYFUNCTION("""COMPUTED_VALUE"""),"")</f>
        <v/>
      </c>
      <c r="BI3" s="11" t="str">
        <f>IFERROR(__xludf.DUMMYFUNCTION("""COMPUTED_VALUE"""),"")</f>
        <v/>
      </c>
      <c r="BJ3" s="11" t="str">
        <f>IFERROR(__xludf.DUMMYFUNCTION("""COMPUTED_VALUE"""),"")</f>
        <v/>
      </c>
      <c r="BK3" s="11" t="str">
        <f>IFERROR(__xludf.DUMMYFUNCTION("""COMPUTED_VALUE"""),"")</f>
        <v/>
      </c>
      <c r="BL3" s="11" t="str">
        <f>IFERROR(__xludf.DUMMYFUNCTION("""COMPUTED_VALUE"""),"")</f>
        <v/>
      </c>
      <c r="BM3" s="11" t="str">
        <f>IFERROR(__xludf.DUMMYFUNCTION("""COMPUTED_VALUE"""),"")</f>
        <v/>
      </c>
      <c r="BN3" s="11" t="str">
        <f>IFERROR(__xludf.DUMMYFUNCTION("""COMPUTED_VALUE"""),"")</f>
        <v/>
      </c>
      <c r="BO3" s="11" t="str">
        <f>IFERROR(__xludf.DUMMYFUNCTION("""COMPUTED_VALUE"""),"")</f>
        <v/>
      </c>
      <c r="BP3" s="11" t="str">
        <f>IFERROR(__xludf.DUMMYFUNCTION("""COMPUTED_VALUE"""),"")</f>
        <v/>
      </c>
      <c r="BQ3" s="11" t="str">
        <f>IFERROR(__xludf.DUMMYFUNCTION("""COMPUTED_VALUE"""),"")</f>
        <v/>
      </c>
      <c r="BR3" s="11" t="str">
        <f>IFERROR(__xludf.DUMMYFUNCTION("""COMPUTED_VALUE"""),"")</f>
        <v/>
      </c>
      <c r="BS3" s="11" t="str">
        <f>IFERROR(__xludf.DUMMYFUNCTION("""COMPUTED_VALUE"""),"")</f>
        <v/>
      </c>
      <c r="BT3" s="11" t="str">
        <f>IFERROR(__xludf.DUMMYFUNCTION("""COMPUTED_VALUE"""),"")</f>
        <v/>
      </c>
      <c r="BU3" s="11" t="str">
        <f>IFERROR(__xludf.DUMMYFUNCTION("""COMPUTED_VALUE"""),"")</f>
        <v/>
      </c>
    </row>
    <row r="4">
      <c r="A4" s="12" t="str">
        <f>IFERROR(__xludf.DUMMYFUNCTION("""COMPUTED_VALUE"""),"https://upload.wikimedia.org/wikipedia/commons/thumb/0/0c/Bernie_Sanders_July_2019_%28cropped%29.jpg/220px-Bernie_Sanders_July_2019_%28cropped%29.jpg")</f>
        <v>https://upload.wikimedia.org/wikipedia/commons/thumb/0/0c/Bernie_Sanders_July_2019_%28cropped%29.jpg/220px-Bernie_Sanders_July_2019_%28cropped%29.jpg</v>
      </c>
      <c r="B4" s="11" t="str">
        <f>IFERROR(__xludf.DUMMYFUNCTION("""COMPUTED_VALUE"""),"Bernie Sanders")</f>
        <v>Bernie Sanders</v>
      </c>
      <c r="C4" s="11">
        <f>IFERROR(__xludf.DUMMYFUNCTION("""COMPUTED_VALUE"""),27.0)</f>
        <v>27</v>
      </c>
      <c r="D4" s="11">
        <f>IFERROR(__xludf.DUMMYFUNCTION("""COMPUTED_VALUE"""),29.0)</f>
        <v>29</v>
      </c>
      <c r="E4" s="11">
        <f>IFERROR(__xludf.DUMMYFUNCTION("""COMPUTED_VALUE"""),46.0)</f>
        <v>46</v>
      </c>
      <c r="F4" s="11">
        <f>IFERROR(__xludf.DUMMYFUNCTION("""COMPUTED_VALUE"""),64.0)</f>
        <v>64</v>
      </c>
      <c r="G4" s="11">
        <f>IFERROR(__xludf.DUMMYFUNCTION("""COMPUTED_VALUE"""),100.0)</f>
        <v>100</v>
      </c>
      <c r="H4" s="11">
        <f>IFERROR(__xludf.DUMMYFUNCTION("""COMPUTED_VALUE"""),100.0)</f>
        <v>100</v>
      </c>
      <c r="I4" s="11">
        <f>IFERROR(__xludf.DUMMYFUNCTION("""COMPUTED_VALUE"""),20.0)</f>
        <v>20</v>
      </c>
      <c r="J4" s="11">
        <f>IFERROR(__xludf.DUMMYFUNCTION("""COMPUTED_VALUE"""),100.0)</f>
        <v>100</v>
      </c>
      <c r="K4" s="11">
        <f>IFERROR(__xludf.DUMMYFUNCTION("""COMPUTED_VALUE"""),100.0)</f>
        <v>100</v>
      </c>
      <c r="L4" s="11">
        <f>IFERROR(__xludf.DUMMYFUNCTION("""COMPUTED_VALUE"""),100.0)</f>
        <v>100</v>
      </c>
      <c r="M4" s="11">
        <f>IFERROR(__xludf.DUMMYFUNCTION("""COMPUTED_VALUE"""),100.0)</f>
        <v>100</v>
      </c>
      <c r="N4" s="11">
        <f>IFERROR(__xludf.DUMMYFUNCTION("""COMPUTED_VALUE"""),100.0)</f>
        <v>100</v>
      </c>
      <c r="O4" s="11">
        <f>IFERROR(__xludf.DUMMYFUNCTION("""COMPUTED_VALUE"""),65.0)</f>
        <v>65</v>
      </c>
      <c r="P4" s="11">
        <f>IFERROR(__xludf.DUMMYFUNCTION("""COMPUTED_VALUE"""),29.0)</f>
        <v>29</v>
      </c>
      <c r="Q4" s="11">
        <f>IFERROR(__xludf.DUMMYFUNCTION("""COMPUTED_VALUE"""),52.0)</f>
        <v>52</v>
      </c>
      <c r="R4" s="11">
        <f>IFERROR(__xludf.DUMMYFUNCTION("""COMPUTED_VALUE"""),46.0)</f>
        <v>46</v>
      </c>
      <c r="S4" s="14">
        <f>IFERROR(__xludf.DUMMYFUNCTION("""COMPUTED_VALUE"""),63.0)</f>
        <v>63</v>
      </c>
      <c r="T4" s="14">
        <f>IFERROR(__xludf.DUMMYFUNCTION("""COMPUTED_VALUE"""),27.0)</f>
        <v>27</v>
      </c>
      <c r="U4" s="14">
        <f>IFERROR(__xludf.DUMMYFUNCTION("""COMPUTED_VALUE"""),53.0)</f>
        <v>53</v>
      </c>
      <c r="V4" s="14">
        <f>IFERROR(__xludf.DUMMYFUNCTION("""COMPUTED_VALUE"""),22.0)</f>
        <v>22</v>
      </c>
      <c r="W4" s="14">
        <f>IFERROR(__xludf.DUMMYFUNCTION("""COMPUTED_VALUE"""),46.0)</f>
        <v>46</v>
      </c>
      <c r="X4" s="14">
        <f>IFERROR(__xludf.DUMMYFUNCTION("""COMPUTED_VALUE"""),100.0)</f>
        <v>100</v>
      </c>
      <c r="Y4" s="14">
        <f>IFERROR(__xludf.DUMMYFUNCTION("""COMPUTED_VALUE"""),46.0)</f>
        <v>46</v>
      </c>
      <c r="Z4" s="14">
        <f>IFERROR(__xludf.DUMMYFUNCTION("""COMPUTED_VALUE"""),71.0)</f>
        <v>71</v>
      </c>
      <c r="AA4" s="14">
        <f>IFERROR(__xludf.DUMMYFUNCTION("""COMPUTED_VALUE"""),56.0)</f>
        <v>56</v>
      </c>
      <c r="AB4" s="14">
        <f>IFERROR(__xludf.DUMMYFUNCTION("""COMPUTED_VALUE"""),71.0)</f>
        <v>71</v>
      </c>
      <c r="AC4" s="14">
        <f>IFERROR(__xludf.DUMMYFUNCTION("""COMPUTED_VALUE"""),100.0)</f>
        <v>100</v>
      </c>
      <c r="AD4" s="14">
        <f>IFERROR(__xludf.DUMMYFUNCTION("""COMPUTED_VALUE"""),50.0)</f>
        <v>50</v>
      </c>
      <c r="AE4" s="14">
        <f>IFERROR(__xludf.DUMMYFUNCTION("""COMPUTED_VALUE"""),100.0)</f>
        <v>100</v>
      </c>
      <c r="AF4" s="14">
        <f>IFERROR(__xludf.DUMMYFUNCTION("""COMPUTED_VALUE"""),100.0)</f>
        <v>100</v>
      </c>
      <c r="AG4" s="14">
        <f>IFERROR(__xludf.DUMMYFUNCTION("""COMPUTED_VALUE"""),100.0)</f>
        <v>100</v>
      </c>
      <c r="AH4" s="14">
        <f>IFERROR(__xludf.DUMMYFUNCTION("""COMPUTED_VALUE"""),40.0)</f>
        <v>40</v>
      </c>
      <c r="AI4" s="14">
        <f>IFERROR(__xludf.DUMMYFUNCTION("""COMPUTED_VALUE"""),100.0)</f>
        <v>100</v>
      </c>
      <c r="AJ4" s="14">
        <f>IFERROR(__xludf.DUMMYFUNCTION("""COMPUTED_VALUE"""),69.0)</f>
        <v>69</v>
      </c>
      <c r="AK4" s="14">
        <f>IFERROR(__xludf.DUMMYFUNCTION("""COMPUTED_VALUE"""),57.0)</f>
        <v>57</v>
      </c>
      <c r="AL4" s="14">
        <f>IFERROR(__xludf.DUMMYFUNCTION("""COMPUTED_VALUE"""),100.0)</f>
        <v>100</v>
      </c>
      <c r="AM4" s="14">
        <f>IFERROR(__xludf.DUMMYFUNCTION("""COMPUTED_VALUE"""),78.0)</f>
        <v>78</v>
      </c>
      <c r="AN4" s="14">
        <f>IFERROR(__xludf.DUMMYFUNCTION("""COMPUTED_VALUE"""),56.0)</f>
        <v>56</v>
      </c>
      <c r="AO4" s="14">
        <f>IFERROR(__xludf.DUMMYFUNCTION("""COMPUTED_VALUE"""),38.0)</f>
        <v>38</v>
      </c>
      <c r="AP4" s="14">
        <f>IFERROR(__xludf.DUMMYFUNCTION("""COMPUTED_VALUE"""),100.0)</f>
        <v>100</v>
      </c>
      <c r="AQ4" s="14">
        <f>IFERROR(__xludf.DUMMYFUNCTION("""COMPUTED_VALUE"""),100.0)</f>
        <v>100</v>
      </c>
      <c r="AR4" s="14">
        <f>IFERROR(__xludf.DUMMYFUNCTION("""COMPUTED_VALUE"""),54.0)</f>
        <v>54</v>
      </c>
      <c r="AS4" s="14">
        <f>IFERROR(__xludf.DUMMYFUNCTION("""COMPUTED_VALUE"""),49.0)</f>
        <v>49</v>
      </c>
      <c r="AT4" s="14">
        <f>IFERROR(__xludf.DUMMYFUNCTION("""COMPUTED_VALUE"""),50.0)</f>
        <v>50</v>
      </c>
      <c r="AU4" s="14">
        <f>IFERROR(__xludf.DUMMYFUNCTION("""COMPUTED_VALUE"""),79.0)</f>
        <v>79</v>
      </c>
      <c r="AV4" s="14">
        <f>IFERROR(__xludf.DUMMYFUNCTION("""COMPUTED_VALUE"""),57.0)</f>
        <v>57</v>
      </c>
      <c r="AW4" s="14">
        <f>IFERROR(__xludf.DUMMYFUNCTION("""COMPUTED_VALUE"""),42.0)</f>
        <v>42</v>
      </c>
      <c r="AX4" s="11">
        <f>IFERROR(__xludf.DUMMYFUNCTION("""COMPUTED_VALUE"""),100.0)</f>
        <v>100</v>
      </c>
      <c r="AY4" s="11">
        <f>IFERROR(__xludf.DUMMYFUNCTION("""COMPUTED_VALUE"""),100.0)</f>
        <v>100</v>
      </c>
      <c r="AZ4" s="11">
        <f>IFERROR(__xludf.DUMMYFUNCTION("""COMPUTED_VALUE"""),66.0)</f>
        <v>66</v>
      </c>
      <c r="BA4" s="11">
        <f>IFERROR(__xludf.DUMMYFUNCTION("""COMPUTED_VALUE"""),100.0)</f>
        <v>100</v>
      </c>
      <c r="BB4" s="11">
        <f>IFERROR(__xludf.DUMMYFUNCTION("""COMPUTED_VALUE"""),74.0)</f>
        <v>74</v>
      </c>
      <c r="BC4" s="11">
        <f>IFERROR(__xludf.DUMMYFUNCTION("""COMPUTED_VALUE"""),100.0)</f>
        <v>100</v>
      </c>
      <c r="BD4" s="11">
        <f>IFERROR(__xludf.DUMMYFUNCTION("""COMPUTED_VALUE"""),76.0)</f>
        <v>76</v>
      </c>
      <c r="BE4" s="11" t="str">
        <f>IFERROR(__xludf.DUMMYFUNCTION("""COMPUTED_VALUE"""),"")</f>
        <v/>
      </c>
      <c r="BF4" s="11" t="str">
        <f>IFERROR(__xludf.DUMMYFUNCTION("""COMPUTED_VALUE"""),"")</f>
        <v/>
      </c>
      <c r="BG4" s="11" t="str">
        <f>IFERROR(__xludf.DUMMYFUNCTION("""COMPUTED_VALUE"""),"")</f>
        <v/>
      </c>
      <c r="BH4" s="11" t="str">
        <f>IFERROR(__xludf.DUMMYFUNCTION("""COMPUTED_VALUE"""),"")</f>
        <v/>
      </c>
      <c r="BI4" s="11" t="str">
        <f>IFERROR(__xludf.DUMMYFUNCTION("""COMPUTED_VALUE"""),"")</f>
        <v/>
      </c>
      <c r="BJ4" s="11" t="str">
        <f>IFERROR(__xludf.DUMMYFUNCTION("""COMPUTED_VALUE"""),"")</f>
        <v/>
      </c>
      <c r="BK4" s="11" t="str">
        <f>IFERROR(__xludf.DUMMYFUNCTION("""COMPUTED_VALUE"""),"")</f>
        <v/>
      </c>
      <c r="BL4" s="11" t="str">
        <f>IFERROR(__xludf.DUMMYFUNCTION("""COMPUTED_VALUE"""),"")</f>
        <v/>
      </c>
      <c r="BM4" s="11" t="str">
        <f>IFERROR(__xludf.DUMMYFUNCTION("""COMPUTED_VALUE"""),"")</f>
        <v/>
      </c>
      <c r="BN4" s="11" t="str">
        <f>IFERROR(__xludf.DUMMYFUNCTION("""COMPUTED_VALUE"""),"")</f>
        <v/>
      </c>
      <c r="BO4" s="11" t="str">
        <f>IFERROR(__xludf.DUMMYFUNCTION("""COMPUTED_VALUE"""),"")</f>
        <v/>
      </c>
      <c r="BP4" s="11" t="str">
        <f>IFERROR(__xludf.DUMMYFUNCTION("""COMPUTED_VALUE"""),"")</f>
        <v/>
      </c>
      <c r="BQ4" s="11" t="str">
        <f>IFERROR(__xludf.DUMMYFUNCTION("""COMPUTED_VALUE"""),"")</f>
        <v/>
      </c>
      <c r="BR4" s="11" t="str">
        <f>IFERROR(__xludf.DUMMYFUNCTION("""COMPUTED_VALUE"""),"")</f>
        <v/>
      </c>
      <c r="BS4" s="11" t="str">
        <f>IFERROR(__xludf.DUMMYFUNCTION("""COMPUTED_VALUE"""),"")</f>
        <v/>
      </c>
      <c r="BT4" s="11" t="str">
        <f>IFERROR(__xludf.DUMMYFUNCTION("""COMPUTED_VALUE"""),"")</f>
        <v/>
      </c>
      <c r="BU4" s="11" t="str">
        <f>IFERROR(__xludf.DUMMYFUNCTION("""COMPUTED_VALUE"""),"")</f>
        <v/>
      </c>
    </row>
    <row r="5">
      <c r="A5" s="12" t="str">
        <f>IFERROR(__xludf.DUMMYFUNCTION("""COMPUTED_VALUE"""),"https://upload.wikimedia.org/wikipedia/commons/thumb/a/a7/Deval_Patrick_official_photo.jpg/220px-Deval_Patrick_official_photo.jpg")</f>
        <v>https://upload.wikimedia.org/wikipedia/commons/thumb/a/a7/Deval_Patrick_official_photo.jpg/220px-Deval_Patrick_official_photo.jpg</v>
      </c>
      <c r="B5" s="11" t="str">
        <f>IFERROR(__xludf.DUMMYFUNCTION("""COMPUTED_VALUE"""),"Deval Patrick")</f>
        <v>Deval Patrick</v>
      </c>
      <c r="C5" s="11">
        <f>IFERROR(__xludf.DUMMYFUNCTION("""COMPUTED_VALUE"""),0.0)</f>
        <v>0</v>
      </c>
      <c r="D5" s="11">
        <f>IFERROR(__xludf.DUMMYFUNCTION("""COMPUTED_VALUE"""),0.0)</f>
        <v>0</v>
      </c>
      <c r="E5" s="11">
        <f>IFERROR(__xludf.DUMMYFUNCTION("""COMPUTED_VALUE"""),0.0)</f>
        <v>0</v>
      </c>
      <c r="F5" s="11">
        <f>IFERROR(__xludf.DUMMYFUNCTION("""COMPUTED_VALUE"""),0.0)</f>
        <v>0</v>
      </c>
      <c r="G5" s="11">
        <f>IFERROR(__xludf.DUMMYFUNCTION("""COMPUTED_VALUE"""),0.0)</f>
        <v>0</v>
      </c>
      <c r="H5" s="11">
        <f>IFERROR(__xludf.DUMMYFUNCTION("""COMPUTED_VALUE"""),0.0)</f>
        <v>0</v>
      </c>
      <c r="I5" s="11">
        <f>IFERROR(__xludf.DUMMYFUNCTION("""COMPUTED_VALUE"""),0.0)</f>
        <v>0</v>
      </c>
      <c r="J5" s="11">
        <f>IFERROR(__xludf.DUMMYFUNCTION("""COMPUTED_VALUE"""),0.0)</f>
        <v>0</v>
      </c>
      <c r="K5" s="11">
        <f>IFERROR(__xludf.DUMMYFUNCTION("""COMPUTED_VALUE"""),6.0)</f>
        <v>6</v>
      </c>
      <c r="L5" s="11">
        <f>IFERROR(__xludf.DUMMYFUNCTION("""COMPUTED_VALUE"""),0.0)</f>
        <v>0</v>
      </c>
      <c r="M5" s="11">
        <f>IFERROR(__xludf.DUMMYFUNCTION("""COMPUTED_VALUE"""),0.0)</f>
        <v>0</v>
      </c>
      <c r="N5" s="11">
        <f>IFERROR(__xludf.DUMMYFUNCTION("""COMPUTED_VALUE"""),0.0)</f>
        <v>0</v>
      </c>
      <c r="O5" s="11">
        <f>IFERROR(__xludf.DUMMYFUNCTION("""COMPUTED_VALUE"""),0.0)</f>
        <v>0</v>
      </c>
      <c r="P5" s="11">
        <f>IFERROR(__xludf.DUMMYFUNCTION("""COMPUTED_VALUE"""),0.0)</f>
        <v>0</v>
      </c>
      <c r="Q5" s="11">
        <f>IFERROR(__xludf.DUMMYFUNCTION("""COMPUTED_VALUE"""),0.0)</f>
        <v>0</v>
      </c>
      <c r="R5" s="11">
        <f>IFERROR(__xludf.DUMMYFUNCTION("""COMPUTED_VALUE"""),0.0)</f>
        <v>0</v>
      </c>
      <c r="S5" s="14">
        <f>IFERROR(__xludf.DUMMYFUNCTION("""COMPUTED_VALUE"""),0.0)</f>
        <v>0</v>
      </c>
      <c r="T5" s="14">
        <f>IFERROR(__xludf.DUMMYFUNCTION("""COMPUTED_VALUE"""),0.0)</f>
        <v>0</v>
      </c>
      <c r="U5" s="14">
        <f>IFERROR(__xludf.DUMMYFUNCTION("""COMPUTED_VALUE"""),0.0)</f>
        <v>0</v>
      </c>
      <c r="V5" s="14">
        <f>IFERROR(__xludf.DUMMYFUNCTION("""COMPUTED_VALUE"""),0.0)</f>
        <v>0</v>
      </c>
      <c r="W5" s="14">
        <f>IFERROR(__xludf.DUMMYFUNCTION("""COMPUTED_VALUE"""),0.0)</f>
        <v>0</v>
      </c>
      <c r="X5" s="14">
        <f>IFERROR(__xludf.DUMMYFUNCTION("""COMPUTED_VALUE"""),0.0)</f>
        <v>0</v>
      </c>
      <c r="Y5" s="14">
        <f>IFERROR(__xludf.DUMMYFUNCTION("""COMPUTED_VALUE"""),0.0)</f>
        <v>0</v>
      </c>
      <c r="Z5" s="14">
        <f>IFERROR(__xludf.DUMMYFUNCTION("""COMPUTED_VALUE"""),0.0)</f>
        <v>0</v>
      </c>
      <c r="AA5" s="14">
        <f>IFERROR(__xludf.DUMMYFUNCTION("""COMPUTED_VALUE"""),0.0)</f>
        <v>0</v>
      </c>
      <c r="AB5" s="14">
        <f>IFERROR(__xludf.DUMMYFUNCTION("""COMPUTED_VALUE"""),0.0)</f>
        <v>0</v>
      </c>
      <c r="AC5" s="14">
        <f>IFERROR(__xludf.DUMMYFUNCTION("""COMPUTED_VALUE"""),0.0)</f>
        <v>0</v>
      </c>
      <c r="AD5" s="14">
        <f>IFERROR(__xludf.DUMMYFUNCTION("""COMPUTED_VALUE"""),0.0)</f>
        <v>0</v>
      </c>
      <c r="AE5" s="14">
        <f>IFERROR(__xludf.DUMMYFUNCTION("""COMPUTED_VALUE"""),11.0)</f>
        <v>11</v>
      </c>
      <c r="AF5" s="14">
        <f>IFERROR(__xludf.DUMMYFUNCTION("""COMPUTED_VALUE"""),0.0)</f>
        <v>0</v>
      </c>
      <c r="AG5" s="14">
        <f>IFERROR(__xludf.DUMMYFUNCTION("""COMPUTED_VALUE"""),0.0)</f>
        <v>0</v>
      </c>
      <c r="AH5" s="14">
        <f>IFERROR(__xludf.DUMMYFUNCTION("""COMPUTED_VALUE"""),0.0)</f>
        <v>0</v>
      </c>
      <c r="AI5" s="14">
        <f>IFERROR(__xludf.DUMMYFUNCTION("""COMPUTED_VALUE"""),6.0)</f>
        <v>6</v>
      </c>
      <c r="AJ5" s="14">
        <f>IFERROR(__xludf.DUMMYFUNCTION("""COMPUTED_VALUE"""),0.0)</f>
        <v>0</v>
      </c>
      <c r="AK5" s="14">
        <f>IFERROR(__xludf.DUMMYFUNCTION("""COMPUTED_VALUE"""),5.0)</f>
        <v>5</v>
      </c>
      <c r="AL5" s="14">
        <f>IFERROR(__xludf.DUMMYFUNCTION("""COMPUTED_VALUE"""),0.0)</f>
        <v>0</v>
      </c>
      <c r="AM5" s="14">
        <f>IFERROR(__xludf.DUMMYFUNCTION("""COMPUTED_VALUE"""),0.0)</f>
        <v>0</v>
      </c>
      <c r="AN5" s="14">
        <f>IFERROR(__xludf.DUMMYFUNCTION("""COMPUTED_VALUE"""),4.0)</f>
        <v>4</v>
      </c>
      <c r="AO5" s="14">
        <f>IFERROR(__xludf.DUMMYFUNCTION("""COMPUTED_VALUE"""),0.0)</f>
        <v>0</v>
      </c>
      <c r="AP5" s="14">
        <f>IFERROR(__xludf.DUMMYFUNCTION("""COMPUTED_VALUE"""),0.0)</f>
        <v>0</v>
      </c>
      <c r="AQ5" s="14">
        <f>IFERROR(__xludf.DUMMYFUNCTION("""COMPUTED_VALUE"""),0.0)</f>
        <v>0</v>
      </c>
      <c r="AR5" s="14">
        <f>IFERROR(__xludf.DUMMYFUNCTION("""COMPUTED_VALUE"""),0.0)</f>
        <v>0</v>
      </c>
      <c r="AS5" s="14">
        <f>IFERROR(__xludf.DUMMYFUNCTION("""COMPUTED_VALUE"""),0.0)</f>
        <v>0</v>
      </c>
      <c r="AT5" s="14">
        <f>IFERROR(__xludf.DUMMYFUNCTION("""COMPUTED_VALUE"""),0.0)</f>
        <v>0</v>
      </c>
      <c r="AU5" s="14">
        <f>IFERROR(__xludf.DUMMYFUNCTION("""COMPUTED_VALUE"""),0.0)</f>
        <v>0</v>
      </c>
      <c r="AV5" s="14">
        <f>IFERROR(__xludf.DUMMYFUNCTION("""COMPUTED_VALUE"""),10.0)</f>
        <v>10</v>
      </c>
      <c r="AW5" s="14">
        <f>IFERROR(__xludf.DUMMYFUNCTION("""COMPUTED_VALUE"""),52.0)</f>
        <v>52</v>
      </c>
      <c r="AX5" s="11">
        <f>IFERROR(__xludf.DUMMYFUNCTION("""COMPUTED_VALUE"""),10.0)</f>
        <v>10</v>
      </c>
      <c r="AY5" s="11">
        <f>IFERROR(__xludf.DUMMYFUNCTION("""COMPUTED_VALUE"""),15.0)</f>
        <v>15</v>
      </c>
      <c r="AZ5" s="11">
        <f>IFERROR(__xludf.DUMMYFUNCTION("""COMPUTED_VALUE"""),5.0)</f>
        <v>5</v>
      </c>
      <c r="BA5" s="11">
        <f>IFERROR(__xludf.DUMMYFUNCTION("""COMPUTED_VALUE"""),8.0)</f>
        <v>8</v>
      </c>
      <c r="BB5" s="11">
        <f>IFERROR(__xludf.DUMMYFUNCTION("""COMPUTED_VALUE"""),10.0)</f>
        <v>10</v>
      </c>
      <c r="BC5" s="11">
        <f>IFERROR(__xludf.DUMMYFUNCTION("""COMPUTED_VALUE"""),0.0)</f>
        <v>0</v>
      </c>
      <c r="BD5" s="11">
        <f>IFERROR(__xludf.DUMMYFUNCTION("""COMPUTED_VALUE"""),5.0)</f>
        <v>5</v>
      </c>
      <c r="BE5" s="11" t="str">
        <f>IFERROR(__xludf.DUMMYFUNCTION("""COMPUTED_VALUE"""),"")</f>
        <v/>
      </c>
      <c r="BF5" s="11" t="str">
        <f>IFERROR(__xludf.DUMMYFUNCTION("""COMPUTED_VALUE"""),"")</f>
        <v/>
      </c>
      <c r="BG5" s="11" t="str">
        <f>IFERROR(__xludf.DUMMYFUNCTION("""COMPUTED_VALUE"""),"")</f>
        <v/>
      </c>
      <c r="BH5" s="11" t="str">
        <f>IFERROR(__xludf.DUMMYFUNCTION("""COMPUTED_VALUE"""),"")</f>
        <v/>
      </c>
      <c r="BI5" s="11" t="str">
        <f>IFERROR(__xludf.DUMMYFUNCTION("""COMPUTED_VALUE"""),"")</f>
        <v/>
      </c>
      <c r="BJ5" s="11" t="str">
        <f>IFERROR(__xludf.DUMMYFUNCTION("""COMPUTED_VALUE"""),"")</f>
        <v/>
      </c>
      <c r="BK5" s="11" t="str">
        <f>IFERROR(__xludf.DUMMYFUNCTION("""COMPUTED_VALUE"""),"")</f>
        <v/>
      </c>
      <c r="BL5" s="11" t="str">
        <f>IFERROR(__xludf.DUMMYFUNCTION("""COMPUTED_VALUE"""),"")</f>
        <v/>
      </c>
      <c r="BM5" s="11" t="str">
        <f>IFERROR(__xludf.DUMMYFUNCTION("""COMPUTED_VALUE"""),"")</f>
        <v/>
      </c>
      <c r="BN5" s="11" t="str">
        <f>IFERROR(__xludf.DUMMYFUNCTION("""COMPUTED_VALUE"""),"")</f>
        <v/>
      </c>
      <c r="BO5" s="11" t="str">
        <f>IFERROR(__xludf.DUMMYFUNCTION("""COMPUTED_VALUE"""),"")</f>
        <v/>
      </c>
      <c r="BP5" s="11" t="str">
        <f>IFERROR(__xludf.DUMMYFUNCTION("""COMPUTED_VALUE"""),"")</f>
        <v/>
      </c>
      <c r="BQ5" s="11" t="str">
        <f>IFERROR(__xludf.DUMMYFUNCTION("""COMPUTED_VALUE"""),"")</f>
        <v/>
      </c>
      <c r="BR5" s="11" t="str">
        <f>IFERROR(__xludf.DUMMYFUNCTION("""COMPUTED_VALUE"""),"")</f>
        <v/>
      </c>
      <c r="BS5" s="11" t="str">
        <f>IFERROR(__xludf.DUMMYFUNCTION("""COMPUTED_VALUE"""),"")</f>
        <v/>
      </c>
      <c r="BT5" s="11" t="str">
        <f>IFERROR(__xludf.DUMMYFUNCTION("""COMPUTED_VALUE"""),"")</f>
        <v/>
      </c>
      <c r="BU5" s="11" t="str">
        <f>IFERROR(__xludf.DUMMYFUNCTION("""COMPUTED_VALUE"""),"")</f>
        <v/>
      </c>
    </row>
    <row r="6">
      <c r="A6" s="12" t="str">
        <f>IFERROR(__xludf.DUMMYFUNCTION("""COMPUTED_VALUE"""),"https://upload.wikimedia.org/wikipedia/commons/thumb/6/6a/Elizabeth_Warren%2C_official_portrait%2C_114th_Congress.jpg/220px-Elizabeth_Warren%2C_official_portrait%2C_114th_Congress.jpg")</f>
        <v>https://upload.wikimedia.org/wikipedia/commons/thumb/6/6a/Elizabeth_Warren%2C_official_portrait%2C_114th_Congress.jpg/220px-Elizabeth_Warren%2C_official_portrait%2C_114th_Congress.jpg</v>
      </c>
      <c r="B6" s="11" t="str">
        <f>IFERROR(__xludf.DUMMYFUNCTION("""COMPUTED_VALUE"""),"Elizabeth Warren")</f>
        <v>Elizabeth Warren</v>
      </c>
      <c r="C6" s="11">
        <f>IFERROR(__xludf.DUMMYFUNCTION("""COMPUTED_VALUE"""),100.0)</f>
        <v>100</v>
      </c>
      <c r="D6" s="11">
        <f>IFERROR(__xludf.DUMMYFUNCTION("""COMPUTED_VALUE"""),100.0)</f>
        <v>100</v>
      </c>
      <c r="E6" s="11">
        <f>IFERROR(__xludf.DUMMYFUNCTION("""COMPUTED_VALUE"""),75.0)</f>
        <v>75</v>
      </c>
      <c r="F6" s="11">
        <f>IFERROR(__xludf.DUMMYFUNCTION("""COMPUTED_VALUE"""),100.0)</f>
        <v>100</v>
      </c>
      <c r="G6" s="11">
        <f>IFERROR(__xludf.DUMMYFUNCTION("""COMPUTED_VALUE"""),70.0)</f>
        <v>70</v>
      </c>
      <c r="H6" s="11">
        <f>IFERROR(__xludf.DUMMYFUNCTION("""COMPUTED_VALUE"""),88.0)</f>
        <v>88</v>
      </c>
      <c r="I6" s="11">
        <f>IFERROR(__xludf.DUMMYFUNCTION("""COMPUTED_VALUE"""),100.0)</f>
        <v>100</v>
      </c>
      <c r="J6" s="11">
        <f>IFERROR(__xludf.DUMMYFUNCTION("""COMPUTED_VALUE"""),17.0)</f>
        <v>17</v>
      </c>
      <c r="K6" s="11">
        <f>IFERROR(__xludf.DUMMYFUNCTION("""COMPUTED_VALUE"""),15.0)</f>
        <v>15</v>
      </c>
      <c r="L6" s="11">
        <f>IFERROR(__xludf.DUMMYFUNCTION("""COMPUTED_VALUE"""),10.0)</f>
        <v>10</v>
      </c>
      <c r="M6" s="11">
        <f>IFERROR(__xludf.DUMMYFUNCTION("""COMPUTED_VALUE"""),19.0)</f>
        <v>19</v>
      </c>
      <c r="N6" s="11">
        <f>IFERROR(__xludf.DUMMYFUNCTION("""COMPUTED_VALUE"""),29.0)</f>
        <v>29</v>
      </c>
      <c r="O6" s="11">
        <f>IFERROR(__xludf.DUMMYFUNCTION("""COMPUTED_VALUE"""),38.0)</f>
        <v>38</v>
      </c>
      <c r="P6" s="11">
        <f>IFERROR(__xludf.DUMMYFUNCTION("""COMPUTED_VALUE"""),10.0)</f>
        <v>10</v>
      </c>
      <c r="Q6" s="11">
        <f>IFERROR(__xludf.DUMMYFUNCTION("""COMPUTED_VALUE"""),10.0)</f>
        <v>10</v>
      </c>
      <c r="R6" s="11">
        <f>IFERROR(__xludf.DUMMYFUNCTION("""COMPUTED_VALUE"""),16.0)</f>
        <v>16</v>
      </c>
      <c r="S6" s="14">
        <f>IFERROR(__xludf.DUMMYFUNCTION("""COMPUTED_VALUE"""),33.0)</f>
        <v>33</v>
      </c>
      <c r="T6" s="14">
        <f>IFERROR(__xludf.DUMMYFUNCTION("""COMPUTED_VALUE"""),13.0)</f>
        <v>13</v>
      </c>
      <c r="U6" s="14">
        <f>IFERROR(__xludf.DUMMYFUNCTION("""COMPUTED_VALUE"""),19.0)</f>
        <v>19</v>
      </c>
      <c r="V6" s="14">
        <f>IFERROR(__xludf.DUMMYFUNCTION("""COMPUTED_VALUE"""),12.0)</f>
        <v>12</v>
      </c>
      <c r="W6" s="14">
        <f>IFERROR(__xludf.DUMMYFUNCTION("""COMPUTED_VALUE"""),32.0)</f>
        <v>32</v>
      </c>
      <c r="X6" s="14">
        <f>IFERROR(__xludf.DUMMYFUNCTION("""COMPUTED_VALUE"""),30.0)</f>
        <v>30</v>
      </c>
      <c r="Y6" s="14">
        <f>IFERROR(__xludf.DUMMYFUNCTION("""COMPUTED_VALUE"""),54.0)</f>
        <v>54</v>
      </c>
      <c r="Z6" s="14">
        <f>IFERROR(__xludf.DUMMYFUNCTION("""COMPUTED_VALUE"""),71.0)</f>
        <v>71</v>
      </c>
      <c r="AA6" s="14">
        <f>IFERROR(__xludf.DUMMYFUNCTION("""COMPUTED_VALUE"""),56.0)</f>
        <v>56</v>
      </c>
      <c r="AB6" s="14">
        <f>IFERROR(__xludf.DUMMYFUNCTION("""COMPUTED_VALUE"""),100.0)</f>
        <v>100</v>
      </c>
      <c r="AC6" s="14">
        <f>IFERROR(__xludf.DUMMYFUNCTION("""COMPUTED_VALUE"""),55.0)</f>
        <v>55</v>
      </c>
      <c r="AD6" s="14">
        <f>IFERROR(__xludf.DUMMYFUNCTION("""COMPUTED_VALUE"""),75.0)</f>
        <v>75</v>
      </c>
      <c r="AE6" s="14">
        <f>IFERROR(__xludf.DUMMYFUNCTION("""COMPUTED_VALUE"""),53.0)</f>
        <v>53</v>
      </c>
      <c r="AF6" s="14">
        <f>IFERROR(__xludf.DUMMYFUNCTION("""COMPUTED_VALUE"""),72.0)</f>
        <v>72</v>
      </c>
      <c r="AG6" s="14">
        <f>IFERROR(__xludf.DUMMYFUNCTION("""COMPUTED_VALUE"""),100.0)</f>
        <v>100</v>
      </c>
      <c r="AH6" s="14">
        <f>IFERROR(__xludf.DUMMYFUNCTION("""COMPUTED_VALUE"""),17.0)</f>
        <v>17</v>
      </c>
      <c r="AI6" s="14">
        <f>IFERROR(__xludf.DUMMYFUNCTION("""COMPUTED_VALUE"""),43.0)</f>
        <v>43</v>
      </c>
      <c r="AJ6" s="14">
        <f>IFERROR(__xludf.DUMMYFUNCTION("""COMPUTED_VALUE"""),88.0)</f>
        <v>88</v>
      </c>
      <c r="AK6" s="14">
        <f>IFERROR(__xludf.DUMMYFUNCTION("""COMPUTED_VALUE"""),43.0)</f>
        <v>43</v>
      </c>
      <c r="AL6" s="14">
        <f>IFERROR(__xludf.DUMMYFUNCTION("""COMPUTED_VALUE"""),48.0)</f>
        <v>48</v>
      </c>
      <c r="AM6" s="14">
        <f>IFERROR(__xludf.DUMMYFUNCTION("""COMPUTED_VALUE"""),89.0)</f>
        <v>89</v>
      </c>
      <c r="AN6" s="14">
        <f>IFERROR(__xludf.DUMMYFUNCTION("""COMPUTED_VALUE"""),84.0)</f>
        <v>84</v>
      </c>
      <c r="AO6" s="14">
        <f>IFERROR(__xludf.DUMMYFUNCTION("""COMPUTED_VALUE"""),67.0)</f>
        <v>67</v>
      </c>
      <c r="AP6" s="14">
        <f>IFERROR(__xludf.DUMMYFUNCTION("""COMPUTED_VALUE"""),61.0)</f>
        <v>61</v>
      </c>
      <c r="AQ6" s="14">
        <f>IFERROR(__xludf.DUMMYFUNCTION("""COMPUTED_VALUE"""),58.0)</f>
        <v>58</v>
      </c>
      <c r="AR6" s="14">
        <f>IFERROR(__xludf.DUMMYFUNCTION("""COMPUTED_VALUE"""),100.0)</f>
        <v>100</v>
      </c>
      <c r="AS6" s="14">
        <f>IFERROR(__xludf.DUMMYFUNCTION("""COMPUTED_VALUE"""),35.0)</f>
        <v>35</v>
      </c>
      <c r="AT6" s="14">
        <f>IFERROR(__xludf.DUMMYFUNCTION("""COMPUTED_VALUE"""),63.0)</f>
        <v>63</v>
      </c>
      <c r="AU6" s="14">
        <f>IFERROR(__xludf.DUMMYFUNCTION("""COMPUTED_VALUE"""),100.0)</f>
        <v>100</v>
      </c>
      <c r="AV6" s="14">
        <f>IFERROR(__xludf.DUMMYFUNCTION("""COMPUTED_VALUE"""),53.0)</f>
        <v>53</v>
      </c>
      <c r="AW6" s="14">
        <f>IFERROR(__xludf.DUMMYFUNCTION("""COMPUTED_VALUE"""),39.0)</f>
        <v>39</v>
      </c>
      <c r="AX6" s="11">
        <f>IFERROR(__xludf.DUMMYFUNCTION("""COMPUTED_VALUE"""),40.0)</f>
        <v>40</v>
      </c>
      <c r="AY6" s="11">
        <f>IFERROR(__xludf.DUMMYFUNCTION("""COMPUTED_VALUE"""),44.0)</f>
        <v>44</v>
      </c>
      <c r="AZ6" s="11">
        <f>IFERROR(__xludf.DUMMYFUNCTION("""COMPUTED_VALUE"""),39.0)</f>
        <v>39</v>
      </c>
      <c r="BA6" s="11">
        <f>IFERROR(__xludf.DUMMYFUNCTION("""COMPUTED_VALUE"""),40.0)</f>
        <v>40</v>
      </c>
      <c r="BB6" s="11">
        <f>IFERROR(__xludf.DUMMYFUNCTION("""COMPUTED_VALUE"""),72.0)</f>
        <v>72</v>
      </c>
      <c r="BC6" s="11">
        <f>IFERROR(__xludf.DUMMYFUNCTION("""COMPUTED_VALUE"""),42.0)</f>
        <v>42</v>
      </c>
      <c r="BD6" s="11">
        <f>IFERROR(__xludf.DUMMYFUNCTION("""COMPUTED_VALUE"""),43.0)</f>
        <v>43</v>
      </c>
      <c r="BE6" s="11" t="str">
        <f>IFERROR(__xludf.DUMMYFUNCTION("""COMPUTED_VALUE"""),"")</f>
        <v/>
      </c>
      <c r="BF6" s="11" t="str">
        <f>IFERROR(__xludf.DUMMYFUNCTION("""COMPUTED_VALUE"""),"")</f>
        <v/>
      </c>
      <c r="BG6" s="11" t="str">
        <f>IFERROR(__xludf.DUMMYFUNCTION("""COMPUTED_VALUE"""),"")</f>
        <v/>
      </c>
      <c r="BH6" s="11" t="str">
        <f>IFERROR(__xludf.DUMMYFUNCTION("""COMPUTED_VALUE"""),"")</f>
        <v/>
      </c>
      <c r="BI6" s="11" t="str">
        <f>IFERROR(__xludf.DUMMYFUNCTION("""COMPUTED_VALUE"""),"")</f>
        <v/>
      </c>
      <c r="BJ6" s="11" t="str">
        <f>IFERROR(__xludf.DUMMYFUNCTION("""COMPUTED_VALUE"""),"")</f>
        <v/>
      </c>
      <c r="BK6" s="11" t="str">
        <f>IFERROR(__xludf.DUMMYFUNCTION("""COMPUTED_VALUE"""),"")</f>
        <v/>
      </c>
      <c r="BL6" s="11" t="str">
        <f>IFERROR(__xludf.DUMMYFUNCTION("""COMPUTED_VALUE"""),"")</f>
        <v/>
      </c>
      <c r="BM6" s="11" t="str">
        <f>IFERROR(__xludf.DUMMYFUNCTION("""COMPUTED_VALUE"""),"")</f>
        <v/>
      </c>
      <c r="BN6" s="11" t="str">
        <f>IFERROR(__xludf.DUMMYFUNCTION("""COMPUTED_VALUE"""),"")</f>
        <v/>
      </c>
      <c r="BO6" s="11" t="str">
        <f>IFERROR(__xludf.DUMMYFUNCTION("""COMPUTED_VALUE"""),"")</f>
        <v/>
      </c>
      <c r="BP6" s="11" t="str">
        <f>IFERROR(__xludf.DUMMYFUNCTION("""COMPUTED_VALUE"""),"")</f>
        <v/>
      </c>
      <c r="BQ6" s="11" t="str">
        <f>IFERROR(__xludf.DUMMYFUNCTION("""COMPUTED_VALUE"""),"")</f>
        <v/>
      </c>
      <c r="BR6" s="11" t="str">
        <f>IFERROR(__xludf.DUMMYFUNCTION("""COMPUTED_VALUE"""),"")</f>
        <v/>
      </c>
      <c r="BS6" s="11" t="str">
        <f>IFERROR(__xludf.DUMMYFUNCTION("""COMPUTED_VALUE"""),"")</f>
        <v/>
      </c>
      <c r="BT6" s="11" t="str">
        <f>IFERROR(__xludf.DUMMYFUNCTION("""COMPUTED_VALUE"""),"")</f>
        <v/>
      </c>
      <c r="BU6" s="11" t="str">
        <f>IFERROR(__xludf.DUMMYFUNCTION("""COMPUTED_VALUE"""),"")</f>
        <v/>
      </c>
    </row>
    <row r="7">
      <c r="A7" s="12" t="str">
        <f>IFERROR(__xludf.DUMMYFUNCTION("""COMPUTED_VALUE"""),"https://upload.wikimedia.org/wikipedia/commons/thumb/6/64/Biden_2013.jpg/220px-Biden_2013.jpg")</f>
        <v>https://upload.wikimedia.org/wikipedia/commons/thumb/6/64/Biden_2013.jpg/220px-Biden_2013.jpg</v>
      </c>
      <c r="B7" s="11" t="str">
        <f>IFERROR(__xludf.DUMMYFUNCTION("""COMPUTED_VALUE"""),"Joe Biden")</f>
        <v>Joe Biden</v>
      </c>
      <c r="C7" s="11">
        <f>IFERROR(__xludf.DUMMYFUNCTION("""COMPUTED_VALUE"""),16.0)</f>
        <v>16</v>
      </c>
      <c r="D7" s="11">
        <f>IFERROR(__xludf.DUMMYFUNCTION("""COMPUTED_VALUE"""),22.0)</f>
        <v>22</v>
      </c>
      <c r="E7" s="11">
        <f>IFERROR(__xludf.DUMMYFUNCTION("""COMPUTED_VALUE"""),18.0)</f>
        <v>18</v>
      </c>
      <c r="F7" s="11">
        <f>IFERROR(__xludf.DUMMYFUNCTION("""COMPUTED_VALUE"""),39.0)</f>
        <v>39</v>
      </c>
      <c r="G7" s="11">
        <f>IFERROR(__xludf.DUMMYFUNCTION("""COMPUTED_VALUE"""),40.0)</f>
        <v>40</v>
      </c>
      <c r="H7" s="11">
        <f>IFERROR(__xludf.DUMMYFUNCTION("""COMPUTED_VALUE"""),24.0)</f>
        <v>24</v>
      </c>
      <c r="I7" s="11">
        <f>IFERROR(__xludf.DUMMYFUNCTION("""COMPUTED_VALUE"""),14.0)</f>
        <v>14</v>
      </c>
      <c r="J7" s="11">
        <f>IFERROR(__xludf.DUMMYFUNCTION("""COMPUTED_VALUE"""),23.0)</f>
        <v>23</v>
      </c>
      <c r="K7" s="11">
        <f>IFERROR(__xludf.DUMMYFUNCTION("""COMPUTED_VALUE"""),13.0)</f>
        <v>13</v>
      </c>
      <c r="L7" s="11">
        <f>IFERROR(__xludf.DUMMYFUNCTION("""COMPUTED_VALUE"""),22.0)</f>
        <v>22</v>
      </c>
      <c r="M7" s="11">
        <f>IFERROR(__xludf.DUMMYFUNCTION("""COMPUTED_VALUE"""),28.0)</f>
        <v>28</v>
      </c>
      <c r="N7" s="11">
        <f>IFERROR(__xludf.DUMMYFUNCTION("""COMPUTED_VALUE"""),71.0)</f>
        <v>71</v>
      </c>
      <c r="O7" s="11">
        <f>IFERROR(__xludf.DUMMYFUNCTION("""COMPUTED_VALUE"""),57.0)</f>
        <v>57</v>
      </c>
      <c r="P7" s="11">
        <f>IFERROR(__xludf.DUMMYFUNCTION("""COMPUTED_VALUE"""),100.0)</f>
        <v>100</v>
      </c>
      <c r="Q7" s="11">
        <f>IFERROR(__xludf.DUMMYFUNCTION("""COMPUTED_VALUE"""),100.0)</f>
        <v>100</v>
      </c>
      <c r="R7" s="11">
        <f>IFERROR(__xludf.DUMMYFUNCTION("""COMPUTED_VALUE"""),16.0)</f>
        <v>16</v>
      </c>
      <c r="S7" s="14">
        <f>IFERROR(__xludf.DUMMYFUNCTION("""COMPUTED_VALUE"""),22.0)</f>
        <v>22</v>
      </c>
      <c r="T7" s="14">
        <f>IFERROR(__xludf.DUMMYFUNCTION("""COMPUTED_VALUE"""),100.0)</f>
        <v>100</v>
      </c>
      <c r="U7" s="14">
        <f>IFERROR(__xludf.DUMMYFUNCTION("""COMPUTED_VALUE"""),100.0)</f>
        <v>100</v>
      </c>
      <c r="V7" s="14">
        <f>IFERROR(__xludf.DUMMYFUNCTION("""COMPUTED_VALUE"""),100.0)</f>
        <v>100</v>
      </c>
      <c r="W7" s="14">
        <f>IFERROR(__xludf.DUMMYFUNCTION("""COMPUTED_VALUE"""),82.0)</f>
        <v>82</v>
      </c>
      <c r="X7" s="14">
        <f>IFERROR(__xludf.DUMMYFUNCTION("""COMPUTED_VALUE"""),33.0)</f>
        <v>33</v>
      </c>
      <c r="Y7" s="14">
        <f>IFERROR(__xludf.DUMMYFUNCTION("""COMPUTED_VALUE"""),100.0)</f>
        <v>100</v>
      </c>
      <c r="Z7" s="14">
        <f>IFERROR(__xludf.DUMMYFUNCTION("""COMPUTED_VALUE"""),100.0)</f>
        <v>100</v>
      </c>
      <c r="AA7" s="14">
        <f>IFERROR(__xludf.DUMMYFUNCTION("""COMPUTED_VALUE"""),100.0)</f>
        <v>100</v>
      </c>
      <c r="AB7" s="14">
        <f>IFERROR(__xludf.DUMMYFUNCTION("""COMPUTED_VALUE"""),89.0)</f>
        <v>89</v>
      </c>
      <c r="AC7" s="14">
        <f>IFERROR(__xludf.DUMMYFUNCTION("""COMPUTED_VALUE"""),81.0)</f>
        <v>81</v>
      </c>
      <c r="AD7" s="14">
        <f>IFERROR(__xludf.DUMMYFUNCTION("""COMPUTED_VALUE"""),75.0)</f>
        <v>75</v>
      </c>
      <c r="AE7" s="14">
        <f>IFERROR(__xludf.DUMMYFUNCTION("""COMPUTED_VALUE"""),89.0)</f>
        <v>89</v>
      </c>
      <c r="AF7" s="14">
        <f>IFERROR(__xludf.DUMMYFUNCTION("""COMPUTED_VALUE"""),50.0)</f>
        <v>50</v>
      </c>
      <c r="AG7" s="14">
        <f>IFERROR(__xludf.DUMMYFUNCTION("""COMPUTED_VALUE"""),59.0)</f>
        <v>59</v>
      </c>
      <c r="AH7" s="14">
        <f>IFERROR(__xludf.DUMMYFUNCTION("""COMPUTED_VALUE"""),63.0)</f>
        <v>63</v>
      </c>
      <c r="AI7" s="14">
        <f>IFERROR(__xludf.DUMMYFUNCTION("""COMPUTED_VALUE"""),84.0)</f>
        <v>84</v>
      </c>
      <c r="AJ7" s="14">
        <f>IFERROR(__xludf.DUMMYFUNCTION("""COMPUTED_VALUE"""),100.0)</f>
        <v>100</v>
      </c>
      <c r="AK7" s="14">
        <f>IFERROR(__xludf.DUMMYFUNCTION("""COMPUTED_VALUE"""),100.0)</f>
        <v>100</v>
      </c>
      <c r="AL7" s="14">
        <f>IFERROR(__xludf.DUMMYFUNCTION("""COMPUTED_VALUE"""),65.0)</f>
        <v>65</v>
      </c>
      <c r="AM7" s="14">
        <f>IFERROR(__xludf.DUMMYFUNCTION("""COMPUTED_VALUE"""),100.0)</f>
        <v>100</v>
      </c>
      <c r="AN7" s="14">
        <f>IFERROR(__xludf.DUMMYFUNCTION("""COMPUTED_VALUE"""),100.0)</f>
        <v>100</v>
      </c>
      <c r="AO7" s="14">
        <f>IFERROR(__xludf.DUMMYFUNCTION("""COMPUTED_VALUE"""),100.0)</f>
        <v>100</v>
      </c>
      <c r="AP7" s="14">
        <f>IFERROR(__xludf.DUMMYFUNCTION("""COMPUTED_VALUE"""),58.0)</f>
        <v>58</v>
      </c>
      <c r="AQ7" s="14">
        <f>IFERROR(__xludf.DUMMYFUNCTION("""COMPUTED_VALUE"""),81.0)</f>
        <v>81</v>
      </c>
      <c r="AR7" s="14">
        <f>IFERROR(__xludf.DUMMYFUNCTION("""COMPUTED_VALUE"""),54.0)</f>
        <v>54</v>
      </c>
      <c r="AS7" s="14">
        <f>IFERROR(__xludf.DUMMYFUNCTION("""COMPUTED_VALUE"""),32.0)</f>
        <v>32</v>
      </c>
      <c r="AT7" s="14">
        <f>IFERROR(__xludf.DUMMYFUNCTION("""COMPUTED_VALUE"""),52.0)</f>
        <v>52</v>
      </c>
      <c r="AU7" s="14">
        <f>IFERROR(__xludf.DUMMYFUNCTION("""COMPUTED_VALUE"""),64.0)</f>
        <v>64</v>
      </c>
      <c r="AV7" s="14">
        <f>IFERROR(__xludf.DUMMYFUNCTION("""COMPUTED_VALUE"""),63.0)</f>
        <v>63</v>
      </c>
      <c r="AW7" s="14">
        <f>IFERROR(__xludf.DUMMYFUNCTION("""COMPUTED_VALUE"""),58.0)</f>
        <v>58</v>
      </c>
      <c r="AX7" s="11">
        <f>IFERROR(__xludf.DUMMYFUNCTION("""COMPUTED_VALUE"""),53.0)</f>
        <v>53</v>
      </c>
      <c r="AY7" s="11">
        <f>IFERROR(__xludf.DUMMYFUNCTION("""COMPUTED_VALUE"""),79.0)</f>
        <v>79</v>
      </c>
      <c r="AZ7" s="11">
        <f>IFERROR(__xludf.DUMMYFUNCTION("""COMPUTED_VALUE"""),100.0)</f>
        <v>100</v>
      </c>
      <c r="BA7" s="11">
        <f>IFERROR(__xludf.DUMMYFUNCTION("""COMPUTED_VALUE"""),69.0)</f>
        <v>69</v>
      </c>
      <c r="BB7" s="11">
        <f>IFERROR(__xludf.DUMMYFUNCTION("""COMPUTED_VALUE"""),67.0)</f>
        <v>67</v>
      </c>
      <c r="BC7" s="11">
        <f>IFERROR(__xludf.DUMMYFUNCTION("""COMPUTED_VALUE"""),69.0)</f>
        <v>69</v>
      </c>
      <c r="BD7" s="11">
        <f>IFERROR(__xludf.DUMMYFUNCTION("""COMPUTED_VALUE"""),44.0)</f>
        <v>44</v>
      </c>
      <c r="BE7" s="11" t="str">
        <f>IFERROR(__xludf.DUMMYFUNCTION("""COMPUTED_VALUE"""),"")</f>
        <v/>
      </c>
      <c r="BF7" s="11" t="str">
        <f>IFERROR(__xludf.DUMMYFUNCTION("""COMPUTED_VALUE"""),"")</f>
        <v/>
      </c>
      <c r="BG7" s="11" t="str">
        <f>IFERROR(__xludf.DUMMYFUNCTION("""COMPUTED_VALUE"""),"")</f>
        <v/>
      </c>
      <c r="BH7" s="11" t="str">
        <f>IFERROR(__xludf.DUMMYFUNCTION("""COMPUTED_VALUE"""),"")</f>
        <v/>
      </c>
      <c r="BI7" s="11" t="str">
        <f>IFERROR(__xludf.DUMMYFUNCTION("""COMPUTED_VALUE"""),"")</f>
        <v/>
      </c>
      <c r="BJ7" s="11" t="str">
        <f>IFERROR(__xludf.DUMMYFUNCTION("""COMPUTED_VALUE"""),"")</f>
        <v/>
      </c>
      <c r="BK7" s="11" t="str">
        <f>IFERROR(__xludf.DUMMYFUNCTION("""COMPUTED_VALUE"""),"")</f>
        <v/>
      </c>
      <c r="BL7" s="11" t="str">
        <f>IFERROR(__xludf.DUMMYFUNCTION("""COMPUTED_VALUE"""),"")</f>
        <v/>
      </c>
      <c r="BM7" s="11" t="str">
        <f>IFERROR(__xludf.DUMMYFUNCTION("""COMPUTED_VALUE"""),"")</f>
        <v/>
      </c>
      <c r="BN7" s="11" t="str">
        <f>IFERROR(__xludf.DUMMYFUNCTION("""COMPUTED_VALUE"""),"")</f>
        <v/>
      </c>
      <c r="BO7" s="11" t="str">
        <f>IFERROR(__xludf.DUMMYFUNCTION("""COMPUTED_VALUE"""),"")</f>
        <v/>
      </c>
      <c r="BP7" s="11" t="str">
        <f>IFERROR(__xludf.DUMMYFUNCTION("""COMPUTED_VALUE"""),"")</f>
        <v/>
      </c>
      <c r="BQ7" s="11" t="str">
        <f>IFERROR(__xludf.DUMMYFUNCTION("""COMPUTED_VALUE"""),"")</f>
        <v/>
      </c>
      <c r="BR7" s="11" t="str">
        <f>IFERROR(__xludf.DUMMYFUNCTION("""COMPUTED_VALUE"""),"")</f>
        <v/>
      </c>
      <c r="BS7" s="11" t="str">
        <f>IFERROR(__xludf.DUMMYFUNCTION("""COMPUTED_VALUE"""),"")</f>
        <v/>
      </c>
      <c r="BT7" s="11" t="str">
        <f>IFERROR(__xludf.DUMMYFUNCTION("""COMPUTED_VALUE"""),"")</f>
        <v/>
      </c>
      <c r="BU7" s="11" t="str">
        <f>IFERROR(__xludf.DUMMYFUNCTION("""COMPUTED_VALUE"""),"")</f>
        <v/>
      </c>
    </row>
    <row r="8">
      <c r="A8" s="12" t="str">
        <f>IFERROR(__xludf.DUMMYFUNCTION("""COMPUTED_VALUE"""),"https://upload.wikimedia.org/wikipedia/commons/thumb/1/1d/John_Delaney_113th_Congress_official_photo.jpg/220px-John_Delaney_113th_Congress_official_photo.jpg")</f>
        <v>https://upload.wikimedia.org/wikipedia/commons/thumb/1/1d/John_Delaney_113th_Congress_official_photo.jpg/220px-John_Delaney_113th_Congress_official_photo.jpg</v>
      </c>
      <c r="B8" s="11" t="str">
        <f>IFERROR(__xludf.DUMMYFUNCTION("""COMPUTED_VALUE"""),"John Delaney")</f>
        <v>John Delaney</v>
      </c>
      <c r="C8" s="11">
        <f>IFERROR(__xludf.DUMMYFUNCTION("""COMPUTED_VALUE"""),12.0)</f>
        <v>12</v>
      </c>
      <c r="D8" s="11">
        <f>IFERROR(__xludf.DUMMYFUNCTION("""COMPUTED_VALUE"""),5.0)</f>
        <v>5</v>
      </c>
      <c r="E8" s="11">
        <f>IFERROR(__xludf.DUMMYFUNCTION("""COMPUTED_VALUE"""),7.0)</f>
        <v>7</v>
      </c>
      <c r="F8" s="11">
        <f>IFERROR(__xludf.DUMMYFUNCTION("""COMPUTED_VALUE"""),21.0)</f>
        <v>21</v>
      </c>
      <c r="G8" s="11">
        <f>IFERROR(__xludf.DUMMYFUNCTION("""COMPUTED_VALUE"""),0.0)</f>
        <v>0</v>
      </c>
      <c r="H8" s="11">
        <f>IFERROR(__xludf.DUMMYFUNCTION("""COMPUTED_VALUE"""),35.0)</f>
        <v>35</v>
      </c>
      <c r="I8" s="11">
        <f>IFERROR(__xludf.DUMMYFUNCTION("""COMPUTED_VALUE"""),4.0)</f>
        <v>4</v>
      </c>
      <c r="J8" s="11">
        <f>IFERROR(__xludf.DUMMYFUNCTION("""COMPUTED_VALUE"""),0.0)</f>
        <v>0</v>
      </c>
      <c r="K8" s="11">
        <f>IFERROR(__xludf.DUMMYFUNCTION("""COMPUTED_VALUE"""),0.0)</f>
        <v>0</v>
      </c>
      <c r="L8" s="11">
        <f>IFERROR(__xludf.DUMMYFUNCTION("""COMPUTED_VALUE"""),10.0)</f>
        <v>10</v>
      </c>
      <c r="M8" s="11">
        <f>IFERROR(__xludf.DUMMYFUNCTION("""COMPUTED_VALUE"""),5.0)</f>
        <v>5</v>
      </c>
      <c r="N8" s="11">
        <f>IFERROR(__xludf.DUMMYFUNCTION("""COMPUTED_VALUE"""),0.0)</f>
        <v>0</v>
      </c>
      <c r="O8" s="11">
        <f>IFERROR(__xludf.DUMMYFUNCTION("""COMPUTED_VALUE"""),12.0)</f>
        <v>12</v>
      </c>
      <c r="P8" s="11">
        <f>IFERROR(__xludf.DUMMYFUNCTION("""COMPUTED_VALUE"""),5.0)</f>
        <v>5</v>
      </c>
      <c r="Q8" s="11">
        <f>IFERROR(__xludf.DUMMYFUNCTION("""COMPUTED_VALUE"""),12.0)</f>
        <v>12</v>
      </c>
      <c r="R8" s="11">
        <f>IFERROR(__xludf.DUMMYFUNCTION("""COMPUTED_VALUE"""),7.0)</f>
        <v>7</v>
      </c>
      <c r="S8" s="14">
        <f>IFERROR(__xludf.DUMMYFUNCTION("""COMPUTED_VALUE"""),5.0)</f>
        <v>5</v>
      </c>
      <c r="T8" s="14">
        <f>IFERROR(__xludf.DUMMYFUNCTION("""COMPUTED_VALUE"""),0.0)</f>
        <v>0</v>
      </c>
      <c r="U8" s="14">
        <f>IFERROR(__xludf.DUMMYFUNCTION("""COMPUTED_VALUE"""),0.0)</f>
        <v>0</v>
      </c>
      <c r="V8" s="14">
        <f>IFERROR(__xludf.DUMMYFUNCTION("""COMPUTED_VALUE"""),10.0)</f>
        <v>10</v>
      </c>
      <c r="W8" s="14">
        <f>IFERROR(__xludf.DUMMYFUNCTION("""COMPUTED_VALUE"""),7.0)</f>
        <v>7</v>
      </c>
      <c r="X8" s="14">
        <f>IFERROR(__xludf.DUMMYFUNCTION("""COMPUTED_VALUE"""),6.0)</f>
        <v>6</v>
      </c>
      <c r="Y8" s="14">
        <f>IFERROR(__xludf.DUMMYFUNCTION("""COMPUTED_VALUE"""),8.0)</f>
        <v>8</v>
      </c>
      <c r="Z8" s="14">
        <f>IFERROR(__xludf.DUMMYFUNCTION("""COMPUTED_VALUE"""),0.0)</f>
        <v>0</v>
      </c>
      <c r="AA8" s="14">
        <f>IFERROR(__xludf.DUMMYFUNCTION("""COMPUTED_VALUE"""),0.0)</f>
        <v>0</v>
      </c>
      <c r="AB8" s="14">
        <f>IFERROR(__xludf.DUMMYFUNCTION("""COMPUTED_VALUE"""),0.0)</f>
        <v>0</v>
      </c>
      <c r="AC8" s="14">
        <f>IFERROR(__xludf.DUMMYFUNCTION("""COMPUTED_VALUE"""),14.0)</f>
        <v>14</v>
      </c>
      <c r="AD8" s="14">
        <f>IFERROR(__xludf.DUMMYFUNCTION("""COMPUTED_VALUE"""),13.0)</f>
        <v>13</v>
      </c>
      <c r="AE8" s="14">
        <f>IFERROR(__xludf.DUMMYFUNCTION("""COMPUTED_VALUE"""),0.0)</f>
        <v>0</v>
      </c>
      <c r="AF8" s="14">
        <f>IFERROR(__xludf.DUMMYFUNCTION("""COMPUTED_VALUE"""),11.0)</f>
        <v>11</v>
      </c>
      <c r="AG8" s="14">
        <f>IFERROR(__xludf.DUMMYFUNCTION("""COMPUTED_VALUE"""),17.0)</f>
        <v>17</v>
      </c>
      <c r="AH8" s="14">
        <f>IFERROR(__xludf.DUMMYFUNCTION("""COMPUTED_VALUE"""),17.0)</f>
        <v>17</v>
      </c>
      <c r="AI8" s="14">
        <f>IFERROR(__xludf.DUMMYFUNCTION("""COMPUTED_VALUE"""),12.0)</f>
        <v>12</v>
      </c>
      <c r="AJ8" s="14">
        <f>IFERROR(__xludf.DUMMYFUNCTION("""COMPUTED_VALUE"""),17.0)</f>
        <v>17</v>
      </c>
      <c r="AK8" s="14">
        <f>IFERROR(__xludf.DUMMYFUNCTION("""COMPUTED_VALUE"""),5.0)</f>
        <v>5</v>
      </c>
      <c r="AL8" s="14">
        <f>IFERROR(__xludf.DUMMYFUNCTION("""COMPUTED_VALUE"""),9.0)</f>
        <v>9</v>
      </c>
      <c r="AM8" s="14">
        <f>IFERROR(__xludf.DUMMYFUNCTION("""COMPUTED_VALUE"""),7.0)</f>
        <v>7</v>
      </c>
      <c r="AN8" s="14">
        <f>IFERROR(__xludf.DUMMYFUNCTION("""COMPUTED_VALUE"""),4.0)</f>
        <v>4</v>
      </c>
      <c r="AO8" s="14">
        <f>IFERROR(__xludf.DUMMYFUNCTION("""COMPUTED_VALUE"""),7.0)</f>
        <v>7</v>
      </c>
      <c r="AP8" s="14">
        <f>IFERROR(__xludf.DUMMYFUNCTION("""COMPUTED_VALUE"""),0.0)</f>
        <v>0</v>
      </c>
      <c r="AQ8" s="14">
        <f>IFERROR(__xludf.DUMMYFUNCTION("""COMPUTED_VALUE"""),4.0)</f>
        <v>4</v>
      </c>
      <c r="AR8" s="14">
        <f>IFERROR(__xludf.DUMMYFUNCTION("""COMPUTED_VALUE"""),4.0)</f>
        <v>4</v>
      </c>
      <c r="AS8" s="14">
        <f>IFERROR(__xludf.DUMMYFUNCTION("""COMPUTED_VALUE"""),3.0)</f>
        <v>3</v>
      </c>
      <c r="AT8" s="14">
        <f>IFERROR(__xludf.DUMMYFUNCTION("""COMPUTED_VALUE"""),0.0)</f>
        <v>0</v>
      </c>
      <c r="AU8" s="14">
        <f>IFERROR(__xludf.DUMMYFUNCTION("""COMPUTED_VALUE"""),9.0)</f>
        <v>9</v>
      </c>
      <c r="AV8" s="14">
        <f>IFERROR(__xludf.DUMMYFUNCTION("""COMPUTED_VALUE"""),0.0)</f>
        <v>0</v>
      </c>
      <c r="AW8" s="14">
        <f>IFERROR(__xludf.DUMMYFUNCTION("""COMPUTED_VALUE"""),0.0)</f>
        <v>0</v>
      </c>
      <c r="AX8" s="11">
        <f>IFERROR(__xludf.DUMMYFUNCTION("""COMPUTED_VALUE"""),0.0)</f>
        <v>0</v>
      </c>
      <c r="AY8" s="11">
        <f>IFERROR(__xludf.DUMMYFUNCTION("""COMPUTED_VALUE"""),6.0)</f>
        <v>6</v>
      </c>
      <c r="AZ8" s="11">
        <f>IFERROR(__xludf.DUMMYFUNCTION("""COMPUTED_VALUE"""),0.0)</f>
        <v>0</v>
      </c>
      <c r="BA8" s="11">
        <f>IFERROR(__xludf.DUMMYFUNCTION("""COMPUTED_VALUE"""),2.0)</f>
        <v>2</v>
      </c>
      <c r="BB8" s="11">
        <f>IFERROR(__xludf.DUMMYFUNCTION("""COMPUTED_VALUE"""),0.0)</f>
        <v>0</v>
      </c>
      <c r="BC8" s="11">
        <f>IFERROR(__xludf.DUMMYFUNCTION("""COMPUTED_VALUE"""),0.0)</f>
        <v>0</v>
      </c>
      <c r="BD8" s="11">
        <f>IFERROR(__xludf.DUMMYFUNCTION("""COMPUTED_VALUE"""),2.0)</f>
        <v>2</v>
      </c>
      <c r="BE8" s="11" t="str">
        <f>IFERROR(__xludf.DUMMYFUNCTION("""COMPUTED_VALUE"""),"")</f>
        <v/>
      </c>
      <c r="BF8" s="11" t="str">
        <f>IFERROR(__xludf.DUMMYFUNCTION("""COMPUTED_VALUE"""),"")</f>
        <v/>
      </c>
      <c r="BG8" s="11" t="str">
        <f>IFERROR(__xludf.DUMMYFUNCTION("""COMPUTED_VALUE"""),"")</f>
        <v/>
      </c>
      <c r="BH8" s="11" t="str">
        <f>IFERROR(__xludf.DUMMYFUNCTION("""COMPUTED_VALUE"""),"")</f>
        <v/>
      </c>
      <c r="BI8" s="11" t="str">
        <f>IFERROR(__xludf.DUMMYFUNCTION("""COMPUTED_VALUE"""),"")</f>
        <v/>
      </c>
      <c r="BJ8" s="11" t="str">
        <f>IFERROR(__xludf.DUMMYFUNCTION("""COMPUTED_VALUE"""),"")</f>
        <v/>
      </c>
      <c r="BK8" s="11" t="str">
        <f>IFERROR(__xludf.DUMMYFUNCTION("""COMPUTED_VALUE"""),"")</f>
        <v/>
      </c>
      <c r="BL8" s="11" t="str">
        <f>IFERROR(__xludf.DUMMYFUNCTION("""COMPUTED_VALUE"""),"")</f>
        <v/>
      </c>
      <c r="BM8" s="11" t="str">
        <f>IFERROR(__xludf.DUMMYFUNCTION("""COMPUTED_VALUE"""),"")</f>
        <v/>
      </c>
      <c r="BN8" s="11" t="str">
        <f>IFERROR(__xludf.DUMMYFUNCTION("""COMPUTED_VALUE"""),"")</f>
        <v/>
      </c>
      <c r="BO8" s="11" t="str">
        <f>IFERROR(__xludf.DUMMYFUNCTION("""COMPUTED_VALUE"""),"")</f>
        <v/>
      </c>
      <c r="BP8" s="11" t="str">
        <f>IFERROR(__xludf.DUMMYFUNCTION("""COMPUTED_VALUE"""),"")</f>
        <v/>
      </c>
      <c r="BQ8" s="11" t="str">
        <f>IFERROR(__xludf.DUMMYFUNCTION("""COMPUTED_VALUE"""),"")</f>
        <v/>
      </c>
      <c r="BR8" s="11" t="str">
        <f>IFERROR(__xludf.DUMMYFUNCTION("""COMPUTED_VALUE"""),"")</f>
        <v/>
      </c>
      <c r="BS8" s="11" t="str">
        <f>IFERROR(__xludf.DUMMYFUNCTION("""COMPUTED_VALUE"""),"")</f>
        <v/>
      </c>
      <c r="BT8" s="11" t="str">
        <f>IFERROR(__xludf.DUMMYFUNCTION("""COMPUTED_VALUE"""),"")</f>
        <v/>
      </c>
      <c r="BU8" s="11" t="str">
        <f>IFERROR(__xludf.DUMMYFUNCTION("""COMPUTED_VALUE"""),"")</f>
        <v/>
      </c>
    </row>
    <row r="9">
      <c r="A9" s="12" t="str">
        <f>IFERROR(__xludf.DUMMYFUNCTION("""COMPUTED_VALUE"""),"https://upload.wikimedia.org/wikipedia/commons/thumb/f/fc/Michael_Bennet_Official_Photo.jpg/220px-Michael_Bennet_Official_Photo.jpg")</f>
        <v>https://upload.wikimedia.org/wikipedia/commons/thumb/f/fc/Michael_Bennet_Official_Photo.jpg/220px-Michael_Bennet_Official_Photo.jpg</v>
      </c>
      <c r="B9" s="11" t="str">
        <f>IFERROR(__xludf.DUMMYFUNCTION("""COMPUTED_VALUE"""),"Michael Bennet")</f>
        <v>Michael Bennet</v>
      </c>
      <c r="C9" s="11">
        <f>IFERROR(__xludf.DUMMYFUNCTION("""COMPUTED_VALUE"""),0.0)</f>
        <v>0</v>
      </c>
      <c r="D9" s="11">
        <f>IFERROR(__xludf.DUMMYFUNCTION("""COMPUTED_VALUE"""),0.0)</f>
        <v>0</v>
      </c>
      <c r="E9" s="11">
        <f>IFERROR(__xludf.DUMMYFUNCTION("""COMPUTED_VALUE"""),14.0)</f>
        <v>14</v>
      </c>
      <c r="F9" s="11">
        <f>IFERROR(__xludf.DUMMYFUNCTION("""COMPUTED_VALUE"""),11.0)</f>
        <v>11</v>
      </c>
      <c r="G9" s="11">
        <f>IFERROR(__xludf.DUMMYFUNCTION("""COMPUTED_VALUE"""),50.0)</f>
        <v>50</v>
      </c>
      <c r="H9" s="11">
        <f>IFERROR(__xludf.DUMMYFUNCTION("""COMPUTED_VALUE"""),12.0)</f>
        <v>12</v>
      </c>
      <c r="I9" s="11">
        <f>IFERROR(__xludf.DUMMYFUNCTION("""COMPUTED_VALUE"""),0.0)</f>
        <v>0</v>
      </c>
      <c r="J9" s="11">
        <f>IFERROR(__xludf.DUMMYFUNCTION("""COMPUTED_VALUE"""),3.0)</f>
        <v>3</v>
      </c>
      <c r="K9" s="11">
        <f>IFERROR(__xludf.DUMMYFUNCTION("""COMPUTED_VALUE"""),0.0)</f>
        <v>0</v>
      </c>
      <c r="L9" s="11">
        <f>IFERROR(__xludf.DUMMYFUNCTION("""COMPUTED_VALUE"""),5.0)</f>
        <v>5</v>
      </c>
      <c r="M9" s="11">
        <f>IFERROR(__xludf.DUMMYFUNCTION("""COMPUTED_VALUE"""),74.0)</f>
        <v>74</v>
      </c>
      <c r="N9" s="11">
        <f>IFERROR(__xludf.DUMMYFUNCTION("""COMPUTED_VALUE"""),13.0)</f>
        <v>13</v>
      </c>
      <c r="O9" s="11">
        <f>IFERROR(__xludf.DUMMYFUNCTION("""COMPUTED_VALUE"""),8.0)</f>
        <v>8</v>
      </c>
      <c r="P9" s="11">
        <f>IFERROR(__xludf.DUMMYFUNCTION("""COMPUTED_VALUE"""),5.0)</f>
        <v>5</v>
      </c>
      <c r="Q9" s="11">
        <f>IFERROR(__xludf.DUMMYFUNCTION("""COMPUTED_VALUE"""),6.0)</f>
        <v>6</v>
      </c>
      <c r="R9" s="11">
        <f>IFERROR(__xludf.DUMMYFUNCTION("""COMPUTED_VALUE"""),0.0)</f>
        <v>0</v>
      </c>
      <c r="S9" s="14">
        <f>IFERROR(__xludf.DUMMYFUNCTION("""COMPUTED_VALUE"""),0.0)</f>
        <v>0</v>
      </c>
      <c r="T9" s="14">
        <f>IFERROR(__xludf.DUMMYFUNCTION("""COMPUTED_VALUE"""),2.0)</f>
        <v>2</v>
      </c>
      <c r="U9" s="14">
        <f>IFERROR(__xludf.DUMMYFUNCTION("""COMPUTED_VALUE"""),6.0)</f>
        <v>6</v>
      </c>
      <c r="V9" s="14">
        <f>IFERROR(__xludf.DUMMYFUNCTION("""COMPUTED_VALUE"""),0.0)</f>
        <v>0</v>
      </c>
      <c r="W9" s="14">
        <f>IFERROR(__xludf.DUMMYFUNCTION("""COMPUTED_VALUE"""),7.0)</f>
        <v>7</v>
      </c>
      <c r="X9" s="14">
        <f>IFERROR(__xludf.DUMMYFUNCTION("""COMPUTED_VALUE"""),6.0)</f>
        <v>6</v>
      </c>
      <c r="Y9" s="14">
        <f>IFERROR(__xludf.DUMMYFUNCTION("""COMPUTED_VALUE"""),0.0)</f>
        <v>0</v>
      </c>
      <c r="Z9" s="14">
        <f>IFERROR(__xludf.DUMMYFUNCTION("""COMPUTED_VALUE"""),0.0)</f>
        <v>0</v>
      </c>
      <c r="AA9" s="14">
        <f>IFERROR(__xludf.DUMMYFUNCTION("""COMPUTED_VALUE"""),0.0)</f>
        <v>0</v>
      </c>
      <c r="AB9" s="14">
        <f>IFERROR(__xludf.DUMMYFUNCTION("""COMPUTED_VALUE"""),15.0)</f>
        <v>15</v>
      </c>
      <c r="AC9" s="14">
        <f>IFERROR(__xludf.DUMMYFUNCTION("""COMPUTED_VALUE"""),14.0)</f>
        <v>14</v>
      </c>
      <c r="AD9" s="14">
        <f>IFERROR(__xludf.DUMMYFUNCTION("""COMPUTED_VALUE"""),19.0)</f>
        <v>19</v>
      </c>
      <c r="AE9" s="14">
        <f>IFERROR(__xludf.DUMMYFUNCTION("""COMPUTED_VALUE"""),0.0)</f>
        <v>0</v>
      </c>
      <c r="AF9" s="14">
        <f>IFERROR(__xludf.DUMMYFUNCTION("""COMPUTED_VALUE"""),11.0)</f>
        <v>11</v>
      </c>
      <c r="AG9" s="14">
        <f>IFERROR(__xludf.DUMMYFUNCTION("""COMPUTED_VALUE"""),10.0)</f>
        <v>10</v>
      </c>
      <c r="AH9" s="14">
        <f>IFERROR(__xludf.DUMMYFUNCTION("""COMPUTED_VALUE"""),13.0)</f>
        <v>13</v>
      </c>
      <c r="AI9" s="14">
        <f>IFERROR(__xludf.DUMMYFUNCTION("""COMPUTED_VALUE"""),0.0)</f>
        <v>0</v>
      </c>
      <c r="AJ9" s="14">
        <f>IFERROR(__xludf.DUMMYFUNCTION("""COMPUTED_VALUE"""),14.0)</f>
        <v>14</v>
      </c>
      <c r="AK9" s="14">
        <f>IFERROR(__xludf.DUMMYFUNCTION("""COMPUTED_VALUE"""),5.0)</f>
        <v>5</v>
      </c>
      <c r="AL9" s="14">
        <f>IFERROR(__xludf.DUMMYFUNCTION("""COMPUTED_VALUE"""),6.0)</f>
        <v>6</v>
      </c>
      <c r="AM9" s="14">
        <f>IFERROR(__xludf.DUMMYFUNCTION("""COMPUTED_VALUE"""),17.0)</f>
        <v>17</v>
      </c>
      <c r="AN9" s="14">
        <f>IFERROR(__xludf.DUMMYFUNCTION("""COMPUTED_VALUE"""),8.0)</f>
        <v>8</v>
      </c>
      <c r="AO9" s="14">
        <f>IFERROR(__xludf.DUMMYFUNCTION("""COMPUTED_VALUE"""),4.0)</f>
        <v>4</v>
      </c>
      <c r="AP9" s="14">
        <f>IFERROR(__xludf.DUMMYFUNCTION("""COMPUTED_VALUE"""),9.0)</f>
        <v>9</v>
      </c>
      <c r="AQ9" s="14">
        <f>IFERROR(__xludf.DUMMYFUNCTION("""COMPUTED_VALUE"""),6.0)</f>
        <v>6</v>
      </c>
      <c r="AR9" s="14">
        <f>IFERROR(__xludf.DUMMYFUNCTION("""COMPUTED_VALUE"""),16.0)</f>
        <v>16</v>
      </c>
      <c r="AS9" s="14">
        <f>IFERROR(__xludf.DUMMYFUNCTION("""COMPUTED_VALUE"""),5.0)</f>
        <v>5</v>
      </c>
      <c r="AT9" s="14">
        <f>IFERROR(__xludf.DUMMYFUNCTION("""COMPUTED_VALUE"""),20.0)</f>
        <v>20</v>
      </c>
      <c r="AU9" s="14">
        <f>IFERROR(__xludf.DUMMYFUNCTION("""COMPUTED_VALUE"""),24.0)</f>
        <v>24</v>
      </c>
      <c r="AV9" s="14">
        <f>IFERROR(__xludf.DUMMYFUNCTION("""COMPUTED_VALUE"""),6.0)</f>
        <v>6</v>
      </c>
      <c r="AW9" s="14">
        <f>IFERROR(__xludf.DUMMYFUNCTION("""COMPUTED_VALUE"""),5.0)</f>
        <v>5</v>
      </c>
      <c r="AX9" s="11">
        <f>IFERROR(__xludf.DUMMYFUNCTION("""COMPUTED_VALUE"""),5.0)</f>
        <v>5</v>
      </c>
      <c r="AY9" s="11">
        <f>IFERROR(__xludf.DUMMYFUNCTION("""COMPUTED_VALUE"""),17.0)</f>
        <v>17</v>
      </c>
      <c r="AZ9" s="11">
        <f>IFERROR(__xludf.DUMMYFUNCTION("""COMPUTED_VALUE"""),13.0)</f>
        <v>13</v>
      </c>
      <c r="BA9" s="11">
        <f>IFERROR(__xludf.DUMMYFUNCTION("""COMPUTED_VALUE"""),6.0)</f>
        <v>6</v>
      </c>
      <c r="BB9" s="11">
        <f>IFERROR(__xludf.DUMMYFUNCTION("""COMPUTED_VALUE"""),7.0)</f>
        <v>7</v>
      </c>
      <c r="BC9" s="11">
        <f>IFERROR(__xludf.DUMMYFUNCTION("""COMPUTED_VALUE"""),18.0)</f>
        <v>18</v>
      </c>
      <c r="BD9" s="11">
        <f>IFERROR(__xludf.DUMMYFUNCTION("""COMPUTED_VALUE"""),14.0)</f>
        <v>14</v>
      </c>
      <c r="BE9" s="11" t="str">
        <f>IFERROR(__xludf.DUMMYFUNCTION("""COMPUTED_VALUE"""),"")</f>
        <v/>
      </c>
      <c r="BF9" s="11" t="str">
        <f>IFERROR(__xludf.DUMMYFUNCTION("""COMPUTED_VALUE"""),"")</f>
        <v/>
      </c>
      <c r="BG9" s="11" t="str">
        <f>IFERROR(__xludf.DUMMYFUNCTION("""COMPUTED_VALUE"""),"")</f>
        <v/>
      </c>
      <c r="BH9" s="11" t="str">
        <f>IFERROR(__xludf.DUMMYFUNCTION("""COMPUTED_VALUE"""),"")</f>
        <v/>
      </c>
      <c r="BI9" s="11" t="str">
        <f>IFERROR(__xludf.DUMMYFUNCTION("""COMPUTED_VALUE"""),"")</f>
        <v/>
      </c>
      <c r="BJ9" s="11" t="str">
        <f>IFERROR(__xludf.DUMMYFUNCTION("""COMPUTED_VALUE"""),"")</f>
        <v/>
      </c>
      <c r="BK9" s="11" t="str">
        <f>IFERROR(__xludf.DUMMYFUNCTION("""COMPUTED_VALUE"""),"")</f>
        <v/>
      </c>
      <c r="BL9" s="11" t="str">
        <f>IFERROR(__xludf.DUMMYFUNCTION("""COMPUTED_VALUE"""),"")</f>
        <v/>
      </c>
      <c r="BM9" s="11" t="str">
        <f>IFERROR(__xludf.DUMMYFUNCTION("""COMPUTED_VALUE"""),"")</f>
        <v/>
      </c>
      <c r="BN9" s="11" t="str">
        <f>IFERROR(__xludf.DUMMYFUNCTION("""COMPUTED_VALUE"""),"")</f>
        <v/>
      </c>
      <c r="BO9" s="11" t="str">
        <f>IFERROR(__xludf.DUMMYFUNCTION("""COMPUTED_VALUE"""),"")</f>
        <v/>
      </c>
      <c r="BP9" s="11" t="str">
        <f>IFERROR(__xludf.DUMMYFUNCTION("""COMPUTED_VALUE"""),"")</f>
        <v/>
      </c>
      <c r="BQ9" s="11" t="str">
        <f>IFERROR(__xludf.DUMMYFUNCTION("""COMPUTED_VALUE"""),"")</f>
        <v/>
      </c>
      <c r="BR9" s="11" t="str">
        <f>IFERROR(__xludf.DUMMYFUNCTION("""COMPUTED_VALUE"""),"")</f>
        <v/>
      </c>
      <c r="BS9" s="11" t="str">
        <f>IFERROR(__xludf.DUMMYFUNCTION("""COMPUTED_VALUE"""),"")</f>
        <v/>
      </c>
      <c r="BT9" s="11" t="str">
        <f>IFERROR(__xludf.DUMMYFUNCTION("""COMPUTED_VALUE"""),"")</f>
        <v/>
      </c>
      <c r="BU9" s="11" t="str">
        <f>IFERROR(__xludf.DUMMYFUNCTION("""COMPUTED_VALUE"""),"")</f>
        <v/>
      </c>
    </row>
    <row r="10">
      <c r="A10" s="12" t="str">
        <f>IFERROR(__xludf.DUMMYFUNCTION("""COMPUTED_VALUE"""),"https://upload.wikimedia.org/wikipedia/commons/thumb/e/e2/Mike_Bloomberg_Headshot.jpg/220px-Mike_Bloomberg_Headshot.jpg")</f>
        <v>https://upload.wikimedia.org/wikipedia/commons/thumb/e/e2/Mike_Bloomberg_Headshot.jpg/220px-Mike_Bloomberg_Headshot.jpg</v>
      </c>
      <c r="B10" s="11" t="str">
        <f>IFERROR(__xludf.DUMMYFUNCTION("""COMPUTED_VALUE"""),"Michael Bloomberg")</f>
        <v>Michael Bloomberg</v>
      </c>
      <c r="C10" s="11">
        <f>IFERROR(__xludf.DUMMYFUNCTION("""COMPUTED_VALUE"""),6.0)</f>
        <v>6</v>
      </c>
      <c r="D10" s="11">
        <f>IFERROR(__xludf.DUMMYFUNCTION("""COMPUTED_VALUE"""),5.0)</f>
        <v>5</v>
      </c>
      <c r="E10" s="11">
        <f>IFERROR(__xludf.DUMMYFUNCTION("""COMPUTED_VALUE"""),14.0)</f>
        <v>14</v>
      </c>
      <c r="F10" s="11">
        <f>IFERROR(__xludf.DUMMYFUNCTION("""COMPUTED_VALUE"""),11.0)</f>
        <v>11</v>
      </c>
      <c r="G10" s="11">
        <f>IFERROR(__xludf.DUMMYFUNCTION("""COMPUTED_VALUE"""),30.0)</f>
        <v>30</v>
      </c>
      <c r="H10" s="11">
        <f>IFERROR(__xludf.DUMMYFUNCTION("""COMPUTED_VALUE"""),12.0)</f>
        <v>12</v>
      </c>
      <c r="I10" s="11">
        <f>IFERROR(__xludf.DUMMYFUNCTION("""COMPUTED_VALUE"""),4.0)</f>
        <v>4</v>
      </c>
      <c r="J10" s="11">
        <f>IFERROR(__xludf.DUMMYFUNCTION("""COMPUTED_VALUE"""),3.0)</f>
        <v>3</v>
      </c>
      <c r="K10" s="11">
        <f>IFERROR(__xludf.DUMMYFUNCTION("""COMPUTED_VALUE"""),4.0)</f>
        <v>4</v>
      </c>
      <c r="L10" s="11">
        <f>IFERROR(__xludf.DUMMYFUNCTION("""COMPUTED_VALUE"""),7.0)</f>
        <v>7</v>
      </c>
      <c r="M10" s="11">
        <f>IFERROR(__xludf.DUMMYFUNCTION("""COMPUTED_VALUE"""),0.0)</f>
        <v>0</v>
      </c>
      <c r="N10" s="11">
        <f>IFERROR(__xludf.DUMMYFUNCTION("""COMPUTED_VALUE"""),0.0)</f>
        <v>0</v>
      </c>
      <c r="O10" s="11">
        <f>IFERROR(__xludf.DUMMYFUNCTION("""COMPUTED_VALUE"""),8.0)</f>
        <v>8</v>
      </c>
      <c r="P10" s="11">
        <f>IFERROR(__xludf.DUMMYFUNCTION("""COMPUTED_VALUE"""),0.0)</f>
        <v>0</v>
      </c>
      <c r="Q10" s="11">
        <f>IFERROR(__xludf.DUMMYFUNCTION("""COMPUTED_VALUE"""),0.0)</f>
        <v>0</v>
      </c>
      <c r="R10" s="11">
        <f>IFERROR(__xludf.DUMMYFUNCTION("""COMPUTED_VALUE"""),0.0)</f>
        <v>0</v>
      </c>
      <c r="S10" s="14">
        <f>IFERROR(__xludf.DUMMYFUNCTION("""COMPUTED_VALUE"""),0.0)</f>
        <v>0</v>
      </c>
      <c r="T10" s="14">
        <f>IFERROR(__xludf.DUMMYFUNCTION("""COMPUTED_VALUE"""),0.0)</f>
        <v>0</v>
      </c>
      <c r="U10" s="14">
        <f>IFERROR(__xludf.DUMMYFUNCTION("""COMPUTED_VALUE"""),0.0)</f>
        <v>0</v>
      </c>
      <c r="V10" s="14">
        <f>IFERROR(__xludf.DUMMYFUNCTION("""COMPUTED_VALUE"""),0.0)</f>
        <v>0</v>
      </c>
      <c r="W10" s="14">
        <f>IFERROR(__xludf.DUMMYFUNCTION("""COMPUTED_VALUE"""),0.0)</f>
        <v>0</v>
      </c>
      <c r="X10" s="14">
        <f>IFERROR(__xludf.DUMMYFUNCTION("""COMPUTED_VALUE"""),0.0)</f>
        <v>0</v>
      </c>
      <c r="Y10" s="14">
        <f>IFERROR(__xludf.DUMMYFUNCTION("""COMPUTED_VALUE"""),8.0)</f>
        <v>8</v>
      </c>
      <c r="Z10" s="14">
        <f>IFERROR(__xludf.DUMMYFUNCTION("""COMPUTED_VALUE"""),0.0)</f>
        <v>0</v>
      </c>
      <c r="AA10" s="14">
        <f>IFERROR(__xludf.DUMMYFUNCTION("""COMPUTED_VALUE"""),9.0)</f>
        <v>9</v>
      </c>
      <c r="AB10" s="14">
        <f>IFERROR(__xludf.DUMMYFUNCTION("""COMPUTED_VALUE"""),0.0)</f>
        <v>0</v>
      </c>
      <c r="AC10" s="14">
        <f>IFERROR(__xludf.DUMMYFUNCTION("""COMPUTED_VALUE"""),0.0)</f>
        <v>0</v>
      </c>
      <c r="AD10" s="14">
        <f>IFERROR(__xludf.DUMMYFUNCTION("""COMPUTED_VALUE"""),0.0)</f>
        <v>0</v>
      </c>
      <c r="AE10" s="14">
        <f>IFERROR(__xludf.DUMMYFUNCTION("""COMPUTED_VALUE"""),0.0)</f>
        <v>0</v>
      </c>
      <c r="AF10" s="14">
        <f>IFERROR(__xludf.DUMMYFUNCTION("""COMPUTED_VALUE"""),11.0)</f>
        <v>11</v>
      </c>
      <c r="AG10" s="14">
        <f>IFERROR(__xludf.DUMMYFUNCTION("""COMPUTED_VALUE"""),7.0)</f>
        <v>7</v>
      </c>
      <c r="AH10" s="14">
        <f>IFERROR(__xludf.DUMMYFUNCTION("""COMPUTED_VALUE"""),3.0)</f>
        <v>3</v>
      </c>
      <c r="AI10" s="14">
        <f>IFERROR(__xludf.DUMMYFUNCTION("""COMPUTED_VALUE"""),6.0)</f>
        <v>6</v>
      </c>
      <c r="AJ10" s="14">
        <f>IFERROR(__xludf.DUMMYFUNCTION("""COMPUTED_VALUE"""),0.0)</f>
        <v>0</v>
      </c>
      <c r="AK10" s="14">
        <f>IFERROR(__xludf.DUMMYFUNCTION("""COMPUTED_VALUE"""),5.0)</f>
        <v>5</v>
      </c>
      <c r="AL10" s="14">
        <f>IFERROR(__xludf.DUMMYFUNCTION("""COMPUTED_VALUE"""),0.0)</f>
        <v>0</v>
      </c>
      <c r="AM10" s="14">
        <f>IFERROR(__xludf.DUMMYFUNCTION("""COMPUTED_VALUE"""),0.0)</f>
        <v>0</v>
      </c>
      <c r="AN10" s="14">
        <f>IFERROR(__xludf.DUMMYFUNCTION("""COMPUTED_VALUE"""),0.0)</f>
        <v>0</v>
      </c>
      <c r="AO10" s="14">
        <f>IFERROR(__xludf.DUMMYFUNCTION("""COMPUTED_VALUE"""),0.0)</f>
        <v>0</v>
      </c>
      <c r="AP10" s="14">
        <f>IFERROR(__xludf.DUMMYFUNCTION("""COMPUTED_VALUE"""),3.0)</f>
        <v>3</v>
      </c>
      <c r="AQ10" s="14">
        <f>IFERROR(__xludf.DUMMYFUNCTION("""COMPUTED_VALUE"""),0.0)</f>
        <v>0</v>
      </c>
      <c r="AR10" s="14">
        <f>IFERROR(__xludf.DUMMYFUNCTION("""COMPUTED_VALUE"""),0.0)</f>
        <v>0</v>
      </c>
      <c r="AS10" s="14">
        <f>IFERROR(__xludf.DUMMYFUNCTION("""COMPUTED_VALUE"""),6.0)</f>
        <v>6</v>
      </c>
      <c r="AT10" s="14">
        <f>IFERROR(__xludf.DUMMYFUNCTION("""COMPUTED_VALUE"""),9.0)</f>
        <v>9</v>
      </c>
      <c r="AU10" s="14">
        <f>IFERROR(__xludf.DUMMYFUNCTION("""COMPUTED_VALUE"""),0.0)</f>
        <v>0</v>
      </c>
      <c r="AV10" s="14">
        <f>IFERROR(__xludf.DUMMYFUNCTION("""COMPUTED_VALUE"""),81.0)</f>
        <v>81</v>
      </c>
      <c r="AW10" s="14">
        <f>IFERROR(__xludf.DUMMYFUNCTION("""COMPUTED_VALUE"""),9.0)</f>
        <v>9</v>
      </c>
      <c r="AX10" s="11">
        <f>IFERROR(__xludf.DUMMYFUNCTION("""COMPUTED_VALUE"""),45.0)</f>
        <v>45</v>
      </c>
      <c r="AY10" s="11">
        <f>IFERROR(__xludf.DUMMYFUNCTION("""COMPUTED_VALUE"""),44.0)</f>
        <v>44</v>
      </c>
      <c r="AZ10" s="11">
        <f>IFERROR(__xludf.DUMMYFUNCTION("""COMPUTED_VALUE"""),12.0)</f>
        <v>12</v>
      </c>
      <c r="BA10" s="11">
        <f>IFERROR(__xludf.DUMMYFUNCTION("""COMPUTED_VALUE"""),17.0)</f>
        <v>17</v>
      </c>
      <c r="BB10" s="11">
        <f>IFERROR(__xludf.DUMMYFUNCTION("""COMPUTED_VALUE"""),14.0)</f>
        <v>14</v>
      </c>
      <c r="BC10" s="11">
        <f>IFERROR(__xludf.DUMMYFUNCTION("""COMPUTED_VALUE"""),20.0)</f>
        <v>20</v>
      </c>
      <c r="BD10" s="11">
        <f>IFERROR(__xludf.DUMMYFUNCTION("""COMPUTED_VALUE"""),16.0)</f>
        <v>16</v>
      </c>
      <c r="BE10" s="11" t="str">
        <f>IFERROR(__xludf.DUMMYFUNCTION("""COMPUTED_VALUE"""),"")</f>
        <v/>
      </c>
      <c r="BF10" s="11" t="str">
        <f>IFERROR(__xludf.DUMMYFUNCTION("""COMPUTED_VALUE"""),"")</f>
        <v/>
      </c>
      <c r="BG10" s="11" t="str">
        <f>IFERROR(__xludf.DUMMYFUNCTION("""COMPUTED_VALUE"""),"")</f>
        <v/>
      </c>
      <c r="BH10" s="11" t="str">
        <f>IFERROR(__xludf.DUMMYFUNCTION("""COMPUTED_VALUE"""),"")</f>
        <v/>
      </c>
      <c r="BI10" s="11" t="str">
        <f>IFERROR(__xludf.DUMMYFUNCTION("""COMPUTED_VALUE"""),"")</f>
        <v/>
      </c>
      <c r="BJ10" s="11" t="str">
        <f>IFERROR(__xludf.DUMMYFUNCTION("""COMPUTED_VALUE"""),"")</f>
        <v/>
      </c>
      <c r="BK10" s="11" t="str">
        <f>IFERROR(__xludf.DUMMYFUNCTION("""COMPUTED_VALUE"""),"")</f>
        <v/>
      </c>
      <c r="BL10" s="11" t="str">
        <f>IFERROR(__xludf.DUMMYFUNCTION("""COMPUTED_VALUE"""),"")</f>
        <v/>
      </c>
      <c r="BM10" s="11" t="str">
        <f>IFERROR(__xludf.DUMMYFUNCTION("""COMPUTED_VALUE"""),"")</f>
        <v/>
      </c>
      <c r="BN10" s="11" t="str">
        <f>IFERROR(__xludf.DUMMYFUNCTION("""COMPUTED_VALUE"""),"")</f>
        <v/>
      </c>
      <c r="BO10" s="11" t="str">
        <f>IFERROR(__xludf.DUMMYFUNCTION("""COMPUTED_VALUE"""),"")</f>
        <v/>
      </c>
      <c r="BP10" s="11" t="str">
        <f>IFERROR(__xludf.DUMMYFUNCTION("""COMPUTED_VALUE"""),"")</f>
        <v/>
      </c>
      <c r="BQ10" s="11" t="str">
        <f>IFERROR(__xludf.DUMMYFUNCTION("""COMPUTED_VALUE"""),"")</f>
        <v/>
      </c>
      <c r="BR10" s="11" t="str">
        <f>IFERROR(__xludf.DUMMYFUNCTION("""COMPUTED_VALUE"""),"")</f>
        <v/>
      </c>
      <c r="BS10" s="11" t="str">
        <f>IFERROR(__xludf.DUMMYFUNCTION("""COMPUTED_VALUE"""),"")</f>
        <v/>
      </c>
      <c r="BT10" s="11" t="str">
        <f>IFERROR(__xludf.DUMMYFUNCTION("""COMPUTED_VALUE"""),"")</f>
        <v/>
      </c>
      <c r="BU10" s="11" t="str">
        <f>IFERROR(__xludf.DUMMYFUNCTION("""COMPUTED_VALUE"""),"")</f>
        <v/>
      </c>
    </row>
    <row r="11">
      <c r="A11" s="12" t="str">
        <f>IFERROR(__xludf.DUMMYFUNCTION("""COMPUTED_VALUE"""),"https://upload.wikimedia.org/wikipedia/commons/thumb/b/bf/Pete_Buttigieg_by_Gage_Skidmore.jpg/220px-Pete_Buttigieg_by_Gage_Skidmore.jpg")</f>
        <v>https://upload.wikimedia.org/wikipedia/commons/thumb/b/bf/Pete_Buttigieg_by_Gage_Skidmore.jpg/220px-Pete_Buttigieg_by_Gage_Skidmore.jpg</v>
      </c>
      <c r="B11" s="11" t="str">
        <f>IFERROR(__xludf.DUMMYFUNCTION("""COMPUTED_VALUE"""),"Pete Buttigieg")</f>
        <v>Pete Buttigieg</v>
      </c>
      <c r="C11" s="11">
        <f>IFERROR(__xludf.DUMMYFUNCTION("""COMPUTED_VALUE"""),0.0)</f>
        <v>0</v>
      </c>
      <c r="D11" s="11">
        <f>IFERROR(__xludf.DUMMYFUNCTION("""COMPUTED_VALUE"""),0.0)</f>
        <v>0</v>
      </c>
      <c r="E11" s="11">
        <f>IFERROR(__xludf.DUMMYFUNCTION("""COMPUTED_VALUE"""),0.0)</f>
        <v>0</v>
      </c>
      <c r="F11" s="11">
        <f>IFERROR(__xludf.DUMMYFUNCTION("""COMPUTED_VALUE"""),16.0)</f>
        <v>16</v>
      </c>
      <c r="G11" s="11">
        <f>IFERROR(__xludf.DUMMYFUNCTION("""COMPUTED_VALUE"""),30.0)</f>
        <v>30</v>
      </c>
      <c r="H11" s="11">
        <f>IFERROR(__xludf.DUMMYFUNCTION("""COMPUTED_VALUE"""),12.0)</f>
        <v>12</v>
      </c>
      <c r="I11" s="11">
        <f>IFERROR(__xludf.DUMMYFUNCTION("""COMPUTED_VALUE"""),4.0)</f>
        <v>4</v>
      </c>
      <c r="J11" s="11">
        <f>IFERROR(__xludf.DUMMYFUNCTION("""COMPUTED_VALUE"""),10.0)</f>
        <v>10</v>
      </c>
      <c r="K11" s="11">
        <f>IFERROR(__xludf.DUMMYFUNCTION("""COMPUTED_VALUE"""),7.0)</f>
        <v>7</v>
      </c>
      <c r="L11" s="11">
        <f>IFERROR(__xludf.DUMMYFUNCTION("""COMPUTED_VALUE"""),5.0)</f>
        <v>5</v>
      </c>
      <c r="M11" s="11">
        <f>IFERROR(__xludf.DUMMYFUNCTION("""COMPUTED_VALUE"""),37.0)</f>
        <v>37</v>
      </c>
      <c r="N11" s="11">
        <f>IFERROR(__xludf.DUMMYFUNCTION("""COMPUTED_VALUE"""),71.0)</f>
        <v>71</v>
      </c>
      <c r="O11" s="11">
        <f>IFERROR(__xludf.DUMMYFUNCTION("""COMPUTED_VALUE"""),100.0)</f>
        <v>100</v>
      </c>
      <c r="P11" s="11">
        <f>IFERROR(__xludf.DUMMYFUNCTION("""COMPUTED_VALUE"""),66.0)</f>
        <v>66</v>
      </c>
      <c r="Q11" s="11">
        <f>IFERROR(__xludf.DUMMYFUNCTION("""COMPUTED_VALUE"""),85.0)</f>
        <v>85</v>
      </c>
      <c r="R11" s="11">
        <f>IFERROR(__xludf.DUMMYFUNCTION("""COMPUTED_VALUE"""),100.0)</f>
        <v>100</v>
      </c>
      <c r="S11" s="14">
        <f>IFERROR(__xludf.DUMMYFUNCTION("""COMPUTED_VALUE"""),100.0)</f>
        <v>100</v>
      </c>
      <c r="T11" s="14">
        <f>IFERROR(__xludf.DUMMYFUNCTION("""COMPUTED_VALUE"""),18.0)</f>
        <v>18</v>
      </c>
      <c r="U11" s="14">
        <f>IFERROR(__xludf.DUMMYFUNCTION("""COMPUTED_VALUE"""),50.0)</f>
        <v>50</v>
      </c>
      <c r="V11" s="14">
        <f>IFERROR(__xludf.DUMMYFUNCTION("""COMPUTED_VALUE"""),34.0)</f>
        <v>34</v>
      </c>
      <c r="W11" s="14">
        <f>IFERROR(__xludf.DUMMYFUNCTION("""COMPUTED_VALUE"""),100.0)</f>
        <v>100</v>
      </c>
      <c r="X11" s="14">
        <f>IFERROR(__xludf.DUMMYFUNCTION("""COMPUTED_VALUE"""),79.0)</f>
        <v>79</v>
      </c>
      <c r="Y11" s="14">
        <f>IFERROR(__xludf.DUMMYFUNCTION("""COMPUTED_VALUE"""),62.0)</f>
        <v>62</v>
      </c>
      <c r="Z11" s="14">
        <f>IFERROR(__xludf.DUMMYFUNCTION("""COMPUTED_VALUE"""),33.0)</f>
        <v>33</v>
      </c>
      <c r="AA11" s="14">
        <f>IFERROR(__xludf.DUMMYFUNCTION("""COMPUTED_VALUE"""),43.0)</f>
        <v>43</v>
      </c>
      <c r="AB11" s="14">
        <f>IFERROR(__xludf.DUMMYFUNCTION("""COMPUTED_VALUE"""),30.0)</f>
        <v>30</v>
      </c>
      <c r="AC11" s="14">
        <f>IFERROR(__xludf.DUMMYFUNCTION("""COMPUTED_VALUE"""),59.0)</f>
        <v>59</v>
      </c>
      <c r="AD11" s="14">
        <f>IFERROR(__xludf.DUMMYFUNCTION("""COMPUTED_VALUE"""),63.0)</f>
        <v>63</v>
      </c>
      <c r="AE11" s="14">
        <f>IFERROR(__xludf.DUMMYFUNCTION("""COMPUTED_VALUE"""),79.0)</f>
        <v>79</v>
      </c>
      <c r="AF11" s="14">
        <f>IFERROR(__xludf.DUMMYFUNCTION("""COMPUTED_VALUE"""),67.0)</f>
        <v>67</v>
      </c>
      <c r="AG11" s="14">
        <f>IFERROR(__xludf.DUMMYFUNCTION("""COMPUTED_VALUE"""),62.0)</f>
        <v>62</v>
      </c>
      <c r="AH11" s="14">
        <f>IFERROR(__xludf.DUMMYFUNCTION("""COMPUTED_VALUE"""),33.0)</f>
        <v>33</v>
      </c>
      <c r="AI11" s="14">
        <f>IFERROR(__xludf.DUMMYFUNCTION("""COMPUTED_VALUE"""),37.0)</f>
        <v>37</v>
      </c>
      <c r="AJ11" s="14">
        <f>IFERROR(__xludf.DUMMYFUNCTION("""COMPUTED_VALUE"""),31.0)</f>
        <v>31</v>
      </c>
      <c r="AK11" s="14">
        <f>IFERROR(__xludf.DUMMYFUNCTION("""COMPUTED_VALUE"""),83.0)</f>
        <v>83</v>
      </c>
      <c r="AL11" s="14">
        <f>IFERROR(__xludf.DUMMYFUNCTION("""COMPUTED_VALUE"""),38.0)</f>
        <v>38</v>
      </c>
      <c r="AM11" s="14">
        <f>IFERROR(__xludf.DUMMYFUNCTION("""COMPUTED_VALUE"""),80.0)</f>
        <v>80</v>
      </c>
      <c r="AN11" s="14">
        <f>IFERROR(__xludf.DUMMYFUNCTION("""COMPUTED_VALUE"""),54.0)</f>
        <v>54</v>
      </c>
      <c r="AO11" s="14">
        <f>IFERROR(__xludf.DUMMYFUNCTION("""COMPUTED_VALUE"""),20.0)</f>
        <v>20</v>
      </c>
      <c r="AP11" s="14">
        <f>IFERROR(__xludf.DUMMYFUNCTION("""COMPUTED_VALUE"""),15.0)</f>
        <v>15</v>
      </c>
      <c r="AQ11" s="14">
        <f>IFERROR(__xludf.DUMMYFUNCTION("""COMPUTED_VALUE"""),13.0)</f>
        <v>13</v>
      </c>
      <c r="AR11" s="14">
        <f>IFERROR(__xludf.DUMMYFUNCTION("""COMPUTED_VALUE"""),35.0)</f>
        <v>35</v>
      </c>
      <c r="AS11" s="14">
        <f>IFERROR(__xludf.DUMMYFUNCTION("""COMPUTED_VALUE"""),38.0)</f>
        <v>38</v>
      </c>
      <c r="AT11" s="14">
        <f>IFERROR(__xludf.DUMMYFUNCTION("""COMPUTED_VALUE"""),100.0)</f>
        <v>100</v>
      </c>
      <c r="AU11" s="14">
        <f>IFERROR(__xludf.DUMMYFUNCTION("""COMPUTED_VALUE"""),97.0)</f>
        <v>97</v>
      </c>
      <c r="AV11" s="14">
        <f>IFERROR(__xludf.DUMMYFUNCTION("""COMPUTED_VALUE"""),100.0)</f>
        <v>100</v>
      </c>
      <c r="AW11" s="14">
        <f>IFERROR(__xludf.DUMMYFUNCTION("""COMPUTED_VALUE"""),100.0)</f>
        <v>100</v>
      </c>
      <c r="AX11" s="11">
        <f>IFERROR(__xludf.DUMMYFUNCTION("""COMPUTED_VALUE"""),95.0)</f>
        <v>95</v>
      </c>
      <c r="AY11" s="11">
        <f>IFERROR(__xludf.DUMMYFUNCTION("""COMPUTED_VALUE"""),71.0)</f>
        <v>71</v>
      </c>
      <c r="AZ11" s="11">
        <f>IFERROR(__xludf.DUMMYFUNCTION("""COMPUTED_VALUE"""),84.0)</f>
        <v>84</v>
      </c>
      <c r="BA11" s="11">
        <f>IFERROR(__xludf.DUMMYFUNCTION("""COMPUTED_VALUE"""),65.0)</f>
        <v>65</v>
      </c>
      <c r="BB11" s="11">
        <f>IFERROR(__xludf.DUMMYFUNCTION("""COMPUTED_VALUE"""),93.0)</f>
        <v>93</v>
      </c>
      <c r="BC11" s="11">
        <f>IFERROR(__xludf.DUMMYFUNCTION("""COMPUTED_VALUE"""),69.0)</f>
        <v>69</v>
      </c>
      <c r="BD11" s="11">
        <f>IFERROR(__xludf.DUMMYFUNCTION("""COMPUTED_VALUE"""),100.0)</f>
        <v>100</v>
      </c>
      <c r="BE11" s="11" t="str">
        <f>IFERROR(__xludf.DUMMYFUNCTION("""COMPUTED_VALUE"""),"")</f>
        <v/>
      </c>
      <c r="BF11" s="11" t="str">
        <f>IFERROR(__xludf.DUMMYFUNCTION("""COMPUTED_VALUE"""),"")</f>
        <v/>
      </c>
      <c r="BG11" s="11" t="str">
        <f>IFERROR(__xludf.DUMMYFUNCTION("""COMPUTED_VALUE"""),"")</f>
        <v/>
      </c>
      <c r="BH11" s="11" t="str">
        <f>IFERROR(__xludf.DUMMYFUNCTION("""COMPUTED_VALUE"""),"")</f>
        <v/>
      </c>
      <c r="BI11" s="11" t="str">
        <f>IFERROR(__xludf.DUMMYFUNCTION("""COMPUTED_VALUE"""),"")</f>
        <v/>
      </c>
      <c r="BJ11" s="11" t="str">
        <f>IFERROR(__xludf.DUMMYFUNCTION("""COMPUTED_VALUE"""),"")</f>
        <v/>
      </c>
      <c r="BK11" s="11" t="str">
        <f>IFERROR(__xludf.DUMMYFUNCTION("""COMPUTED_VALUE"""),"")</f>
        <v/>
      </c>
      <c r="BL11" s="11" t="str">
        <f>IFERROR(__xludf.DUMMYFUNCTION("""COMPUTED_VALUE"""),"")</f>
        <v/>
      </c>
      <c r="BM11" s="11" t="str">
        <f>IFERROR(__xludf.DUMMYFUNCTION("""COMPUTED_VALUE"""),"")</f>
        <v/>
      </c>
      <c r="BN11" s="11" t="str">
        <f>IFERROR(__xludf.DUMMYFUNCTION("""COMPUTED_VALUE"""),"")</f>
        <v/>
      </c>
      <c r="BO11" s="11" t="str">
        <f>IFERROR(__xludf.DUMMYFUNCTION("""COMPUTED_VALUE"""),"")</f>
        <v/>
      </c>
      <c r="BP11" s="11" t="str">
        <f>IFERROR(__xludf.DUMMYFUNCTION("""COMPUTED_VALUE"""),"")</f>
        <v/>
      </c>
      <c r="BQ11" s="11" t="str">
        <f>IFERROR(__xludf.DUMMYFUNCTION("""COMPUTED_VALUE"""),"")</f>
        <v/>
      </c>
      <c r="BR11" s="11" t="str">
        <f>IFERROR(__xludf.DUMMYFUNCTION("""COMPUTED_VALUE"""),"")</f>
        <v/>
      </c>
      <c r="BS11" s="11" t="str">
        <f>IFERROR(__xludf.DUMMYFUNCTION("""COMPUTED_VALUE"""),"")</f>
        <v/>
      </c>
      <c r="BT11" s="11" t="str">
        <f>IFERROR(__xludf.DUMMYFUNCTION("""COMPUTED_VALUE"""),"")</f>
        <v/>
      </c>
      <c r="BU11" s="11" t="str">
        <f>IFERROR(__xludf.DUMMYFUNCTION("""COMPUTED_VALUE"""),"")</f>
        <v/>
      </c>
    </row>
    <row r="12">
      <c r="A12" s="12" t="str">
        <f>IFERROR(__xludf.DUMMYFUNCTION("""COMPUTED_VALUE"""),"https://upload.wikimedia.org/wikipedia/commons/thumb/6/61/Tom_Steyer_by_Gage_Skidmore.jpg/220px-Tom_Steyer_by_Gage_Skidmore.jpg")</f>
        <v>https://upload.wikimedia.org/wikipedia/commons/thumb/6/61/Tom_Steyer_by_Gage_Skidmore.jpg/220px-Tom_Steyer_by_Gage_Skidmore.jpg</v>
      </c>
      <c r="B12" s="11" t="str">
        <f>IFERROR(__xludf.DUMMYFUNCTION("""COMPUTED_VALUE"""),"Tom Steyer")</f>
        <v>Tom Steyer</v>
      </c>
      <c r="C12" s="11">
        <f>IFERROR(__xludf.DUMMYFUNCTION("""COMPUTED_VALUE"""),0.0)</f>
        <v>0</v>
      </c>
      <c r="D12" s="11">
        <f>IFERROR(__xludf.DUMMYFUNCTION("""COMPUTED_VALUE"""),17.0)</f>
        <v>17</v>
      </c>
      <c r="E12" s="11">
        <f>IFERROR(__xludf.DUMMYFUNCTION("""COMPUTED_VALUE"""),0.0)</f>
        <v>0</v>
      </c>
      <c r="F12" s="11">
        <f>IFERROR(__xludf.DUMMYFUNCTION("""COMPUTED_VALUE"""),0.0)</f>
        <v>0</v>
      </c>
      <c r="G12" s="11">
        <f>IFERROR(__xludf.DUMMYFUNCTION("""COMPUTED_VALUE"""),0.0)</f>
        <v>0</v>
      </c>
      <c r="H12" s="11">
        <f>IFERROR(__xludf.DUMMYFUNCTION("""COMPUTED_VALUE"""),0.0)</f>
        <v>0</v>
      </c>
      <c r="I12" s="11">
        <f>IFERROR(__xludf.DUMMYFUNCTION("""COMPUTED_VALUE"""),0.0)</f>
        <v>0</v>
      </c>
      <c r="J12" s="11">
        <f>IFERROR(__xludf.DUMMYFUNCTION("""COMPUTED_VALUE"""),3.0)</f>
        <v>3</v>
      </c>
      <c r="K12" s="11">
        <f>IFERROR(__xludf.DUMMYFUNCTION("""COMPUTED_VALUE"""),0.0)</f>
        <v>0</v>
      </c>
      <c r="L12" s="11">
        <f>IFERROR(__xludf.DUMMYFUNCTION("""COMPUTED_VALUE"""),0.0)</f>
        <v>0</v>
      </c>
      <c r="M12" s="11">
        <f>IFERROR(__xludf.DUMMYFUNCTION("""COMPUTED_VALUE"""),5.0)</f>
        <v>5</v>
      </c>
      <c r="N12" s="11">
        <f>IFERROR(__xludf.DUMMYFUNCTION("""COMPUTED_VALUE"""),0.0)</f>
        <v>0</v>
      </c>
      <c r="O12" s="11">
        <f>IFERROR(__xludf.DUMMYFUNCTION("""COMPUTED_VALUE"""),0.0)</f>
        <v>0</v>
      </c>
      <c r="P12" s="11">
        <f>IFERROR(__xludf.DUMMYFUNCTION("""COMPUTED_VALUE"""),0.0)</f>
        <v>0</v>
      </c>
      <c r="Q12" s="11">
        <f>IFERROR(__xludf.DUMMYFUNCTION("""COMPUTED_VALUE"""),0.0)</f>
        <v>0</v>
      </c>
      <c r="R12" s="11">
        <f>IFERROR(__xludf.DUMMYFUNCTION("""COMPUTED_VALUE"""),0.0)</f>
        <v>0</v>
      </c>
      <c r="S12" s="14">
        <f>IFERROR(__xludf.DUMMYFUNCTION("""COMPUTED_VALUE"""),4.0)</f>
        <v>4</v>
      </c>
      <c r="T12" s="14">
        <f>IFERROR(__xludf.DUMMYFUNCTION("""COMPUTED_VALUE"""),2.0)</f>
        <v>2</v>
      </c>
      <c r="U12" s="14">
        <f>IFERROR(__xludf.DUMMYFUNCTION("""COMPUTED_VALUE"""),0.0)</f>
        <v>0</v>
      </c>
      <c r="V12" s="14">
        <f>IFERROR(__xludf.DUMMYFUNCTION("""COMPUTED_VALUE"""),0.0)</f>
        <v>0</v>
      </c>
      <c r="W12" s="14">
        <f>IFERROR(__xludf.DUMMYFUNCTION("""COMPUTED_VALUE"""),7.0)</f>
        <v>7</v>
      </c>
      <c r="X12" s="14">
        <f>IFERROR(__xludf.DUMMYFUNCTION("""COMPUTED_VALUE"""),0.0)</f>
        <v>0</v>
      </c>
      <c r="Y12" s="14">
        <f>IFERROR(__xludf.DUMMYFUNCTION("""COMPUTED_VALUE"""),0.0)</f>
        <v>0</v>
      </c>
      <c r="Z12" s="14">
        <f>IFERROR(__xludf.DUMMYFUNCTION("""COMPUTED_VALUE"""),0.0)</f>
        <v>0</v>
      </c>
      <c r="AA12" s="14">
        <f>IFERROR(__xludf.DUMMYFUNCTION("""COMPUTED_VALUE"""),0.0)</f>
        <v>0</v>
      </c>
      <c r="AB12" s="14">
        <f>IFERROR(__xludf.DUMMYFUNCTION("""COMPUTED_VALUE"""),8.0)</f>
        <v>8</v>
      </c>
      <c r="AC12" s="14">
        <f>IFERROR(__xludf.DUMMYFUNCTION("""COMPUTED_VALUE"""),0.0)</f>
        <v>0</v>
      </c>
      <c r="AD12" s="14">
        <f>IFERROR(__xludf.DUMMYFUNCTION("""COMPUTED_VALUE"""),38.0)</f>
        <v>38</v>
      </c>
      <c r="AE12" s="14">
        <f>IFERROR(__xludf.DUMMYFUNCTION("""COMPUTED_VALUE"""),100.0)</f>
        <v>100</v>
      </c>
      <c r="AF12" s="14">
        <f>IFERROR(__xludf.DUMMYFUNCTION("""COMPUTED_VALUE"""),56.0)</f>
        <v>56</v>
      </c>
      <c r="AG12" s="14">
        <f>IFERROR(__xludf.DUMMYFUNCTION("""COMPUTED_VALUE"""),28.0)</f>
        <v>28</v>
      </c>
      <c r="AH12" s="14">
        <f>IFERROR(__xludf.DUMMYFUNCTION("""COMPUTED_VALUE"""),18.0)</f>
        <v>18</v>
      </c>
      <c r="AI12" s="14">
        <f>IFERROR(__xludf.DUMMYFUNCTION("""COMPUTED_VALUE"""),55.0)</f>
        <v>55</v>
      </c>
      <c r="AJ12" s="14">
        <f>IFERROR(__xludf.DUMMYFUNCTION("""COMPUTED_VALUE"""),31.0)</f>
        <v>31</v>
      </c>
      <c r="AK12" s="14">
        <f>IFERROR(__xludf.DUMMYFUNCTION("""COMPUTED_VALUE"""),17.0)</f>
        <v>17</v>
      </c>
      <c r="AL12" s="14">
        <f>IFERROR(__xludf.DUMMYFUNCTION("""COMPUTED_VALUE"""),13.0)</f>
        <v>13</v>
      </c>
      <c r="AM12" s="14">
        <f>IFERROR(__xludf.DUMMYFUNCTION("""COMPUTED_VALUE"""),17.0)</f>
        <v>17</v>
      </c>
      <c r="AN12" s="14">
        <f>IFERROR(__xludf.DUMMYFUNCTION("""COMPUTED_VALUE"""),29.0)</f>
        <v>29</v>
      </c>
      <c r="AO12" s="14">
        <f>IFERROR(__xludf.DUMMYFUNCTION("""COMPUTED_VALUE"""),24.0)</f>
        <v>24</v>
      </c>
      <c r="AP12" s="14">
        <f>IFERROR(__xludf.DUMMYFUNCTION("""COMPUTED_VALUE"""),28.0)</f>
        <v>28</v>
      </c>
      <c r="AQ12" s="14">
        <f>IFERROR(__xludf.DUMMYFUNCTION("""COMPUTED_VALUE"""),47.0)</f>
        <v>47</v>
      </c>
      <c r="AR12" s="14">
        <f>IFERROR(__xludf.DUMMYFUNCTION("""COMPUTED_VALUE"""),47.0)</f>
        <v>47</v>
      </c>
      <c r="AS12" s="14">
        <f>IFERROR(__xludf.DUMMYFUNCTION("""COMPUTED_VALUE"""),32.0)</f>
        <v>32</v>
      </c>
      <c r="AT12" s="14">
        <f>IFERROR(__xludf.DUMMYFUNCTION("""COMPUTED_VALUE"""),35.0)</f>
        <v>35</v>
      </c>
      <c r="AU12" s="14">
        <f>IFERROR(__xludf.DUMMYFUNCTION("""COMPUTED_VALUE"""),27.0)</f>
        <v>27</v>
      </c>
      <c r="AV12" s="14">
        <f>IFERROR(__xludf.DUMMYFUNCTION("""COMPUTED_VALUE"""),33.0)</f>
        <v>33</v>
      </c>
      <c r="AW12" s="14">
        <f>IFERROR(__xludf.DUMMYFUNCTION("""COMPUTED_VALUE"""),22.0)</f>
        <v>22</v>
      </c>
      <c r="AX12" s="11">
        <f>IFERROR(__xludf.DUMMYFUNCTION("""COMPUTED_VALUE"""),44.0)</f>
        <v>44</v>
      </c>
      <c r="AY12" s="11">
        <f>IFERROR(__xludf.DUMMYFUNCTION("""COMPUTED_VALUE"""),52.0)</f>
        <v>52</v>
      </c>
      <c r="AZ12" s="11">
        <f>IFERROR(__xludf.DUMMYFUNCTION("""COMPUTED_VALUE"""),24.0)</f>
        <v>24</v>
      </c>
      <c r="BA12" s="11">
        <f>IFERROR(__xludf.DUMMYFUNCTION("""COMPUTED_VALUE"""),36.0)</f>
        <v>36</v>
      </c>
      <c r="BB12" s="11">
        <f>IFERROR(__xludf.DUMMYFUNCTION("""COMPUTED_VALUE"""),33.0)</f>
        <v>33</v>
      </c>
      <c r="BC12" s="11">
        <f>IFERROR(__xludf.DUMMYFUNCTION("""COMPUTED_VALUE"""),31.0)</f>
        <v>31</v>
      </c>
      <c r="BD12" s="11">
        <f>IFERROR(__xludf.DUMMYFUNCTION("""COMPUTED_VALUE"""),54.0)</f>
        <v>54</v>
      </c>
      <c r="BE12" s="11" t="str">
        <f>IFERROR(__xludf.DUMMYFUNCTION("""COMPUTED_VALUE"""),"")</f>
        <v/>
      </c>
      <c r="BF12" s="11" t="str">
        <f>IFERROR(__xludf.DUMMYFUNCTION("""COMPUTED_VALUE"""),"")</f>
        <v/>
      </c>
      <c r="BG12" s="11" t="str">
        <f>IFERROR(__xludf.DUMMYFUNCTION("""COMPUTED_VALUE"""),"")</f>
        <v/>
      </c>
      <c r="BH12" s="11" t="str">
        <f>IFERROR(__xludf.DUMMYFUNCTION("""COMPUTED_VALUE"""),"")</f>
        <v/>
      </c>
      <c r="BI12" s="11" t="str">
        <f>IFERROR(__xludf.DUMMYFUNCTION("""COMPUTED_VALUE"""),"")</f>
        <v/>
      </c>
      <c r="BJ12" s="11" t="str">
        <f>IFERROR(__xludf.DUMMYFUNCTION("""COMPUTED_VALUE"""),"")</f>
        <v/>
      </c>
      <c r="BK12" s="11" t="str">
        <f>IFERROR(__xludf.DUMMYFUNCTION("""COMPUTED_VALUE"""),"")</f>
        <v/>
      </c>
      <c r="BL12" s="11" t="str">
        <f>IFERROR(__xludf.DUMMYFUNCTION("""COMPUTED_VALUE"""),"")</f>
        <v/>
      </c>
      <c r="BM12" s="11" t="str">
        <f>IFERROR(__xludf.DUMMYFUNCTION("""COMPUTED_VALUE"""),"")</f>
        <v/>
      </c>
      <c r="BN12" s="11" t="str">
        <f>IFERROR(__xludf.DUMMYFUNCTION("""COMPUTED_VALUE"""),"")</f>
        <v/>
      </c>
      <c r="BO12" s="11" t="str">
        <f>IFERROR(__xludf.DUMMYFUNCTION("""COMPUTED_VALUE"""),"")</f>
        <v/>
      </c>
      <c r="BP12" s="11" t="str">
        <f>IFERROR(__xludf.DUMMYFUNCTION("""COMPUTED_VALUE"""),"")</f>
        <v/>
      </c>
      <c r="BQ12" s="11" t="str">
        <f>IFERROR(__xludf.DUMMYFUNCTION("""COMPUTED_VALUE"""),"")</f>
        <v/>
      </c>
      <c r="BR12" s="11" t="str">
        <f>IFERROR(__xludf.DUMMYFUNCTION("""COMPUTED_VALUE"""),"")</f>
        <v/>
      </c>
      <c r="BS12" s="11" t="str">
        <f>IFERROR(__xludf.DUMMYFUNCTION("""COMPUTED_VALUE"""),"")</f>
        <v/>
      </c>
      <c r="BT12" s="11" t="str">
        <f>IFERROR(__xludf.DUMMYFUNCTION("""COMPUTED_VALUE"""),"")</f>
        <v/>
      </c>
      <c r="BU12" s="11" t="str">
        <f>IFERROR(__xludf.DUMMYFUNCTION("""COMPUTED_VALUE"""),"")</f>
        <v/>
      </c>
    </row>
    <row r="13">
      <c r="A13" s="12" t="str">
        <f>IFERROR(__xludf.DUMMYFUNCTION("""COMPUTED_VALUE"""),"https://upload.wikimedia.org/wikipedia/commons/thumb/2/2a/Tulsi_Gabbard%2C_official_portrait%2C_113th_Congress.jpg/220px-Tulsi_Gabbard%2C_official_portrait%2C_113th_Congress.jpg")</f>
        <v>https://upload.wikimedia.org/wikipedia/commons/thumb/2/2a/Tulsi_Gabbard%2C_official_portrait%2C_113th_Congress.jpg/220px-Tulsi_Gabbard%2C_official_portrait%2C_113th_Congress.jpg</v>
      </c>
      <c r="B13" s="11" t="str">
        <f>IFERROR(__xludf.DUMMYFUNCTION("""COMPUTED_VALUE"""),"Tulsi Gabbard")</f>
        <v>Tulsi Gabbard</v>
      </c>
      <c r="C13" s="11">
        <f>IFERROR(__xludf.DUMMYFUNCTION("""COMPUTED_VALUE"""),8.0)</f>
        <v>8</v>
      </c>
      <c r="D13" s="11">
        <f>IFERROR(__xludf.DUMMYFUNCTION("""COMPUTED_VALUE"""),0.0)</f>
        <v>0</v>
      </c>
      <c r="E13" s="11">
        <f>IFERROR(__xludf.DUMMYFUNCTION("""COMPUTED_VALUE"""),100.0)</f>
        <v>100</v>
      </c>
      <c r="F13" s="11">
        <f>IFERROR(__xludf.DUMMYFUNCTION("""COMPUTED_VALUE"""),29.0)</f>
        <v>29</v>
      </c>
      <c r="G13" s="11">
        <f>IFERROR(__xludf.DUMMYFUNCTION("""COMPUTED_VALUE"""),50.0)</f>
        <v>50</v>
      </c>
      <c r="H13" s="11">
        <f>IFERROR(__xludf.DUMMYFUNCTION("""COMPUTED_VALUE"""),47.0)</f>
        <v>47</v>
      </c>
      <c r="I13" s="11">
        <f>IFERROR(__xludf.DUMMYFUNCTION("""COMPUTED_VALUE"""),4.0)</f>
        <v>4</v>
      </c>
      <c r="J13" s="11">
        <f>IFERROR(__xludf.DUMMYFUNCTION("""COMPUTED_VALUE"""),21.0)</f>
        <v>21</v>
      </c>
      <c r="K13" s="11">
        <f>IFERROR(__xludf.DUMMYFUNCTION("""COMPUTED_VALUE"""),11.0)</f>
        <v>11</v>
      </c>
      <c r="L13" s="11">
        <f>IFERROR(__xludf.DUMMYFUNCTION("""COMPUTED_VALUE"""),10.0)</f>
        <v>10</v>
      </c>
      <c r="M13" s="11">
        <f>IFERROR(__xludf.DUMMYFUNCTION("""COMPUTED_VALUE"""),5.0)</f>
        <v>5</v>
      </c>
      <c r="N13" s="11">
        <f>IFERROR(__xludf.DUMMYFUNCTION("""COMPUTED_VALUE"""),8.0)</f>
        <v>8</v>
      </c>
      <c r="O13" s="11">
        <f>IFERROR(__xludf.DUMMYFUNCTION("""COMPUTED_VALUE"""),54.0)</f>
        <v>54</v>
      </c>
      <c r="P13" s="11">
        <f>IFERROR(__xludf.DUMMYFUNCTION("""COMPUTED_VALUE"""),7.0)</f>
        <v>7</v>
      </c>
      <c r="Q13" s="11">
        <f>IFERROR(__xludf.DUMMYFUNCTION("""COMPUTED_VALUE"""),6.0)</f>
        <v>6</v>
      </c>
      <c r="R13" s="11">
        <f>IFERROR(__xludf.DUMMYFUNCTION("""COMPUTED_VALUE"""),6.0)</f>
        <v>6</v>
      </c>
      <c r="S13" s="14">
        <f>IFERROR(__xludf.DUMMYFUNCTION("""COMPUTED_VALUE"""),12.0)</f>
        <v>12</v>
      </c>
      <c r="T13" s="14">
        <f>IFERROR(__xludf.DUMMYFUNCTION("""COMPUTED_VALUE"""),4.0)</f>
        <v>4</v>
      </c>
      <c r="U13" s="14">
        <f>IFERROR(__xludf.DUMMYFUNCTION("""COMPUTED_VALUE"""),25.0)</f>
        <v>25</v>
      </c>
      <c r="V13" s="14">
        <f>IFERROR(__xludf.DUMMYFUNCTION("""COMPUTED_VALUE"""),27.0)</f>
        <v>27</v>
      </c>
      <c r="W13" s="14">
        <f>IFERROR(__xludf.DUMMYFUNCTION("""COMPUTED_VALUE"""),32.0)</f>
        <v>32</v>
      </c>
      <c r="X13" s="14">
        <f>IFERROR(__xludf.DUMMYFUNCTION("""COMPUTED_VALUE"""),12.0)</f>
        <v>12</v>
      </c>
      <c r="Y13" s="14">
        <f>IFERROR(__xludf.DUMMYFUNCTION("""COMPUTED_VALUE"""),19.0)</f>
        <v>19</v>
      </c>
      <c r="Z13" s="14">
        <f>IFERROR(__xludf.DUMMYFUNCTION("""COMPUTED_VALUE"""),29.0)</f>
        <v>29</v>
      </c>
      <c r="AA13" s="14">
        <f>IFERROR(__xludf.DUMMYFUNCTION("""COMPUTED_VALUE"""),35.0)</f>
        <v>35</v>
      </c>
      <c r="AB13" s="14">
        <f>IFERROR(__xludf.DUMMYFUNCTION("""COMPUTED_VALUE"""),22.0)</f>
        <v>22</v>
      </c>
      <c r="AC13" s="14">
        <f>IFERROR(__xludf.DUMMYFUNCTION("""COMPUTED_VALUE"""),71.0)</f>
        <v>71</v>
      </c>
      <c r="AD13" s="14">
        <f>IFERROR(__xludf.DUMMYFUNCTION("""COMPUTED_VALUE"""),100.0)</f>
        <v>100</v>
      </c>
      <c r="AE13" s="14">
        <f>IFERROR(__xludf.DUMMYFUNCTION("""COMPUTED_VALUE"""),32.0)</f>
        <v>32</v>
      </c>
      <c r="AF13" s="14">
        <f>IFERROR(__xludf.DUMMYFUNCTION("""COMPUTED_VALUE"""),83.0)</f>
        <v>83</v>
      </c>
      <c r="AG13" s="14">
        <f>IFERROR(__xludf.DUMMYFUNCTION("""COMPUTED_VALUE"""),72.0)</f>
        <v>72</v>
      </c>
      <c r="AH13" s="14">
        <f>IFERROR(__xludf.DUMMYFUNCTION("""COMPUTED_VALUE"""),100.0)</f>
        <v>100</v>
      </c>
      <c r="AI13" s="14">
        <f>IFERROR(__xludf.DUMMYFUNCTION("""COMPUTED_VALUE"""),65.0)</f>
        <v>65</v>
      </c>
      <c r="AJ13" s="14">
        <f>IFERROR(__xludf.DUMMYFUNCTION("""COMPUTED_VALUE"""),31.0)</f>
        <v>31</v>
      </c>
      <c r="AK13" s="14">
        <f>IFERROR(__xludf.DUMMYFUNCTION("""COMPUTED_VALUE"""),36.0)</f>
        <v>36</v>
      </c>
      <c r="AL13" s="14">
        <f>IFERROR(__xludf.DUMMYFUNCTION("""COMPUTED_VALUE"""),40.0)</f>
        <v>40</v>
      </c>
      <c r="AM13" s="14">
        <f>IFERROR(__xludf.DUMMYFUNCTION("""COMPUTED_VALUE"""),56.0)</f>
        <v>56</v>
      </c>
      <c r="AN13" s="14">
        <f>IFERROR(__xludf.DUMMYFUNCTION("""COMPUTED_VALUE"""),26.0)</f>
        <v>26</v>
      </c>
      <c r="AO13" s="14">
        <f>IFERROR(__xludf.DUMMYFUNCTION("""COMPUTED_VALUE"""),36.0)</f>
        <v>36</v>
      </c>
      <c r="AP13" s="14">
        <f>IFERROR(__xludf.DUMMYFUNCTION("""COMPUTED_VALUE"""),18.0)</f>
        <v>18</v>
      </c>
      <c r="AQ13" s="14">
        <f>IFERROR(__xludf.DUMMYFUNCTION("""COMPUTED_VALUE"""),21.0)</f>
        <v>21</v>
      </c>
      <c r="AR13" s="14">
        <f>IFERROR(__xludf.DUMMYFUNCTION("""COMPUTED_VALUE"""),84.0)</f>
        <v>84</v>
      </c>
      <c r="AS13" s="14">
        <f>IFERROR(__xludf.DUMMYFUNCTION("""COMPUTED_VALUE"""),100.0)</f>
        <v>100</v>
      </c>
      <c r="AT13" s="14">
        <f>IFERROR(__xludf.DUMMYFUNCTION("""COMPUTED_VALUE"""),59.0)</f>
        <v>59</v>
      </c>
      <c r="AU13" s="14">
        <f>IFERROR(__xludf.DUMMYFUNCTION("""COMPUTED_VALUE"""),67.0)</f>
        <v>67</v>
      </c>
      <c r="AV13" s="14">
        <f>IFERROR(__xludf.DUMMYFUNCTION("""COMPUTED_VALUE"""),58.0)</f>
        <v>58</v>
      </c>
      <c r="AW13" s="14">
        <f>IFERROR(__xludf.DUMMYFUNCTION("""COMPUTED_VALUE"""),26.0)</f>
        <v>26</v>
      </c>
      <c r="AX13" s="11">
        <f>IFERROR(__xludf.DUMMYFUNCTION("""COMPUTED_VALUE"""),74.0)</f>
        <v>74</v>
      </c>
      <c r="AY13" s="11">
        <f>IFERROR(__xludf.DUMMYFUNCTION("""COMPUTED_VALUE"""),81.0)</f>
        <v>81</v>
      </c>
      <c r="AZ13" s="11">
        <f>IFERROR(__xludf.DUMMYFUNCTION("""COMPUTED_VALUE"""),60.0)</f>
        <v>60</v>
      </c>
      <c r="BA13" s="11">
        <f>IFERROR(__xludf.DUMMYFUNCTION("""COMPUTED_VALUE"""),46.0)</f>
        <v>46</v>
      </c>
      <c r="BB13" s="11">
        <f>IFERROR(__xludf.DUMMYFUNCTION("""COMPUTED_VALUE"""),100.0)</f>
        <v>100</v>
      </c>
      <c r="BC13" s="11">
        <f>IFERROR(__xludf.DUMMYFUNCTION("""COMPUTED_VALUE"""),71.0)</f>
        <v>71</v>
      </c>
      <c r="BD13" s="11">
        <f>IFERROR(__xludf.DUMMYFUNCTION("""COMPUTED_VALUE"""),61.0)</f>
        <v>61</v>
      </c>
      <c r="BE13" s="11" t="str">
        <f>IFERROR(__xludf.DUMMYFUNCTION("""COMPUTED_VALUE"""),"")</f>
        <v/>
      </c>
      <c r="BF13" s="11" t="str">
        <f>IFERROR(__xludf.DUMMYFUNCTION("""COMPUTED_VALUE"""),"")</f>
        <v/>
      </c>
      <c r="BG13" s="11" t="str">
        <f>IFERROR(__xludf.DUMMYFUNCTION("""COMPUTED_VALUE"""),"")</f>
        <v/>
      </c>
      <c r="BH13" s="11" t="str">
        <f>IFERROR(__xludf.DUMMYFUNCTION("""COMPUTED_VALUE"""),"")</f>
        <v/>
      </c>
      <c r="BI13" s="11" t="str">
        <f>IFERROR(__xludf.DUMMYFUNCTION("""COMPUTED_VALUE"""),"")</f>
        <v/>
      </c>
      <c r="BJ13" s="11" t="str">
        <f>IFERROR(__xludf.DUMMYFUNCTION("""COMPUTED_VALUE"""),"")</f>
        <v/>
      </c>
      <c r="BK13" s="11" t="str">
        <f>IFERROR(__xludf.DUMMYFUNCTION("""COMPUTED_VALUE"""),"")</f>
        <v/>
      </c>
      <c r="BL13" s="11" t="str">
        <f>IFERROR(__xludf.DUMMYFUNCTION("""COMPUTED_VALUE"""),"")</f>
        <v/>
      </c>
      <c r="BM13" s="11" t="str">
        <f>IFERROR(__xludf.DUMMYFUNCTION("""COMPUTED_VALUE"""),"")</f>
        <v/>
      </c>
      <c r="BN13" s="11" t="str">
        <f>IFERROR(__xludf.DUMMYFUNCTION("""COMPUTED_VALUE"""),"")</f>
        <v/>
      </c>
      <c r="BO13" s="11" t="str">
        <f>IFERROR(__xludf.DUMMYFUNCTION("""COMPUTED_VALUE"""),"")</f>
        <v/>
      </c>
      <c r="BP13" s="11" t="str">
        <f>IFERROR(__xludf.DUMMYFUNCTION("""COMPUTED_VALUE"""),"")</f>
        <v/>
      </c>
      <c r="BQ13" s="11" t="str">
        <f>IFERROR(__xludf.DUMMYFUNCTION("""COMPUTED_VALUE"""),"")</f>
        <v/>
      </c>
      <c r="BR13" s="11" t="str">
        <f>IFERROR(__xludf.DUMMYFUNCTION("""COMPUTED_VALUE"""),"")</f>
        <v/>
      </c>
      <c r="BS13" s="11" t="str">
        <f>IFERROR(__xludf.DUMMYFUNCTION("""COMPUTED_VALUE"""),"")</f>
        <v/>
      </c>
      <c r="BT13" s="11" t="str">
        <f>IFERROR(__xludf.DUMMYFUNCTION("""COMPUTED_VALUE"""),"")</f>
        <v/>
      </c>
      <c r="BU13" s="11" t="str">
        <f>IFERROR(__xludf.DUMMYFUNCTION("""COMPUTED_VALUE"""),"")</f>
        <v/>
      </c>
    </row>
    <row r="14">
      <c r="A14" s="22"/>
    </row>
    <row r="15">
      <c r="A15" s="22"/>
    </row>
    <row r="16">
      <c r="A16" s="22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</hyperlinks>
  <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sheetData>
    <row r="1">
      <c r="A1" s="11" t="str">
        <f>IFERROR(__xludf.DUMMYFUNCTION("IMPORTRANGE(""https://docs.google.com/spreadsheets/d/1d6fdgW_xP7v4hVciptosnfGlaG9RAWMKSEGWLdL8ilY/edit#gid=1623320637/edit#gid=0"",""NV!A1:XX26"")"),"")</f>
        <v/>
      </c>
      <c r="B1" s="11" t="str">
        <f>IFERROR(__xludf.DUMMYFUNCTION("""COMPUTED_VALUE"""),"")</f>
        <v/>
      </c>
      <c r="C1" s="11" t="str">
        <f>IFERROR(__xludf.DUMMYFUNCTION("""COMPUTED_VALUE"""),"12/27/2018 - 01/02/2019")</f>
        <v>12/27/2018 - 01/02/2019</v>
      </c>
      <c r="D1" s="11" t="str">
        <f>IFERROR(__xludf.DUMMYFUNCTION("""COMPUTED_VALUE"""),"01/03/2019 - 01/09/2019")</f>
        <v>01/03/2019 - 01/09/2019</v>
      </c>
      <c r="E1" s="11" t="str">
        <f>IFERROR(__xludf.DUMMYFUNCTION("""COMPUTED_VALUE"""),"01/10/2019 - 01/16/2019")</f>
        <v>01/10/2019 - 01/16/2019</v>
      </c>
      <c r="F1" s="11" t="str">
        <f>IFERROR(__xludf.DUMMYFUNCTION("""COMPUTED_VALUE"""),"01/17/2019 - 01/23/2019")</f>
        <v>01/17/2019 - 01/23/2019</v>
      </c>
      <c r="G1" s="11" t="str">
        <f>IFERROR(__xludf.DUMMYFUNCTION("""COMPUTED_VALUE"""),"01/24/2019 - 01/30/2019")</f>
        <v>01/24/2019 - 01/30/2019</v>
      </c>
      <c r="H1" s="11" t="str">
        <f>IFERROR(__xludf.DUMMYFUNCTION("""COMPUTED_VALUE"""),"01/31/2019 - 02/06/2019")</f>
        <v>01/31/2019 - 02/06/2019</v>
      </c>
      <c r="I1" s="11" t="str">
        <f>IFERROR(__xludf.DUMMYFUNCTION("""COMPUTED_VALUE"""),"02/07/2019 - 02/13/2019")</f>
        <v>02/07/2019 - 02/13/2019</v>
      </c>
      <c r="J1" s="11" t="str">
        <f>IFERROR(__xludf.DUMMYFUNCTION("""COMPUTED_VALUE"""),"02/14/2019 - 02/20/2019")</f>
        <v>02/14/2019 - 02/20/2019</v>
      </c>
      <c r="K1" s="11" t="str">
        <f>IFERROR(__xludf.DUMMYFUNCTION("""COMPUTED_VALUE"""),"02/21/2019 - 02/27/2019")</f>
        <v>02/21/2019 - 02/27/2019</v>
      </c>
      <c r="L1" s="11" t="str">
        <f>IFERROR(__xludf.DUMMYFUNCTION("""COMPUTED_VALUE"""),"02/28/2019 - 03/06/2019")</f>
        <v>02/28/2019 - 03/06/2019</v>
      </c>
      <c r="M1" s="11" t="str">
        <f>IFERROR(__xludf.DUMMYFUNCTION("""COMPUTED_VALUE"""),"03/07/2019 - 03/13/2019")</f>
        <v>03/07/2019 - 03/13/2019</v>
      </c>
      <c r="N1" s="11" t="str">
        <f>IFERROR(__xludf.DUMMYFUNCTION("""COMPUTED_VALUE"""),"03/14/2019 - 03/20/2019")</f>
        <v>03/14/2019 - 03/20/2019</v>
      </c>
      <c r="O1" s="11" t="str">
        <f>IFERROR(__xludf.DUMMYFUNCTION("""COMPUTED_VALUE"""),"03/21/2019 - 03/27/2019")</f>
        <v>03/21/2019 - 03/27/2019</v>
      </c>
      <c r="P1" s="11" t="str">
        <f>IFERROR(__xludf.DUMMYFUNCTION("""COMPUTED_VALUE"""),"03/28/2019 - 04/03/2019")</f>
        <v>03/28/2019 - 04/03/2019</v>
      </c>
      <c r="Q1" s="11" t="str">
        <f>IFERROR(__xludf.DUMMYFUNCTION("""COMPUTED_VALUE"""),"04/04/2019 - 04/10/2019")</f>
        <v>04/04/2019 - 04/10/2019</v>
      </c>
      <c r="R1" s="11" t="str">
        <f>IFERROR(__xludf.DUMMYFUNCTION("""COMPUTED_VALUE"""),"04/11/2019 - 04/17/2019")</f>
        <v>04/11/2019 - 04/17/2019</v>
      </c>
      <c r="S1" s="11" t="str">
        <f>IFERROR(__xludf.DUMMYFUNCTION("""COMPUTED_VALUE"""),"04/18/2019 - 04/24/2019")</f>
        <v>04/18/2019 - 04/24/2019</v>
      </c>
      <c r="T1" s="11" t="str">
        <f>IFERROR(__xludf.DUMMYFUNCTION("""COMPUTED_VALUE"""),"04/25/2019 - 05/01/2019")</f>
        <v>04/25/2019 - 05/01/2019</v>
      </c>
      <c r="U1" s="11" t="str">
        <f>IFERROR(__xludf.DUMMYFUNCTION("""COMPUTED_VALUE"""),"05/02/2019 - 05/08/2019")</f>
        <v>05/02/2019 - 05/08/2019</v>
      </c>
      <c r="V1" s="11" t="str">
        <f>IFERROR(__xludf.DUMMYFUNCTION("""COMPUTED_VALUE"""),"05/09/2019 - 05/15/2019")</f>
        <v>05/09/2019 - 05/15/2019</v>
      </c>
      <c r="W1" s="11" t="str">
        <f>IFERROR(__xludf.DUMMYFUNCTION("""COMPUTED_VALUE"""),"05/16/2019 - 05/22/2019")</f>
        <v>05/16/2019 - 05/22/2019</v>
      </c>
      <c r="X1" s="11" t="str">
        <f>IFERROR(__xludf.DUMMYFUNCTION("""COMPUTED_VALUE"""),"05/23/2019 - 05/29/2019")</f>
        <v>05/23/2019 - 05/29/2019</v>
      </c>
      <c r="Y1" s="11" t="str">
        <f>IFERROR(__xludf.DUMMYFUNCTION("""COMPUTED_VALUE"""),"05/30/2019 - 06/05/2019")</f>
        <v>05/30/2019 - 06/05/2019</v>
      </c>
      <c r="Z1" s="11" t="str">
        <f>IFERROR(__xludf.DUMMYFUNCTION("""COMPUTED_VALUE"""),"06/06/2019 - 06/12/2019")</f>
        <v>06/06/2019 - 06/12/2019</v>
      </c>
      <c r="AA1" s="11" t="str">
        <f>IFERROR(__xludf.DUMMYFUNCTION("""COMPUTED_VALUE"""),"06/13/2019 - 06/19/2019")</f>
        <v>06/13/2019 - 06/19/2019</v>
      </c>
      <c r="AB1" s="11" t="str">
        <f>IFERROR(__xludf.DUMMYFUNCTION("""COMPUTED_VALUE"""),"06/20/2019 - 06/26/2019")</f>
        <v>06/20/2019 - 06/26/2019</v>
      </c>
      <c r="AC1" s="11" t="str">
        <f>IFERROR(__xludf.DUMMYFUNCTION("""COMPUTED_VALUE"""),"06/27/2019 - 07/03/2019")</f>
        <v>06/27/2019 - 07/03/2019</v>
      </c>
      <c r="AD1" s="11" t="str">
        <f>IFERROR(__xludf.DUMMYFUNCTION("""COMPUTED_VALUE"""),"07/04/2019 - 07/10/2019")</f>
        <v>07/04/2019 - 07/10/2019</v>
      </c>
      <c r="AE1" s="11" t="str">
        <f>IFERROR(__xludf.DUMMYFUNCTION("""COMPUTED_VALUE"""),"07/11/2019 - 07/17/2019")</f>
        <v>07/11/2019 - 07/17/2019</v>
      </c>
      <c r="AF1" s="11" t="str">
        <f>IFERROR(__xludf.DUMMYFUNCTION("""COMPUTED_VALUE"""),"07/18/2019 - 07/24/2019")</f>
        <v>07/18/2019 - 07/24/2019</v>
      </c>
      <c r="AG1" s="11" t="str">
        <f>IFERROR(__xludf.DUMMYFUNCTION("""COMPUTED_VALUE"""),"07/25/2019 - 07/31/2019")</f>
        <v>07/25/2019 - 07/31/2019</v>
      </c>
      <c r="AH1" s="11" t="str">
        <f>IFERROR(__xludf.DUMMYFUNCTION("""COMPUTED_VALUE"""),"08/01/2019 - 08/07/2019")</f>
        <v>08/01/2019 - 08/07/2019</v>
      </c>
      <c r="AI1" s="11" t="str">
        <f>IFERROR(__xludf.DUMMYFUNCTION("""COMPUTED_VALUE"""),"08/08/2019 - 08/14/2019")</f>
        <v>08/08/2019 - 08/14/2019</v>
      </c>
      <c r="AJ1" s="11" t="str">
        <f>IFERROR(__xludf.DUMMYFUNCTION("""COMPUTED_VALUE"""),"08/15/2019 - 08/21/2019")</f>
        <v>08/15/2019 - 08/21/2019</v>
      </c>
      <c r="AK1" s="11" t="str">
        <f>IFERROR(__xludf.DUMMYFUNCTION("""COMPUTED_VALUE"""),"08/22/2019 - 08/28/2019")</f>
        <v>08/22/2019 - 08/28/2019</v>
      </c>
      <c r="AL1" s="11" t="str">
        <f>IFERROR(__xludf.DUMMYFUNCTION("""COMPUTED_VALUE"""),"08/29/2019 - 09/04/2019")</f>
        <v>08/29/2019 - 09/04/2019</v>
      </c>
      <c r="AM1" s="11" t="str">
        <f>IFERROR(__xludf.DUMMYFUNCTION("""COMPUTED_VALUE"""),"09/05/2019 - 09/11/2019")</f>
        <v>09/05/2019 - 09/11/2019</v>
      </c>
      <c r="AN1" s="11" t="str">
        <f>IFERROR(__xludf.DUMMYFUNCTION("""COMPUTED_VALUE"""),"09/12/2019 - 09/18/2019")</f>
        <v>09/12/2019 - 09/18/2019</v>
      </c>
      <c r="AO1" s="11" t="str">
        <f>IFERROR(__xludf.DUMMYFUNCTION("""COMPUTED_VALUE"""),"09/19/2019 - 09/25/2019")</f>
        <v>09/19/2019 - 09/25/2019</v>
      </c>
      <c r="AP1" s="11" t="str">
        <f>IFERROR(__xludf.DUMMYFUNCTION("""COMPUTED_VALUE"""),"09/26/2019 - 10/02/2019")</f>
        <v>09/26/2019 - 10/02/2019</v>
      </c>
      <c r="AQ1" s="11" t="str">
        <f>IFERROR(__xludf.DUMMYFUNCTION("""COMPUTED_VALUE"""),"10/03/2019 - 10/09/2019")</f>
        <v>10/03/2019 - 10/09/2019</v>
      </c>
      <c r="AR1" s="11" t="str">
        <f>IFERROR(__xludf.DUMMYFUNCTION("""COMPUTED_VALUE"""),"10/10/2019 10/16/2019")</f>
        <v>10/10/2019 10/16/2019</v>
      </c>
      <c r="AS1" s="11" t="str">
        <f>IFERROR(__xludf.DUMMYFUNCTION("""COMPUTED_VALUE"""),"10/17/2019 - 10/23/2019")</f>
        <v>10/17/2019 - 10/23/2019</v>
      </c>
      <c r="AT1" s="11" t="str">
        <f>IFERROR(__xludf.DUMMYFUNCTION("""COMPUTED_VALUE"""),"10/24/2019 - 10/30/2019")</f>
        <v>10/24/2019 - 10/30/2019</v>
      </c>
      <c r="AU1" s="11" t="str">
        <f>IFERROR(__xludf.DUMMYFUNCTION("""COMPUTED_VALUE"""),"10/31/2019 - 11/06/2019")</f>
        <v>10/31/2019 - 11/06/2019</v>
      </c>
      <c r="AV1" s="11" t="str">
        <f>IFERROR(__xludf.DUMMYFUNCTION("""COMPUTED_VALUE"""),"11/07/2019 - 11/13/2019")</f>
        <v>11/07/2019 - 11/13/2019</v>
      </c>
      <c r="AW1" s="11" t="str">
        <f>IFERROR(__xludf.DUMMYFUNCTION("""COMPUTED_VALUE"""),"11/14/2019 11/20/2019")</f>
        <v>11/14/2019 11/20/2019</v>
      </c>
      <c r="AX1" s="11" t="str">
        <f>IFERROR(__xludf.DUMMYFUNCTION("""COMPUTED_VALUE"""),"11/21/2019 11/27/2019")</f>
        <v>11/21/2019 11/27/2019</v>
      </c>
      <c r="AY1" s="11" t="str">
        <f>IFERROR(__xludf.DUMMYFUNCTION("""COMPUTED_VALUE"""),"11/28/2019 12/04/2019")</f>
        <v>11/28/2019 12/04/2019</v>
      </c>
      <c r="AZ1" s="11" t="str">
        <f>IFERROR(__xludf.DUMMYFUNCTION("""COMPUTED_VALUE"""),"12/05/2019 12/11/2019")</f>
        <v>12/05/2019 12/11/2019</v>
      </c>
      <c r="BA1" s="11" t="str">
        <f>IFERROR(__xludf.DUMMYFUNCTION("""COMPUTED_VALUE"""),"12/12/2019 12/18/2019")</f>
        <v>12/12/2019 12/18/2019</v>
      </c>
      <c r="BB1" s="11" t="str">
        <f>IFERROR(__xludf.DUMMYFUNCTION("""COMPUTED_VALUE"""),"12/19/2019 12/25/2019")</f>
        <v>12/19/2019 12/25/2019</v>
      </c>
      <c r="BC1" s="11" t="str">
        <f>IFERROR(__xludf.DUMMYFUNCTION("""COMPUTED_VALUE"""),"12/26/2019 01/01/2020")</f>
        <v>12/26/2019 01/01/2020</v>
      </c>
      <c r="BD1" s="11" t="str">
        <f>IFERROR(__xludf.DUMMYFUNCTION("""COMPUTED_VALUE"""),"01/02/2020 01/08/2020")</f>
        <v>01/02/2020 01/08/2020</v>
      </c>
      <c r="BE1" s="11" t="str">
        <f>IFERROR(__xludf.DUMMYFUNCTION("""COMPUTED_VALUE"""),"")</f>
        <v/>
      </c>
      <c r="BF1" s="11" t="str">
        <f>IFERROR(__xludf.DUMMYFUNCTION("""COMPUTED_VALUE"""),"")</f>
        <v/>
      </c>
      <c r="BG1" s="11" t="str">
        <f>IFERROR(__xludf.DUMMYFUNCTION("""COMPUTED_VALUE"""),"")</f>
        <v/>
      </c>
    </row>
    <row r="2">
      <c r="A2" s="21" t="str">
        <f>IFERROR(__xludf.DUMMYFUNCTION("""COMPUTED_VALUE"""),"https://upload.wikimedia.org/wikipedia/commons/thumb/b/b7/Amy_Klobuchar%2C_official_portrait%2C_113th_Congress.jpg/220px-Amy_Klobuchar%2C_official_portrait%2C_113th_Congress.jpg")</f>
        <v>https://upload.wikimedia.org/wikipedia/commons/thumb/b/b7/Amy_Klobuchar%2C_official_portrait%2C_113th_Congress.jpg/220px-Amy_Klobuchar%2C_official_portrait%2C_113th_Congress.jpg</v>
      </c>
      <c r="B2" s="11" t="str">
        <f>IFERROR(__xludf.DUMMYFUNCTION("""COMPUTED_VALUE"""),"Amy Klobuchar")</f>
        <v>Amy Klobuchar</v>
      </c>
      <c r="C2" s="11">
        <f>IFERROR(__xludf.DUMMYFUNCTION("""COMPUTED_VALUE"""),6.0)</f>
        <v>6</v>
      </c>
      <c r="D2" s="11">
        <f>IFERROR(__xludf.DUMMYFUNCTION("""COMPUTED_VALUE"""),6.0)</f>
        <v>6</v>
      </c>
      <c r="E2" s="11">
        <f>IFERROR(__xludf.DUMMYFUNCTION("""COMPUTED_VALUE"""),0.0)</f>
        <v>0</v>
      </c>
      <c r="F2" s="11">
        <f>IFERROR(__xludf.DUMMYFUNCTION("""COMPUTED_VALUE"""),34.0)</f>
        <v>34</v>
      </c>
      <c r="G2" s="11">
        <f>IFERROR(__xludf.DUMMYFUNCTION("""COMPUTED_VALUE"""),11.0)</f>
        <v>11</v>
      </c>
      <c r="H2" s="11">
        <f>IFERROR(__xludf.DUMMYFUNCTION("""COMPUTED_VALUE"""),18.0)</f>
        <v>18</v>
      </c>
      <c r="I2" s="11">
        <f>IFERROR(__xludf.DUMMYFUNCTION("""COMPUTED_VALUE"""),49.0)</f>
        <v>49</v>
      </c>
      <c r="J2" s="11">
        <f>IFERROR(__xludf.DUMMYFUNCTION("""COMPUTED_VALUE"""),10.0)</f>
        <v>10</v>
      </c>
      <c r="K2" s="11">
        <f>IFERROR(__xludf.DUMMYFUNCTION("""COMPUTED_VALUE"""),14.0)</f>
        <v>14</v>
      </c>
      <c r="L2" s="11">
        <f>IFERROR(__xludf.DUMMYFUNCTION("""COMPUTED_VALUE"""),3.0)</f>
        <v>3</v>
      </c>
      <c r="M2" s="11">
        <f>IFERROR(__xludf.DUMMYFUNCTION("""COMPUTED_VALUE"""),11.0)</f>
        <v>11</v>
      </c>
      <c r="N2" s="11">
        <f>IFERROR(__xludf.DUMMYFUNCTION("""COMPUTED_VALUE"""),8.0)</f>
        <v>8</v>
      </c>
      <c r="O2" s="11">
        <f>IFERROR(__xludf.DUMMYFUNCTION("""COMPUTED_VALUE"""),12.0)</f>
        <v>12</v>
      </c>
      <c r="P2" s="11">
        <f>IFERROR(__xludf.DUMMYFUNCTION("""COMPUTED_VALUE"""),2.0)</f>
        <v>2</v>
      </c>
      <c r="Q2" s="11">
        <f>IFERROR(__xludf.DUMMYFUNCTION("""COMPUTED_VALUE"""),6.0)</f>
        <v>6</v>
      </c>
      <c r="R2" s="11">
        <f>IFERROR(__xludf.DUMMYFUNCTION("""COMPUTED_VALUE"""),0.0)</f>
        <v>0</v>
      </c>
      <c r="S2" s="11">
        <f>IFERROR(__xludf.DUMMYFUNCTION("""COMPUTED_VALUE"""),6.0)</f>
        <v>6</v>
      </c>
      <c r="T2" s="11">
        <f>IFERROR(__xludf.DUMMYFUNCTION("""COMPUTED_VALUE"""),2.0)</f>
        <v>2</v>
      </c>
      <c r="U2" s="11">
        <f>IFERROR(__xludf.DUMMYFUNCTION("""COMPUTED_VALUE"""),10.0)</f>
        <v>10</v>
      </c>
      <c r="V2" s="14">
        <f>IFERROR(__xludf.DUMMYFUNCTION("""COMPUTED_VALUE"""),11.0)</f>
        <v>11</v>
      </c>
      <c r="W2" s="14">
        <f>IFERROR(__xludf.DUMMYFUNCTION("""COMPUTED_VALUE"""),12.0)</f>
        <v>12</v>
      </c>
      <c r="X2" s="14">
        <f>IFERROR(__xludf.DUMMYFUNCTION("""COMPUTED_VALUE"""),10.0)</f>
        <v>10</v>
      </c>
      <c r="Y2" s="14">
        <f>IFERROR(__xludf.DUMMYFUNCTION("""COMPUTED_VALUE"""),0.0)</f>
        <v>0</v>
      </c>
      <c r="Z2" s="14">
        <f>IFERROR(__xludf.DUMMYFUNCTION("""COMPUTED_VALUE"""),7.0)</f>
        <v>7</v>
      </c>
      <c r="AA2" s="14">
        <f>IFERROR(__xludf.DUMMYFUNCTION("""COMPUTED_VALUE"""),9.0)</f>
        <v>9</v>
      </c>
      <c r="AB2" s="14">
        <f>IFERROR(__xludf.DUMMYFUNCTION("""COMPUTED_VALUE"""),5.0)</f>
        <v>5</v>
      </c>
      <c r="AC2" s="14">
        <f>IFERROR(__xludf.DUMMYFUNCTION("""COMPUTED_VALUE"""),13.0)</f>
        <v>13</v>
      </c>
      <c r="AD2" s="14">
        <f>IFERROR(__xludf.DUMMYFUNCTION("""COMPUTED_VALUE"""),13.0)</f>
        <v>13</v>
      </c>
      <c r="AE2" s="14">
        <f>IFERROR(__xludf.DUMMYFUNCTION("""COMPUTED_VALUE"""),8.0)</f>
        <v>8</v>
      </c>
      <c r="AF2" s="14">
        <f>IFERROR(__xludf.DUMMYFUNCTION("""COMPUTED_VALUE"""),8.0)</f>
        <v>8</v>
      </c>
      <c r="AG2" s="14">
        <f>IFERROR(__xludf.DUMMYFUNCTION("""COMPUTED_VALUE"""),9.0)</f>
        <v>9</v>
      </c>
      <c r="AH2" s="14">
        <f>IFERROR(__xludf.DUMMYFUNCTION("""COMPUTED_VALUE"""),3.0)</f>
        <v>3</v>
      </c>
      <c r="AI2" s="14">
        <f>IFERROR(__xludf.DUMMYFUNCTION("""COMPUTED_VALUE"""),6.0)</f>
        <v>6</v>
      </c>
      <c r="AJ2" s="14">
        <f>IFERROR(__xludf.DUMMYFUNCTION("""COMPUTED_VALUE"""),26.0)</f>
        <v>26</v>
      </c>
      <c r="AK2" s="14">
        <f>IFERROR(__xludf.DUMMYFUNCTION("""COMPUTED_VALUE"""),10.0)</f>
        <v>10</v>
      </c>
      <c r="AL2" s="14">
        <f>IFERROR(__xludf.DUMMYFUNCTION("""COMPUTED_VALUE"""),16.0)</f>
        <v>16</v>
      </c>
      <c r="AM2" s="14">
        <f>IFERROR(__xludf.DUMMYFUNCTION("""COMPUTED_VALUE"""),7.0)</f>
        <v>7</v>
      </c>
      <c r="AN2" s="14">
        <f>IFERROR(__xludf.DUMMYFUNCTION("""COMPUTED_VALUE"""),5.0)</f>
        <v>5</v>
      </c>
      <c r="AO2" s="14">
        <f>IFERROR(__xludf.DUMMYFUNCTION("""COMPUTED_VALUE"""),6.0)</f>
        <v>6</v>
      </c>
      <c r="AP2" s="14">
        <f>IFERROR(__xludf.DUMMYFUNCTION("""COMPUTED_VALUE"""),2.0)</f>
        <v>2</v>
      </c>
      <c r="AQ2" s="14">
        <f>IFERROR(__xludf.DUMMYFUNCTION("""COMPUTED_VALUE"""),4.0)</f>
        <v>4</v>
      </c>
      <c r="AR2" s="14">
        <f>IFERROR(__xludf.DUMMYFUNCTION("""COMPUTED_VALUE"""),23.0)</f>
        <v>23</v>
      </c>
      <c r="AS2" s="14">
        <f>IFERROR(__xludf.DUMMYFUNCTION("""COMPUTED_VALUE"""),8.0)</f>
        <v>8</v>
      </c>
      <c r="AT2" s="14">
        <f>IFERROR(__xludf.DUMMYFUNCTION("""COMPUTED_VALUE"""),6.0)</f>
        <v>6</v>
      </c>
      <c r="AU2" s="14">
        <f>IFERROR(__xludf.DUMMYFUNCTION("""COMPUTED_VALUE"""),8.0)</f>
        <v>8</v>
      </c>
      <c r="AV2" s="14">
        <f>IFERROR(__xludf.DUMMYFUNCTION("""COMPUTED_VALUE"""),7.0)</f>
        <v>7</v>
      </c>
      <c r="AW2" s="14">
        <f>IFERROR(__xludf.DUMMYFUNCTION("""COMPUTED_VALUE"""),9.0)</f>
        <v>9</v>
      </c>
      <c r="AX2" s="14">
        <f>IFERROR(__xludf.DUMMYFUNCTION("""COMPUTED_VALUE"""),30.0)</f>
        <v>30</v>
      </c>
      <c r="AY2" s="14">
        <f>IFERROR(__xludf.DUMMYFUNCTION("""COMPUTED_VALUE"""),7.0)</f>
        <v>7</v>
      </c>
      <c r="AZ2" s="14">
        <f>IFERROR(__xludf.DUMMYFUNCTION("""COMPUTED_VALUE"""),9.0)</f>
        <v>9</v>
      </c>
      <c r="BA2" s="14">
        <f>IFERROR(__xludf.DUMMYFUNCTION("""COMPUTED_VALUE"""),7.0)</f>
        <v>7</v>
      </c>
      <c r="BB2" s="14">
        <f>IFERROR(__xludf.DUMMYFUNCTION("""COMPUTED_VALUE"""),25.0)</f>
        <v>25</v>
      </c>
      <c r="BC2" s="14">
        <f>IFERROR(__xludf.DUMMYFUNCTION("""COMPUTED_VALUE"""),16.0)</f>
        <v>16</v>
      </c>
      <c r="BD2" s="14">
        <f>IFERROR(__xludf.DUMMYFUNCTION("""COMPUTED_VALUE"""),18.0)</f>
        <v>18</v>
      </c>
      <c r="BE2" s="11" t="str">
        <f>IFERROR(__xludf.DUMMYFUNCTION("""COMPUTED_VALUE"""),"")</f>
        <v/>
      </c>
      <c r="BF2" s="11" t="str">
        <f>IFERROR(__xludf.DUMMYFUNCTION("""COMPUTED_VALUE"""),"")</f>
        <v/>
      </c>
      <c r="BG2" s="11" t="str">
        <f>IFERROR(__xludf.DUMMYFUNCTION("""COMPUTED_VALUE"""),"")</f>
        <v/>
      </c>
    </row>
    <row r="3">
      <c r="A3" s="21" t="str">
        <f>IFERROR(__xludf.DUMMYFUNCTION("""COMPUTED_VALUE"""),"https://upload.wikimedia.org/wikipedia/commons/thumb/f/f6/Andrew_Yang_by_Gage_Skidmore.jpg/220px-Andrew_Yang_by_Gage_Skidmore.jpg")</f>
        <v>https://upload.wikimedia.org/wikipedia/commons/thumb/f/f6/Andrew_Yang_by_Gage_Skidmore.jpg/220px-Andrew_Yang_by_Gage_Skidmore.jpg</v>
      </c>
      <c r="B3" s="11" t="str">
        <f>IFERROR(__xludf.DUMMYFUNCTION("""COMPUTED_VALUE"""),"Andrew Yang")</f>
        <v>Andrew Yang</v>
      </c>
      <c r="C3" s="11">
        <f>IFERROR(__xludf.DUMMYFUNCTION("""COMPUTED_VALUE"""),0.0)</f>
        <v>0</v>
      </c>
      <c r="D3" s="11">
        <f>IFERROR(__xludf.DUMMYFUNCTION("""COMPUTED_VALUE"""),6.0)</f>
        <v>6</v>
      </c>
      <c r="E3" s="11">
        <f>IFERROR(__xludf.DUMMYFUNCTION("""COMPUTED_VALUE"""),8.0)</f>
        <v>8</v>
      </c>
      <c r="F3" s="11">
        <f>IFERROR(__xludf.DUMMYFUNCTION("""COMPUTED_VALUE"""),25.0)</f>
        <v>25</v>
      </c>
      <c r="G3" s="11">
        <f>IFERROR(__xludf.DUMMYFUNCTION("""COMPUTED_VALUE"""),22.0)</f>
        <v>22</v>
      </c>
      <c r="H3" s="11">
        <f>IFERROR(__xludf.DUMMYFUNCTION("""COMPUTED_VALUE"""),12.0)</f>
        <v>12</v>
      </c>
      <c r="I3" s="11">
        <f>IFERROR(__xludf.DUMMYFUNCTION("""COMPUTED_VALUE"""),18.0)</f>
        <v>18</v>
      </c>
      <c r="J3" s="11">
        <f>IFERROR(__xludf.DUMMYFUNCTION("""COMPUTED_VALUE"""),15.0)</f>
        <v>15</v>
      </c>
      <c r="K3" s="11">
        <f>IFERROR(__xludf.DUMMYFUNCTION("""COMPUTED_VALUE"""),6.0)</f>
        <v>6</v>
      </c>
      <c r="L3" s="11">
        <f>IFERROR(__xludf.DUMMYFUNCTION("""COMPUTED_VALUE"""),16.0)</f>
        <v>16</v>
      </c>
      <c r="M3" s="11">
        <f>IFERROR(__xludf.DUMMYFUNCTION("""COMPUTED_VALUE"""),60.0)</f>
        <v>60</v>
      </c>
      <c r="N3" s="11">
        <f>IFERROR(__xludf.DUMMYFUNCTION("""COMPUTED_VALUE"""),37.0)</f>
        <v>37</v>
      </c>
      <c r="O3" s="11">
        <f>IFERROR(__xludf.DUMMYFUNCTION("""COMPUTED_VALUE"""),45.0)</f>
        <v>45</v>
      </c>
      <c r="P3" s="11">
        <f>IFERROR(__xludf.DUMMYFUNCTION("""COMPUTED_VALUE"""),8.0)</f>
        <v>8</v>
      </c>
      <c r="Q3" s="11">
        <f>IFERROR(__xludf.DUMMYFUNCTION("""COMPUTED_VALUE"""),16.0)</f>
        <v>16</v>
      </c>
      <c r="R3" s="11">
        <f>IFERROR(__xludf.DUMMYFUNCTION("""COMPUTED_VALUE"""),28.0)</f>
        <v>28</v>
      </c>
      <c r="S3" s="11">
        <f>IFERROR(__xludf.DUMMYFUNCTION("""COMPUTED_VALUE"""),48.0)</f>
        <v>48</v>
      </c>
      <c r="T3" s="11">
        <f>IFERROR(__xludf.DUMMYFUNCTION("""COMPUTED_VALUE"""),5.0)</f>
        <v>5</v>
      </c>
      <c r="U3" s="11">
        <f>IFERROR(__xludf.DUMMYFUNCTION("""COMPUTED_VALUE"""),10.0)</f>
        <v>10</v>
      </c>
      <c r="V3" s="14">
        <f>IFERROR(__xludf.DUMMYFUNCTION("""COMPUTED_VALUE"""),26.0)</f>
        <v>26</v>
      </c>
      <c r="W3" s="14">
        <f>IFERROR(__xludf.DUMMYFUNCTION("""COMPUTED_VALUE"""),23.0)</f>
        <v>23</v>
      </c>
      <c r="X3" s="14">
        <f>IFERROR(__xludf.DUMMYFUNCTION("""COMPUTED_VALUE"""),13.0)</f>
        <v>13</v>
      </c>
      <c r="Y3" s="14">
        <f>IFERROR(__xludf.DUMMYFUNCTION("""COMPUTED_VALUE"""),37.0)</f>
        <v>37</v>
      </c>
      <c r="Z3" s="14">
        <f>IFERROR(__xludf.DUMMYFUNCTION("""COMPUTED_VALUE"""),22.0)</f>
        <v>22</v>
      </c>
      <c r="AA3" s="14">
        <f>IFERROR(__xludf.DUMMYFUNCTION("""COMPUTED_VALUE"""),35.0)</f>
        <v>35</v>
      </c>
      <c r="AB3" s="14">
        <f>IFERROR(__xludf.DUMMYFUNCTION("""COMPUTED_VALUE"""),22.0)</f>
        <v>22</v>
      </c>
      <c r="AC3" s="14">
        <f>IFERROR(__xludf.DUMMYFUNCTION("""COMPUTED_VALUE"""),49.0)</f>
        <v>49</v>
      </c>
      <c r="AD3" s="14">
        <f>IFERROR(__xludf.DUMMYFUNCTION("""COMPUTED_VALUE"""),29.0)</f>
        <v>29</v>
      </c>
      <c r="AE3" s="14">
        <f>IFERROR(__xludf.DUMMYFUNCTION("""COMPUTED_VALUE"""),29.0)</f>
        <v>29</v>
      </c>
      <c r="AF3" s="14">
        <f>IFERROR(__xludf.DUMMYFUNCTION("""COMPUTED_VALUE"""),26.0)</f>
        <v>26</v>
      </c>
      <c r="AG3" s="14">
        <f>IFERROR(__xludf.DUMMYFUNCTION("""COMPUTED_VALUE"""),33.0)</f>
        <v>33</v>
      </c>
      <c r="AH3" s="14">
        <f>IFERROR(__xludf.DUMMYFUNCTION("""COMPUTED_VALUE"""),46.0)</f>
        <v>46</v>
      </c>
      <c r="AI3" s="14">
        <f>IFERROR(__xludf.DUMMYFUNCTION("""COMPUTED_VALUE"""),95.0)</f>
        <v>95</v>
      </c>
      <c r="AJ3" s="14">
        <f>IFERROR(__xludf.DUMMYFUNCTION("""COMPUTED_VALUE"""),87.0)</f>
        <v>87</v>
      </c>
      <c r="AK3" s="14">
        <f>IFERROR(__xludf.DUMMYFUNCTION("""COMPUTED_VALUE"""),41.0)</f>
        <v>41</v>
      </c>
      <c r="AL3" s="14">
        <f>IFERROR(__xludf.DUMMYFUNCTION("""COMPUTED_VALUE"""),96.0)</f>
        <v>96</v>
      </c>
      <c r="AM3" s="14">
        <f>IFERROR(__xludf.DUMMYFUNCTION("""COMPUTED_VALUE"""),50.0)</f>
        <v>50</v>
      </c>
      <c r="AN3" s="14">
        <f>IFERROR(__xludf.DUMMYFUNCTION("""COMPUTED_VALUE"""),100.0)</f>
        <v>100</v>
      </c>
      <c r="AO3" s="14">
        <f>IFERROR(__xludf.DUMMYFUNCTION("""COMPUTED_VALUE"""),37.0)</f>
        <v>37</v>
      </c>
      <c r="AP3" s="14">
        <f>IFERROR(__xludf.DUMMYFUNCTION("""COMPUTED_VALUE"""),29.0)</f>
        <v>29</v>
      </c>
      <c r="AQ3" s="14">
        <f>IFERROR(__xludf.DUMMYFUNCTION("""COMPUTED_VALUE"""),29.0)</f>
        <v>29</v>
      </c>
      <c r="AR3" s="14">
        <f>IFERROR(__xludf.DUMMYFUNCTION("""COMPUTED_VALUE"""),39.0)</f>
        <v>39</v>
      </c>
      <c r="AS3" s="14">
        <f>IFERROR(__xludf.DUMMYFUNCTION("""COMPUTED_VALUE"""),15.0)</f>
        <v>15</v>
      </c>
      <c r="AT3" s="14">
        <f>IFERROR(__xludf.DUMMYFUNCTION("""COMPUTED_VALUE"""),56.0)</f>
        <v>56</v>
      </c>
      <c r="AU3" s="14">
        <f>IFERROR(__xludf.DUMMYFUNCTION("""COMPUTED_VALUE"""),62.0)</f>
        <v>62</v>
      </c>
      <c r="AV3" s="14">
        <f>IFERROR(__xludf.DUMMYFUNCTION("""COMPUTED_VALUE"""),31.0)</f>
        <v>31</v>
      </c>
      <c r="AW3" s="14">
        <f>IFERROR(__xludf.DUMMYFUNCTION("""COMPUTED_VALUE"""),70.0)</f>
        <v>70</v>
      </c>
      <c r="AX3" s="14">
        <f>IFERROR(__xludf.DUMMYFUNCTION("""COMPUTED_VALUE"""),100.0)</f>
        <v>100</v>
      </c>
      <c r="AY3" s="14">
        <f>IFERROR(__xludf.DUMMYFUNCTION("""COMPUTED_VALUE"""),49.0)</f>
        <v>49</v>
      </c>
      <c r="AZ3" s="14">
        <f>IFERROR(__xludf.DUMMYFUNCTION("""COMPUTED_VALUE"""),55.0)</f>
        <v>55</v>
      </c>
      <c r="BA3" s="14">
        <f>IFERROR(__xludf.DUMMYFUNCTION("""COMPUTED_VALUE"""),76.0)</f>
        <v>76</v>
      </c>
      <c r="BB3" s="14">
        <f>IFERROR(__xludf.DUMMYFUNCTION("""COMPUTED_VALUE"""),98.0)</f>
        <v>98</v>
      </c>
      <c r="BC3" s="14">
        <f>IFERROR(__xludf.DUMMYFUNCTION("""COMPUTED_VALUE"""),89.0)</f>
        <v>89</v>
      </c>
      <c r="BD3" s="14">
        <f>IFERROR(__xludf.DUMMYFUNCTION("""COMPUTED_VALUE"""),67.0)</f>
        <v>67</v>
      </c>
      <c r="BE3" s="11" t="str">
        <f>IFERROR(__xludf.DUMMYFUNCTION("""COMPUTED_VALUE"""),"")</f>
        <v/>
      </c>
      <c r="BF3" s="11" t="str">
        <f>IFERROR(__xludf.DUMMYFUNCTION("""COMPUTED_VALUE"""),"")</f>
        <v/>
      </c>
      <c r="BG3" s="11" t="str">
        <f>IFERROR(__xludf.DUMMYFUNCTION("""COMPUTED_VALUE"""),"")</f>
        <v/>
      </c>
    </row>
    <row r="4">
      <c r="A4" s="21" t="str">
        <f>IFERROR(__xludf.DUMMYFUNCTION("""COMPUTED_VALUE"""),"https://upload.wikimedia.org/wikipedia/commons/thumb/0/0c/Bernie_Sanders_July_2019_%28cropped%29.jpg/220px-Bernie_Sanders_July_2019_%28cropped%29.jpg")</f>
        <v>https://upload.wikimedia.org/wikipedia/commons/thumb/0/0c/Bernie_Sanders_July_2019_%28cropped%29.jpg/220px-Bernie_Sanders_July_2019_%28cropped%29.jpg</v>
      </c>
      <c r="B4" s="11" t="str">
        <f>IFERROR(__xludf.DUMMYFUNCTION("""COMPUTED_VALUE"""),"Bernie Sanders")</f>
        <v>Bernie Sanders</v>
      </c>
      <c r="C4" s="11">
        <f>IFERROR(__xludf.DUMMYFUNCTION("""COMPUTED_VALUE"""),22.0)</f>
        <v>22</v>
      </c>
      <c r="D4" s="11">
        <f>IFERROR(__xludf.DUMMYFUNCTION("""COMPUTED_VALUE"""),37.0)</f>
        <v>37</v>
      </c>
      <c r="E4" s="11">
        <f>IFERROR(__xludf.DUMMYFUNCTION("""COMPUTED_VALUE"""),35.0)</f>
        <v>35</v>
      </c>
      <c r="F4" s="11">
        <f>IFERROR(__xludf.DUMMYFUNCTION("""COMPUTED_VALUE"""),100.0)</f>
        <v>100</v>
      </c>
      <c r="G4" s="11">
        <f>IFERROR(__xludf.DUMMYFUNCTION("""COMPUTED_VALUE"""),89.0)</f>
        <v>89</v>
      </c>
      <c r="H4" s="11">
        <f>IFERROR(__xludf.DUMMYFUNCTION("""COMPUTED_VALUE"""),100.0)</f>
        <v>100</v>
      </c>
      <c r="I4" s="11">
        <f>IFERROR(__xludf.DUMMYFUNCTION("""COMPUTED_VALUE"""),24.0)</f>
        <v>24</v>
      </c>
      <c r="J4" s="11">
        <f>IFERROR(__xludf.DUMMYFUNCTION("""COMPUTED_VALUE"""),100.0)</f>
        <v>100</v>
      </c>
      <c r="K4" s="11">
        <f>IFERROR(__xludf.DUMMYFUNCTION("""COMPUTED_VALUE"""),100.0)</f>
        <v>100</v>
      </c>
      <c r="L4" s="11">
        <f>IFERROR(__xludf.DUMMYFUNCTION("""COMPUTED_VALUE"""),100.0)</f>
        <v>100</v>
      </c>
      <c r="M4" s="11">
        <f>IFERROR(__xludf.DUMMYFUNCTION("""COMPUTED_VALUE"""),100.0)</f>
        <v>100</v>
      </c>
      <c r="N4" s="11">
        <f>IFERROR(__xludf.DUMMYFUNCTION("""COMPUTED_VALUE"""),100.0)</f>
        <v>100</v>
      </c>
      <c r="O4" s="11">
        <f>IFERROR(__xludf.DUMMYFUNCTION("""COMPUTED_VALUE"""),100.0)</f>
        <v>100</v>
      </c>
      <c r="P4" s="11">
        <f>IFERROR(__xludf.DUMMYFUNCTION("""COMPUTED_VALUE"""),20.0)</f>
        <v>20</v>
      </c>
      <c r="Q4" s="11">
        <f>IFERROR(__xludf.DUMMYFUNCTION("""COMPUTED_VALUE"""),38.0)</f>
        <v>38</v>
      </c>
      <c r="R4" s="11">
        <f>IFERROR(__xludf.DUMMYFUNCTION("""COMPUTED_VALUE"""),60.0)</f>
        <v>60</v>
      </c>
      <c r="S4" s="11">
        <f>IFERROR(__xludf.DUMMYFUNCTION("""COMPUTED_VALUE"""),100.0)</f>
        <v>100</v>
      </c>
      <c r="T4" s="11">
        <f>IFERROR(__xludf.DUMMYFUNCTION("""COMPUTED_VALUE"""),29.0)</f>
        <v>29</v>
      </c>
      <c r="U4" s="11">
        <f>IFERROR(__xludf.DUMMYFUNCTION("""COMPUTED_VALUE"""),30.0)</f>
        <v>30</v>
      </c>
      <c r="V4" s="14">
        <f>IFERROR(__xludf.DUMMYFUNCTION("""COMPUTED_VALUE"""),50.0)</f>
        <v>50</v>
      </c>
      <c r="W4" s="14">
        <f>IFERROR(__xludf.DUMMYFUNCTION("""COMPUTED_VALUE"""),51.0)</f>
        <v>51</v>
      </c>
      <c r="X4" s="14">
        <f>IFERROR(__xludf.DUMMYFUNCTION("""COMPUTED_VALUE"""),100.0)</f>
        <v>100</v>
      </c>
      <c r="Y4" s="14">
        <f>IFERROR(__xludf.DUMMYFUNCTION("""COMPUTED_VALUE"""),100.0)</f>
        <v>100</v>
      </c>
      <c r="Z4" s="14">
        <f>IFERROR(__xludf.DUMMYFUNCTION("""COMPUTED_VALUE"""),47.0)</f>
        <v>47</v>
      </c>
      <c r="AA4" s="14">
        <f>IFERROR(__xludf.DUMMYFUNCTION("""COMPUTED_VALUE"""),91.0)</f>
        <v>91</v>
      </c>
      <c r="AB4" s="14">
        <f>IFERROR(__xludf.DUMMYFUNCTION("""COMPUTED_VALUE"""),59.0)</f>
        <v>59</v>
      </c>
      <c r="AC4" s="14">
        <f>IFERROR(__xludf.DUMMYFUNCTION("""COMPUTED_VALUE"""),60.0)</f>
        <v>60</v>
      </c>
      <c r="AD4" s="14">
        <f>IFERROR(__xludf.DUMMYFUNCTION("""COMPUTED_VALUE"""),64.0)</f>
        <v>64</v>
      </c>
      <c r="AE4" s="14">
        <f>IFERROR(__xludf.DUMMYFUNCTION("""COMPUTED_VALUE"""),100.0)</f>
        <v>100</v>
      </c>
      <c r="AF4" s="14">
        <f>IFERROR(__xludf.DUMMYFUNCTION("""COMPUTED_VALUE"""),100.0)</f>
        <v>100</v>
      </c>
      <c r="AG4" s="14">
        <f>IFERROR(__xludf.DUMMYFUNCTION("""COMPUTED_VALUE"""),100.0)</f>
        <v>100</v>
      </c>
      <c r="AH4" s="14">
        <f>IFERROR(__xludf.DUMMYFUNCTION("""COMPUTED_VALUE"""),36.0)</f>
        <v>36</v>
      </c>
      <c r="AI4" s="14">
        <f>IFERROR(__xludf.DUMMYFUNCTION("""COMPUTED_VALUE"""),68.0)</f>
        <v>68</v>
      </c>
      <c r="AJ4" s="14">
        <f>IFERROR(__xludf.DUMMYFUNCTION("""COMPUTED_VALUE"""),100.0)</f>
        <v>100</v>
      </c>
      <c r="AK4" s="14">
        <f>IFERROR(__xludf.DUMMYFUNCTION("""COMPUTED_VALUE"""),93.0)</f>
        <v>93</v>
      </c>
      <c r="AL4" s="14">
        <f>IFERROR(__xludf.DUMMYFUNCTION("""COMPUTED_VALUE"""),100.0)</f>
        <v>100</v>
      </c>
      <c r="AM4" s="14">
        <f>IFERROR(__xludf.DUMMYFUNCTION("""COMPUTED_VALUE"""),81.0)</f>
        <v>81</v>
      </c>
      <c r="AN4" s="14">
        <f>IFERROR(__xludf.DUMMYFUNCTION("""COMPUTED_VALUE"""),92.0)</f>
        <v>92</v>
      </c>
      <c r="AO4" s="14">
        <f>IFERROR(__xludf.DUMMYFUNCTION("""COMPUTED_VALUE"""),34.0)</f>
        <v>34</v>
      </c>
      <c r="AP4" s="14">
        <f>IFERROR(__xludf.DUMMYFUNCTION("""COMPUTED_VALUE"""),100.0)</f>
        <v>100</v>
      </c>
      <c r="AQ4" s="14">
        <f>IFERROR(__xludf.DUMMYFUNCTION("""COMPUTED_VALUE"""),100.0)</f>
        <v>100</v>
      </c>
      <c r="AR4" s="14">
        <f>IFERROR(__xludf.DUMMYFUNCTION("""COMPUTED_VALUE"""),72.0)</f>
        <v>72</v>
      </c>
      <c r="AS4" s="14">
        <f>IFERROR(__xludf.DUMMYFUNCTION("""COMPUTED_VALUE"""),36.0)</f>
        <v>36</v>
      </c>
      <c r="AT4" s="14">
        <f>IFERROR(__xludf.DUMMYFUNCTION("""COMPUTED_VALUE"""),86.0)</f>
        <v>86</v>
      </c>
      <c r="AU4" s="14">
        <f>IFERROR(__xludf.DUMMYFUNCTION("""COMPUTED_VALUE"""),63.0)</f>
        <v>63</v>
      </c>
      <c r="AV4" s="14">
        <f>IFERROR(__xludf.DUMMYFUNCTION("""COMPUTED_VALUE"""),55.0)</f>
        <v>55</v>
      </c>
      <c r="AW4" s="14">
        <f>IFERROR(__xludf.DUMMYFUNCTION("""COMPUTED_VALUE"""),68.0)</f>
        <v>68</v>
      </c>
      <c r="AX4" s="14">
        <f>IFERROR(__xludf.DUMMYFUNCTION("""COMPUTED_VALUE"""),73.0)</f>
        <v>73</v>
      </c>
      <c r="AY4" s="14">
        <f>IFERROR(__xludf.DUMMYFUNCTION("""COMPUTED_VALUE"""),69.0)</f>
        <v>69</v>
      </c>
      <c r="AZ4" s="14">
        <f>IFERROR(__xludf.DUMMYFUNCTION("""COMPUTED_VALUE"""),84.0)</f>
        <v>84</v>
      </c>
      <c r="BA4" s="14">
        <f>IFERROR(__xludf.DUMMYFUNCTION("""COMPUTED_VALUE"""),97.0)</f>
        <v>97</v>
      </c>
      <c r="BB4" s="14">
        <f>IFERROR(__xludf.DUMMYFUNCTION("""COMPUTED_VALUE"""),100.0)</f>
        <v>100</v>
      </c>
      <c r="BC4" s="14">
        <f>IFERROR(__xludf.DUMMYFUNCTION("""COMPUTED_VALUE"""),100.0)</f>
        <v>100</v>
      </c>
      <c r="BD4" s="14">
        <f>IFERROR(__xludf.DUMMYFUNCTION("""COMPUTED_VALUE"""),98.0)</f>
        <v>98</v>
      </c>
      <c r="BE4" s="11" t="str">
        <f>IFERROR(__xludf.DUMMYFUNCTION("""COMPUTED_VALUE"""),"")</f>
        <v/>
      </c>
      <c r="BF4" s="11" t="str">
        <f>IFERROR(__xludf.DUMMYFUNCTION("""COMPUTED_VALUE"""),"")</f>
        <v/>
      </c>
      <c r="BG4" s="11" t="str">
        <f>IFERROR(__xludf.DUMMYFUNCTION("""COMPUTED_VALUE"""),"")</f>
        <v/>
      </c>
    </row>
    <row r="5">
      <c r="A5" s="21" t="str">
        <f>IFERROR(__xludf.DUMMYFUNCTION("""COMPUTED_VALUE"""),"https://upload.wikimedia.org/wikipedia/commons/thumb/a/a7/Deval_Patrick_official_photo.jpg/220px-Deval_Patrick_official_photo.jpg")</f>
        <v>https://upload.wikimedia.org/wikipedia/commons/thumb/a/a7/Deval_Patrick_official_photo.jpg/220px-Deval_Patrick_official_photo.jpg</v>
      </c>
      <c r="B5" s="11" t="str">
        <f>IFERROR(__xludf.DUMMYFUNCTION("""COMPUTED_VALUE"""),"Deval Patrick")</f>
        <v>Deval Patrick</v>
      </c>
      <c r="C5" s="11">
        <f>IFERROR(__xludf.DUMMYFUNCTION("""COMPUTED_VALUE"""),0.0)</f>
        <v>0</v>
      </c>
      <c r="D5" s="11">
        <f>IFERROR(__xludf.DUMMYFUNCTION("""COMPUTED_VALUE"""),0.0)</f>
        <v>0</v>
      </c>
      <c r="E5" s="11">
        <f>IFERROR(__xludf.DUMMYFUNCTION("""COMPUTED_VALUE"""),0.0)</f>
        <v>0</v>
      </c>
      <c r="F5" s="11">
        <f>IFERROR(__xludf.DUMMYFUNCTION("""COMPUTED_VALUE"""),0.0)</f>
        <v>0</v>
      </c>
      <c r="G5" s="11">
        <f>IFERROR(__xludf.DUMMYFUNCTION("""COMPUTED_VALUE"""),0.0)</f>
        <v>0</v>
      </c>
      <c r="H5" s="11">
        <f>IFERROR(__xludf.DUMMYFUNCTION("""COMPUTED_VALUE"""),0.0)</f>
        <v>0</v>
      </c>
      <c r="I5" s="11">
        <f>IFERROR(__xludf.DUMMYFUNCTION("""COMPUTED_VALUE"""),0.0)</f>
        <v>0</v>
      </c>
      <c r="J5" s="11">
        <f>IFERROR(__xludf.DUMMYFUNCTION("""COMPUTED_VALUE"""),0.0)</f>
        <v>0</v>
      </c>
      <c r="K5" s="11">
        <f>IFERROR(__xludf.DUMMYFUNCTION("""COMPUTED_VALUE"""),0.0)</f>
        <v>0</v>
      </c>
      <c r="L5" s="11">
        <f>IFERROR(__xludf.DUMMYFUNCTION("""COMPUTED_VALUE"""),0.0)</f>
        <v>0</v>
      </c>
      <c r="M5" s="11">
        <f>IFERROR(__xludf.DUMMYFUNCTION("""COMPUTED_VALUE"""),0.0)</f>
        <v>0</v>
      </c>
      <c r="N5" s="11">
        <f>IFERROR(__xludf.DUMMYFUNCTION("""COMPUTED_VALUE"""),0.0)</f>
        <v>0</v>
      </c>
      <c r="O5" s="11">
        <f>IFERROR(__xludf.DUMMYFUNCTION("""COMPUTED_VALUE"""),0.0)</f>
        <v>0</v>
      </c>
      <c r="P5" s="11">
        <f>IFERROR(__xludf.DUMMYFUNCTION("""COMPUTED_VALUE"""),0.0)</f>
        <v>0</v>
      </c>
      <c r="Q5" s="11">
        <f>IFERROR(__xludf.DUMMYFUNCTION("""COMPUTED_VALUE"""),0.0)</f>
        <v>0</v>
      </c>
      <c r="R5" s="11">
        <f>IFERROR(__xludf.DUMMYFUNCTION("""COMPUTED_VALUE"""),0.0)</f>
        <v>0</v>
      </c>
      <c r="S5" s="11">
        <f>IFERROR(__xludf.DUMMYFUNCTION("""COMPUTED_VALUE"""),0.0)</f>
        <v>0</v>
      </c>
      <c r="T5" s="11">
        <f>IFERROR(__xludf.DUMMYFUNCTION("""COMPUTED_VALUE"""),0.0)</f>
        <v>0</v>
      </c>
      <c r="U5" s="11">
        <f>IFERROR(__xludf.DUMMYFUNCTION("""COMPUTED_VALUE"""),0.0)</f>
        <v>0</v>
      </c>
      <c r="V5" s="14">
        <f>IFERROR(__xludf.DUMMYFUNCTION("""COMPUTED_VALUE"""),0.0)</f>
        <v>0</v>
      </c>
      <c r="W5" s="14">
        <f>IFERROR(__xludf.DUMMYFUNCTION("""COMPUTED_VALUE"""),0.0)</f>
        <v>0</v>
      </c>
      <c r="X5" s="14">
        <f>IFERROR(__xludf.DUMMYFUNCTION("""COMPUTED_VALUE"""),0.0)</f>
        <v>0</v>
      </c>
      <c r="Y5" s="14">
        <f>IFERROR(__xludf.DUMMYFUNCTION("""COMPUTED_VALUE"""),0.0)</f>
        <v>0</v>
      </c>
      <c r="Z5" s="14">
        <f>IFERROR(__xludf.DUMMYFUNCTION("""COMPUTED_VALUE"""),0.0)</f>
        <v>0</v>
      </c>
      <c r="AA5" s="14">
        <f>IFERROR(__xludf.DUMMYFUNCTION("""COMPUTED_VALUE"""),0.0)</f>
        <v>0</v>
      </c>
      <c r="AB5" s="14">
        <f>IFERROR(__xludf.DUMMYFUNCTION("""COMPUTED_VALUE"""),0.0)</f>
        <v>0</v>
      </c>
      <c r="AC5" s="14">
        <f>IFERROR(__xludf.DUMMYFUNCTION("""COMPUTED_VALUE"""),0.0)</f>
        <v>0</v>
      </c>
      <c r="AD5" s="14">
        <f>IFERROR(__xludf.DUMMYFUNCTION("""COMPUTED_VALUE"""),0.0)</f>
        <v>0</v>
      </c>
      <c r="AE5" s="14">
        <f>IFERROR(__xludf.DUMMYFUNCTION("""COMPUTED_VALUE"""),0.0)</f>
        <v>0</v>
      </c>
      <c r="AF5" s="14">
        <f>IFERROR(__xludf.DUMMYFUNCTION("""COMPUTED_VALUE"""),0.0)</f>
        <v>0</v>
      </c>
      <c r="AG5" s="14">
        <f>IFERROR(__xludf.DUMMYFUNCTION("""COMPUTED_VALUE"""),5.0)</f>
        <v>5</v>
      </c>
      <c r="AH5" s="14">
        <f>IFERROR(__xludf.DUMMYFUNCTION("""COMPUTED_VALUE"""),0.0)</f>
        <v>0</v>
      </c>
      <c r="AI5" s="14">
        <f>IFERROR(__xludf.DUMMYFUNCTION("""COMPUTED_VALUE"""),4.0)</f>
        <v>4</v>
      </c>
      <c r="AJ5" s="14">
        <f>IFERROR(__xludf.DUMMYFUNCTION("""COMPUTED_VALUE"""),0.0)</f>
        <v>0</v>
      </c>
      <c r="AK5" s="14">
        <f>IFERROR(__xludf.DUMMYFUNCTION("""COMPUTED_VALUE"""),0.0)</f>
        <v>0</v>
      </c>
      <c r="AL5" s="14">
        <f>IFERROR(__xludf.DUMMYFUNCTION("""COMPUTED_VALUE"""),0.0)</f>
        <v>0</v>
      </c>
      <c r="AM5" s="14">
        <f>IFERROR(__xludf.DUMMYFUNCTION("""COMPUTED_VALUE"""),0.0)</f>
        <v>0</v>
      </c>
      <c r="AN5" s="14">
        <f>IFERROR(__xludf.DUMMYFUNCTION("""COMPUTED_VALUE"""),0.0)</f>
        <v>0</v>
      </c>
      <c r="AO5" s="14">
        <f>IFERROR(__xludf.DUMMYFUNCTION("""COMPUTED_VALUE"""),0.0)</f>
        <v>0</v>
      </c>
      <c r="AP5" s="14">
        <f>IFERROR(__xludf.DUMMYFUNCTION("""COMPUTED_VALUE"""),0.0)</f>
        <v>0</v>
      </c>
      <c r="AQ5" s="14">
        <f>IFERROR(__xludf.DUMMYFUNCTION("""COMPUTED_VALUE"""),0.0)</f>
        <v>0</v>
      </c>
      <c r="AR5" s="14">
        <f>IFERROR(__xludf.DUMMYFUNCTION("""COMPUTED_VALUE"""),0.0)</f>
        <v>0</v>
      </c>
      <c r="AS5" s="14">
        <f>IFERROR(__xludf.DUMMYFUNCTION("""COMPUTED_VALUE"""),0.0)</f>
        <v>0</v>
      </c>
      <c r="AT5" s="14">
        <f>IFERROR(__xludf.DUMMYFUNCTION("""COMPUTED_VALUE"""),0.0)</f>
        <v>0</v>
      </c>
      <c r="AU5" s="14">
        <f>IFERROR(__xludf.DUMMYFUNCTION("""COMPUTED_VALUE"""),0.0)</f>
        <v>0</v>
      </c>
      <c r="AV5" s="14">
        <f>IFERROR(__xludf.DUMMYFUNCTION("""COMPUTED_VALUE"""),18.0)</f>
        <v>18</v>
      </c>
      <c r="AW5" s="14">
        <f>IFERROR(__xludf.DUMMYFUNCTION("""COMPUTED_VALUE"""),23.0)</f>
        <v>23</v>
      </c>
      <c r="AX5" s="14">
        <f>IFERROR(__xludf.DUMMYFUNCTION("""COMPUTED_VALUE"""),8.0)</f>
        <v>8</v>
      </c>
      <c r="AY5" s="14">
        <f>IFERROR(__xludf.DUMMYFUNCTION("""COMPUTED_VALUE"""),4.0)</f>
        <v>4</v>
      </c>
      <c r="AZ5" s="14">
        <f>IFERROR(__xludf.DUMMYFUNCTION("""COMPUTED_VALUE"""),3.0)</f>
        <v>3</v>
      </c>
      <c r="BA5" s="14">
        <f>IFERROR(__xludf.DUMMYFUNCTION("""COMPUTED_VALUE"""),4.0)</f>
        <v>4</v>
      </c>
      <c r="BB5" s="14">
        <f>IFERROR(__xludf.DUMMYFUNCTION("""COMPUTED_VALUE"""),0.0)</f>
        <v>0</v>
      </c>
      <c r="BC5" s="14">
        <f>IFERROR(__xludf.DUMMYFUNCTION("""COMPUTED_VALUE"""),5.0)</f>
        <v>5</v>
      </c>
      <c r="BD5" s="14">
        <f>IFERROR(__xludf.DUMMYFUNCTION("""COMPUTED_VALUE"""),1.0)</f>
        <v>1</v>
      </c>
      <c r="BE5" s="11" t="str">
        <f>IFERROR(__xludf.DUMMYFUNCTION("""COMPUTED_VALUE"""),"")</f>
        <v/>
      </c>
      <c r="BF5" s="11" t="str">
        <f>IFERROR(__xludf.DUMMYFUNCTION("""COMPUTED_VALUE"""),"")</f>
        <v/>
      </c>
      <c r="BG5" s="11" t="str">
        <f>IFERROR(__xludf.DUMMYFUNCTION("""COMPUTED_VALUE"""),"")</f>
        <v/>
      </c>
    </row>
    <row r="6">
      <c r="A6" s="21" t="str">
        <f>IFERROR(__xludf.DUMMYFUNCTION("""COMPUTED_VALUE"""),"https://upload.wikimedia.org/wikipedia/commons/thumb/6/6a/Elizabeth_Warren%2C_official_portrait%2C_114th_Congress.jpg/220px-Elizabeth_Warren%2C_official_portrait%2C_114th_Congress.jpg")</f>
        <v>https://upload.wikimedia.org/wikipedia/commons/thumb/6/6a/Elizabeth_Warren%2C_official_portrait%2C_114th_Congress.jpg/220px-Elizabeth_Warren%2C_official_portrait%2C_114th_Congress.jpg</v>
      </c>
      <c r="B6" s="11" t="str">
        <f>IFERROR(__xludf.DUMMYFUNCTION("""COMPUTED_VALUE"""),"Elizabeth Warren")</f>
        <v>Elizabeth Warren</v>
      </c>
      <c r="C6" s="11">
        <f>IFERROR(__xludf.DUMMYFUNCTION("""COMPUTED_VALUE"""),100.0)</f>
        <v>100</v>
      </c>
      <c r="D6" s="11">
        <f>IFERROR(__xludf.DUMMYFUNCTION("""COMPUTED_VALUE"""),100.0)</f>
        <v>100</v>
      </c>
      <c r="E6" s="11">
        <f>IFERROR(__xludf.DUMMYFUNCTION("""COMPUTED_VALUE"""),27.0)</f>
        <v>27</v>
      </c>
      <c r="F6" s="11">
        <f>IFERROR(__xludf.DUMMYFUNCTION("""COMPUTED_VALUE"""),100.0)</f>
        <v>100</v>
      </c>
      <c r="G6" s="11">
        <f>IFERROR(__xludf.DUMMYFUNCTION("""COMPUTED_VALUE"""),100.0)</f>
        <v>100</v>
      </c>
      <c r="H6" s="11">
        <f>IFERROR(__xludf.DUMMYFUNCTION("""COMPUTED_VALUE"""),74.0)</f>
        <v>74</v>
      </c>
      <c r="I6" s="11">
        <f>IFERROR(__xludf.DUMMYFUNCTION("""COMPUTED_VALUE"""),100.0)</f>
        <v>100</v>
      </c>
      <c r="J6" s="11">
        <f>IFERROR(__xludf.DUMMYFUNCTION("""COMPUTED_VALUE"""),18.0)</f>
        <v>18</v>
      </c>
      <c r="K6" s="11">
        <f>IFERROR(__xludf.DUMMYFUNCTION("""COMPUTED_VALUE"""),13.0)</f>
        <v>13</v>
      </c>
      <c r="L6" s="11">
        <f>IFERROR(__xludf.DUMMYFUNCTION("""COMPUTED_VALUE"""),12.0)</f>
        <v>12</v>
      </c>
      <c r="M6" s="11">
        <f>IFERROR(__xludf.DUMMYFUNCTION("""COMPUTED_VALUE"""),16.0)</f>
        <v>16</v>
      </c>
      <c r="N6" s="11">
        <f>IFERROR(__xludf.DUMMYFUNCTION("""COMPUTED_VALUE"""),13.0)</f>
        <v>13</v>
      </c>
      <c r="O6" s="11">
        <f>IFERROR(__xludf.DUMMYFUNCTION("""COMPUTED_VALUE"""),35.0)</f>
        <v>35</v>
      </c>
      <c r="P6" s="11">
        <f>IFERROR(__xludf.DUMMYFUNCTION("""COMPUTED_VALUE"""),7.0)</f>
        <v>7</v>
      </c>
      <c r="Q6" s="11">
        <f>IFERROR(__xludf.DUMMYFUNCTION("""COMPUTED_VALUE"""),11.0)</f>
        <v>11</v>
      </c>
      <c r="R6" s="11">
        <f>IFERROR(__xludf.DUMMYFUNCTION("""COMPUTED_VALUE"""),12.0)</f>
        <v>12</v>
      </c>
      <c r="S6" s="11">
        <f>IFERROR(__xludf.DUMMYFUNCTION("""COMPUTED_VALUE"""),36.0)</f>
        <v>36</v>
      </c>
      <c r="T6" s="11">
        <f>IFERROR(__xludf.DUMMYFUNCTION("""COMPUTED_VALUE"""),15.0)</f>
        <v>15</v>
      </c>
      <c r="U6" s="11">
        <f>IFERROR(__xludf.DUMMYFUNCTION("""COMPUTED_VALUE"""),12.0)</f>
        <v>12</v>
      </c>
      <c r="V6" s="14">
        <f>IFERROR(__xludf.DUMMYFUNCTION("""COMPUTED_VALUE"""),18.0)</f>
        <v>18</v>
      </c>
      <c r="W6" s="14">
        <f>IFERROR(__xludf.DUMMYFUNCTION("""COMPUTED_VALUE"""),41.0)</f>
        <v>41</v>
      </c>
      <c r="X6" s="14">
        <f>IFERROR(__xludf.DUMMYFUNCTION("""COMPUTED_VALUE"""),22.0)</f>
        <v>22</v>
      </c>
      <c r="Y6" s="14">
        <f>IFERROR(__xludf.DUMMYFUNCTION("""COMPUTED_VALUE"""),44.0)</f>
        <v>44</v>
      </c>
      <c r="Z6" s="14">
        <f>IFERROR(__xludf.DUMMYFUNCTION("""COMPUTED_VALUE"""),53.0)</f>
        <v>53</v>
      </c>
      <c r="AA6" s="14">
        <f>IFERROR(__xludf.DUMMYFUNCTION("""COMPUTED_VALUE"""),61.0)</f>
        <v>61</v>
      </c>
      <c r="AB6" s="14">
        <f>IFERROR(__xludf.DUMMYFUNCTION("""COMPUTED_VALUE"""),34.0)</f>
        <v>34</v>
      </c>
      <c r="AC6" s="14">
        <f>IFERROR(__xludf.DUMMYFUNCTION("""COMPUTED_VALUE"""),68.0)</f>
        <v>68</v>
      </c>
      <c r="AD6" s="14">
        <f>IFERROR(__xludf.DUMMYFUNCTION("""COMPUTED_VALUE"""),62.0)</f>
        <v>62</v>
      </c>
      <c r="AE6" s="14">
        <f>IFERROR(__xludf.DUMMYFUNCTION("""COMPUTED_VALUE"""),34.0)</f>
        <v>34</v>
      </c>
      <c r="AF6" s="14">
        <f>IFERROR(__xludf.DUMMYFUNCTION("""COMPUTED_VALUE"""),49.0)</f>
        <v>49</v>
      </c>
      <c r="AG6" s="14">
        <f>IFERROR(__xludf.DUMMYFUNCTION("""COMPUTED_VALUE"""),62.0)</f>
        <v>62</v>
      </c>
      <c r="AH6" s="14">
        <f>IFERROR(__xludf.DUMMYFUNCTION("""COMPUTED_VALUE"""),26.0)</f>
        <v>26</v>
      </c>
      <c r="AI6" s="14">
        <f>IFERROR(__xludf.DUMMYFUNCTION("""COMPUTED_VALUE"""),48.0)</f>
        <v>48</v>
      </c>
      <c r="AJ6" s="14">
        <f>IFERROR(__xludf.DUMMYFUNCTION("""COMPUTED_VALUE"""),75.0)</f>
        <v>75</v>
      </c>
      <c r="AK6" s="14">
        <f>IFERROR(__xludf.DUMMYFUNCTION("""COMPUTED_VALUE"""),100.0)</f>
        <v>100</v>
      </c>
      <c r="AL6" s="14">
        <f>IFERROR(__xludf.DUMMYFUNCTION("""COMPUTED_VALUE"""),44.0)</f>
        <v>44</v>
      </c>
      <c r="AM6" s="14">
        <f>IFERROR(__xludf.DUMMYFUNCTION("""COMPUTED_VALUE"""),50.0)</f>
        <v>50</v>
      </c>
      <c r="AN6" s="14">
        <f>IFERROR(__xludf.DUMMYFUNCTION("""COMPUTED_VALUE"""),52.0)</f>
        <v>52</v>
      </c>
      <c r="AO6" s="14">
        <f>IFERROR(__xludf.DUMMYFUNCTION("""COMPUTED_VALUE"""),51.0)</f>
        <v>51</v>
      </c>
      <c r="AP6" s="14">
        <f>IFERROR(__xludf.DUMMYFUNCTION("""COMPUTED_VALUE"""),49.0)</f>
        <v>49</v>
      </c>
      <c r="AQ6" s="14">
        <f>IFERROR(__xludf.DUMMYFUNCTION("""COMPUTED_VALUE"""),59.0)</f>
        <v>59</v>
      </c>
      <c r="AR6" s="14">
        <f>IFERROR(__xludf.DUMMYFUNCTION("""COMPUTED_VALUE"""),100.0)</f>
        <v>100</v>
      </c>
      <c r="AS6" s="14">
        <f>IFERROR(__xludf.DUMMYFUNCTION("""COMPUTED_VALUE"""),20.0)</f>
        <v>20</v>
      </c>
      <c r="AT6" s="14">
        <f>IFERROR(__xludf.DUMMYFUNCTION("""COMPUTED_VALUE"""),54.0)</f>
        <v>54</v>
      </c>
      <c r="AU6" s="14">
        <f>IFERROR(__xludf.DUMMYFUNCTION("""COMPUTED_VALUE"""),100.0)</f>
        <v>100</v>
      </c>
      <c r="AV6" s="14">
        <f>IFERROR(__xludf.DUMMYFUNCTION("""COMPUTED_VALUE"""),40.0)</f>
        <v>40</v>
      </c>
      <c r="AW6" s="14">
        <f>IFERROR(__xludf.DUMMYFUNCTION("""COMPUTED_VALUE"""),58.0)</f>
        <v>58</v>
      </c>
      <c r="AX6" s="14">
        <f>IFERROR(__xludf.DUMMYFUNCTION("""COMPUTED_VALUE"""),54.0)</f>
        <v>54</v>
      </c>
      <c r="AY6" s="14">
        <f>IFERROR(__xludf.DUMMYFUNCTION("""COMPUTED_VALUE"""),35.0)</f>
        <v>35</v>
      </c>
      <c r="AZ6" s="14">
        <f>IFERROR(__xludf.DUMMYFUNCTION("""COMPUTED_VALUE"""),53.0)</f>
        <v>53</v>
      </c>
      <c r="BA6" s="14">
        <f>IFERROR(__xludf.DUMMYFUNCTION("""COMPUTED_VALUE"""),39.0)</f>
        <v>39</v>
      </c>
      <c r="BB6" s="14">
        <f>IFERROR(__xludf.DUMMYFUNCTION("""COMPUTED_VALUE"""),58.0)</f>
        <v>58</v>
      </c>
      <c r="BC6" s="14">
        <f>IFERROR(__xludf.DUMMYFUNCTION("""COMPUTED_VALUE"""),34.0)</f>
        <v>34</v>
      </c>
      <c r="BD6" s="14">
        <f>IFERROR(__xludf.DUMMYFUNCTION("""COMPUTED_VALUE"""),35.0)</f>
        <v>35</v>
      </c>
      <c r="BE6" s="11" t="str">
        <f>IFERROR(__xludf.DUMMYFUNCTION("""COMPUTED_VALUE"""),"")</f>
        <v/>
      </c>
      <c r="BF6" s="11" t="str">
        <f>IFERROR(__xludf.DUMMYFUNCTION("""COMPUTED_VALUE"""),"")</f>
        <v/>
      </c>
      <c r="BG6" s="11" t="str">
        <f>IFERROR(__xludf.DUMMYFUNCTION("""COMPUTED_VALUE"""),"")</f>
        <v/>
      </c>
    </row>
    <row r="7">
      <c r="A7" s="21" t="str">
        <f>IFERROR(__xludf.DUMMYFUNCTION("""COMPUTED_VALUE"""),"https://upload.wikimedia.org/wikipedia/commons/thumb/6/64/Biden_2013.jpg/220px-Biden_2013.jpg")</f>
        <v>https://upload.wikimedia.org/wikipedia/commons/thumb/6/64/Biden_2013.jpg/220px-Biden_2013.jpg</v>
      </c>
      <c r="B7" s="11" t="str">
        <f>IFERROR(__xludf.DUMMYFUNCTION("""COMPUTED_VALUE"""),"Joe Biden")</f>
        <v>Joe Biden</v>
      </c>
      <c r="C7" s="11">
        <f>IFERROR(__xludf.DUMMYFUNCTION("""COMPUTED_VALUE"""),28.0)</f>
        <v>28</v>
      </c>
      <c r="D7" s="11">
        <f>IFERROR(__xludf.DUMMYFUNCTION("""COMPUTED_VALUE"""),43.0)</f>
        <v>43</v>
      </c>
      <c r="E7" s="11">
        <f>IFERROR(__xludf.DUMMYFUNCTION("""COMPUTED_VALUE"""),38.0)</f>
        <v>38</v>
      </c>
      <c r="F7" s="11">
        <f>IFERROR(__xludf.DUMMYFUNCTION("""COMPUTED_VALUE"""),92.0)</f>
        <v>92</v>
      </c>
      <c r="G7" s="11">
        <f>IFERROR(__xludf.DUMMYFUNCTION("""COMPUTED_VALUE"""),61.0)</f>
        <v>61</v>
      </c>
      <c r="H7" s="11">
        <f>IFERROR(__xludf.DUMMYFUNCTION("""COMPUTED_VALUE"""),31.0)</f>
        <v>31</v>
      </c>
      <c r="I7" s="11">
        <f>IFERROR(__xludf.DUMMYFUNCTION("""COMPUTED_VALUE"""),18.0)</f>
        <v>18</v>
      </c>
      <c r="J7" s="11">
        <f>IFERROR(__xludf.DUMMYFUNCTION("""COMPUTED_VALUE"""),22.0)</f>
        <v>22</v>
      </c>
      <c r="K7" s="11">
        <f>IFERROR(__xludf.DUMMYFUNCTION("""COMPUTED_VALUE"""),24.0)</f>
        <v>24</v>
      </c>
      <c r="L7" s="11">
        <f>IFERROR(__xludf.DUMMYFUNCTION("""COMPUTED_VALUE"""),32.0)</f>
        <v>32</v>
      </c>
      <c r="M7" s="11">
        <f>IFERROR(__xludf.DUMMYFUNCTION("""COMPUTED_VALUE"""),70.0)</f>
        <v>70</v>
      </c>
      <c r="N7" s="11">
        <f>IFERROR(__xludf.DUMMYFUNCTION("""COMPUTED_VALUE"""),37.0)</f>
        <v>37</v>
      </c>
      <c r="O7" s="11">
        <f>IFERROR(__xludf.DUMMYFUNCTION("""COMPUTED_VALUE"""),84.0)</f>
        <v>84</v>
      </c>
      <c r="P7" s="11">
        <f>IFERROR(__xludf.DUMMYFUNCTION("""COMPUTED_VALUE"""),100.0)</f>
        <v>100</v>
      </c>
      <c r="Q7" s="11">
        <f>IFERROR(__xludf.DUMMYFUNCTION("""COMPUTED_VALUE"""),100.0)</f>
        <v>100</v>
      </c>
      <c r="R7" s="11">
        <f>IFERROR(__xludf.DUMMYFUNCTION("""COMPUTED_VALUE"""),30.0)</f>
        <v>30</v>
      </c>
      <c r="S7" s="11">
        <f>IFERROR(__xludf.DUMMYFUNCTION("""COMPUTED_VALUE"""),88.0)</f>
        <v>88</v>
      </c>
      <c r="T7" s="11">
        <f>IFERROR(__xludf.DUMMYFUNCTION("""COMPUTED_VALUE"""),100.0)</f>
        <v>100</v>
      </c>
      <c r="U7" s="11">
        <f>IFERROR(__xludf.DUMMYFUNCTION("""COMPUTED_VALUE"""),100.0)</f>
        <v>100</v>
      </c>
      <c r="V7" s="14">
        <f>IFERROR(__xludf.DUMMYFUNCTION("""COMPUTED_VALUE"""),100.0)</f>
        <v>100</v>
      </c>
      <c r="W7" s="14">
        <f>IFERROR(__xludf.DUMMYFUNCTION("""COMPUTED_VALUE"""),97.0)</f>
        <v>97</v>
      </c>
      <c r="X7" s="14">
        <f>IFERROR(__xludf.DUMMYFUNCTION("""COMPUTED_VALUE"""),85.0)</f>
        <v>85</v>
      </c>
      <c r="Y7" s="14">
        <f>IFERROR(__xludf.DUMMYFUNCTION("""COMPUTED_VALUE"""),80.0)</f>
        <v>80</v>
      </c>
      <c r="Z7" s="14">
        <f>IFERROR(__xludf.DUMMYFUNCTION("""COMPUTED_VALUE"""),100.0)</f>
        <v>100</v>
      </c>
      <c r="AA7" s="14">
        <f>IFERROR(__xludf.DUMMYFUNCTION("""COMPUTED_VALUE"""),100.0)</f>
        <v>100</v>
      </c>
      <c r="AB7" s="14">
        <f>IFERROR(__xludf.DUMMYFUNCTION("""COMPUTED_VALUE"""),100.0)</f>
        <v>100</v>
      </c>
      <c r="AC7" s="14">
        <f>IFERROR(__xludf.DUMMYFUNCTION("""COMPUTED_VALUE"""),100.0)</f>
        <v>100</v>
      </c>
      <c r="AD7" s="14">
        <f>IFERROR(__xludf.DUMMYFUNCTION("""COMPUTED_VALUE"""),100.0)</f>
        <v>100</v>
      </c>
      <c r="AE7" s="14">
        <f>IFERROR(__xludf.DUMMYFUNCTION("""COMPUTED_VALUE"""),87.0)</f>
        <v>87</v>
      </c>
      <c r="AF7" s="14">
        <f>IFERROR(__xludf.DUMMYFUNCTION("""COMPUTED_VALUE"""),71.0)</f>
        <v>71</v>
      </c>
      <c r="AG7" s="14">
        <f>IFERROR(__xludf.DUMMYFUNCTION("""COMPUTED_VALUE"""),53.0)</f>
        <v>53</v>
      </c>
      <c r="AH7" s="14">
        <f>IFERROR(__xludf.DUMMYFUNCTION("""COMPUTED_VALUE"""),56.0)</f>
        <v>56</v>
      </c>
      <c r="AI7" s="14">
        <f>IFERROR(__xludf.DUMMYFUNCTION("""COMPUTED_VALUE"""),100.0)</f>
        <v>100</v>
      </c>
      <c r="AJ7" s="14">
        <f>IFERROR(__xludf.DUMMYFUNCTION("""COMPUTED_VALUE"""),66.0)</f>
        <v>66</v>
      </c>
      <c r="AK7" s="14">
        <f>IFERROR(__xludf.DUMMYFUNCTION("""COMPUTED_VALUE"""),95.0)</f>
        <v>95</v>
      </c>
      <c r="AL7" s="14">
        <f>IFERROR(__xludf.DUMMYFUNCTION("""COMPUTED_VALUE"""),80.0)</f>
        <v>80</v>
      </c>
      <c r="AM7" s="14">
        <f>IFERROR(__xludf.DUMMYFUNCTION("""COMPUTED_VALUE"""),100.0)</f>
        <v>100</v>
      </c>
      <c r="AN7" s="14">
        <f>IFERROR(__xludf.DUMMYFUNCTION("""COMPUTED_VALUE"""),57.0)</f>
        <v>57</v>
      </c>
      <c r="AO7" s="14">
        <f>IFERROR(__xludf.DUMMYFUNCTION("""COMPUTED_VALUE"""),100.0)</f>
        <v>100</v>
      </c>
      <c r="AP7" s="14">
        <f>IFERROR(__xludf.DUMMYFUNCTION("""COMPUTED_VALUE"""),85.0)</f>
        <v>85</v>
      </c>
      <c r="AQ7" s="14">
        <f>IFERROR(__xludf.DUMMYFUNCTION("""COMPUTED_VALUE"""),72.0)</f>
        <v>72</v>
      </c>
      <c r="AR7" s="14">
        <f>IFERROR(__xludf.DUMMYFUNCTION("""COMPUTED_VALUE"""),81.0)</f>
        <v>81</v>
      </c>
      <c r="AS7" s="14">
        <f>IFERROR(__xludf.DUMMYFUNCTION("""COMPUTED_VALUE"""),25.0)</f>
        <v>25</v>
      </c>
      <c r="AT7" s="14">
        <f>IFERROR(__xludf.DUMMYFUNCTION("""COMPUTED_VALUE"""),100.0)</f>
        <v>100</v>
      </c>
      <c r="AU7" s="14">
        <f>IFERROR(__xludf.DUMMYFUNCTION("""COMPUTED_VALUE"""),54.0)</f>
        <v>54</v>
      </c>
      <c r="AV7" s="14">
        <f>IFERROR(__xludf.DUMMYFUNCTION("""COMPUTED_VALUE"""),61.0)</f>
        <v>61</v>
      </c>
      <c r="AW7" s="14">
        <f>IFERROR(__xludf.DUMMYFUNCTION("""COMPUTED_VALUE"""),83.0)</f>
        <v>83</v>
      </c>
      <c r="AX7" s="14">
        <f>IFERROR(__xludf.DUMMYFUNCTION("""COMPUTED_VALUE"""),90.0)</f>
        <v>90</v>
      </c>
      <c r="AY7" s="14">
        <f>IFERROR(__xludf.DUMMYFUNCTION("""COMPUTED_VALUE"""),100.0)</f>
        <v>100</v>
      </c>
      <c r="AZ7" s="14">
        <f>IFERROR(__xludf.DUMMYFUNCTION("""COMPUTED_VALUE"""),100.0)</f>
        <v>100</v>
      </c>
      <c r="BA7" s="14">
        <f>IFERROR(__xludf.DUMMYFUNCTION("""COMPUTED_VALUE"""),100.0)</f>
        <v>100</v>
      </c>
      <c r="BB7" s="14">
        <f>IFERROR(__xludf.DUMMYFUNCTION("""COMPUTED_VALUE"""),81.0)</f>
        <v>81</v>
      </c>
      <c r="BC7" s="14">
        <f>IFERROR(__xludf.DUMMYFUNCTION("""COMPUTED_VALUE"""),57.0)</f>
        <v>57</v>
      </c>
      <c r="BD7" s="14">
        <f>IFERROR(__xludf.DUMMYFUNCTION("""COMPUTED_VALUE"""),64.0)</f>
        <v>64</v>
      </c>
      <c r="BE7" s="11" t="str">
        <f>IFERROR(__xludf.DUMMYFUNCTION("""COMPUTED_VALUE"""),"")</f>
        <v/>
      </c>
      <c r="BF7" s="11" t="str">
        <f>IFERROR(__xludf.DUMMYFUNCTION("""COMPUTED_VALUE"""),"")</f>
        <v/>
      </c>
      <c r="BG7" s="11" t="str">
        <f>IFERROR(__xludf.DUMMYFUNCTION("""COMPUTED_VALUE"""),"")</f>
        <v/>
      </c>
    </row>
    <row r="8">
      <c r="A8" s="21" t="str">
        <f>IFERROR(__xludf.DUMMYFUNCTION("""COMPUTED_VALUE"""),"https://upload.wikimedia.org/wikipedia/commons/thumb/1/1d/John_Delaney_113th_Congress_official_photo.jpg/220px-John_Delaney_113th_Congress_official_photo.jpg")</f>
        <v>https://upload.wikimedia.org/wikipedia/commons/thumb/1/1d/John_Delaney_113th_Congress_official_photo.jpg/220px-John_Delaney_113th_Congress_official_photo.jpg</v>
      </c>
      <c r="B8" s="11" t="str">
        <f>IFERROR(__xludf.DUMMYFUNCTION("""COMPUTED_VALUE"""),"John Delaney")</f>
        <v>John Delaney</v>
      </c>
      <c r="C8" s="11">
        <f>IFERROR(__xludf.DUMMYFUNCTION("""COMPUTED_VALUE"""),0.0)</f>
        <v>0</v>
      </c>
      <c r="D8" s="11">
        <f>IFERROR(__xludf.DUMMYFUNCTION("""COMPUTED_VALUE"""),6.0)</f>
        <v>6</v>
      </c>
      <c r="E8" s="11">
        <f>IFERROR(__xludf.DUMMYFUNCTION("""COMPUTED_VALUE"""),0.0)</f>
        <v>0</v>
      </c>
      <c r="F8" s="11">
        <f>IFERROR(__xludf.DUMMYFUNCTION("""COMPUTED_VALUE"""),0.0)</f>
        <v>0</v>
      </c>
      <c r="G8" s="11">
        <f>IFERROR(__xludf.DUMMYFUNCTION("""COMPUTED_VALUE"""),0.0)</f>
        <v>0</v>
      </c>
      <c r="H8" s="11">
        <f>IFERROR(__xludf.DUMMYFUNCTION("""COMPUTED_VALUE"""),8.0)</f>
        <v>8</v>
      </c>
      <c r="I8" s="11">
        <f>IFERROR(__xludf.DUMMYFUNCTION("""COMPUTED_VALUE"""),0.0)</f>
        <v>0</v>
      </c>
      <c r="J8" s="11">
        <f>IFERROR(__xludf.DUMMYFUNCTION("""COMPUTED_VALUE"""),0.0)</f>
        <v>0</v>
      </c>
      <c r="K8" s="11">
        <f>IFERROR(__xludf.DUMMYFUNCTION("""COMPUTED_VALUE"""),6.0)</f>
        <v>6</v>
      </c>
      <c r="L8" s="11">
        <f>IFERROR(__xludf.DUMMYFUNCTION("""COMPUTED_VALUE"""),5.0)</f>
        <v>5</v>
      </c>
      <c r="M8" s="11">
        <f>IFERROR(__xludf.DUMMYFUNCTION("""COMPUTED_VALUE"""),7.0)</f>
        <v>7</v>
      </c>
      <c r="N8" s="11">
        <f>IFERROR(__xludf.DUMMYFUNCTION("""COMPUTED_VALUE"""),4.0)</f>
        <v>4</v>
      </c>
      <c r="O8" s="11">
        <f>IFERROR(__xludf.DUMMYFUNCTION("""COMPUTED_VALUE"""),0.0)</f>
        <v>0</v>
      </c>
      <c r="P8" s="11">
        <f>IFERROR(__xludf.DUMMYFUNCTION("""COMPUTED_VALUE"""),2.0)</f>
        <v>2</v>
      </c>
      <c r="Q8" s="11">
        <f>IFERROR(__xludf.DUMMYFUNCTION("""COMPUTED_VALUE"""),3.0)</f>
        <v>3</v>
      </c>
      <c r="R8" s="11">
        <f>IFERROR(__xludf.DUMMYFUNCTION("""COMPUTED_VALUE"""),3.0)</f>
        <v>3</v>
      </c>
      <c r="S8" s="11">
        <f>IFERROR(__xludf.DUMMYFUNCTION("""COMPUTED_VALUE"""),0.0)</f>
        <v>0</v>
      </c>
      <c r="T8" s="11">
        <f>IFERROR(__xludf.DUMMYFUNCTION("""COMPUTED_VALUE"""),0.0)</f>
        <v>0</v>
      </c>
      <c r="U8" s="11">
        <f>IFERROR(__xludf.DUMMYFUNCTION("""COMPUTED_VALUE"""),3.0)</f>
        <v>3</v>
      </c>
      <c r="V8" s="14">
        <f>IFERROR(__xludf.DUMMYFUNCTION("""COMPUTED_VALUE"""),6.0)</f>
        <v>6</v>
      </c>
      <c r="W8" s="14">
        <f>IFERROR(__xludf.DUMMYFUNCTION("""COMPUTED_VALUE"""),8.0)</f>
        <v>8</v>
      </c>
      <c r="X8" s="14">
        <f>IFERROR(__xludf.DUMMYFUNCTION("""COMPUTED_VALUE"""),7.0)</f>
        <v>7</v>
      </c>
      <c r="Y8" s="14">
        <f>IFERROR(__xludf.DUMMYFUNCTION("""COMPUTED_VALUE"""),11.0)</f>
        <v>11</v>
      </c>
      <c r="Z8" s="14">
        <f>IFERROR(__xludf.DUMMYFUNCTION("""COMPUTED_VALUE"""),0.0)</f>
        <v>0</v>
      </c>
      <c r="AA8" s="14">
        <f>IFERROR(__xludf.DUMMYFUNCTION("""COMPUTED_VALUE"""),9.0)</f>
        <v>9</v>
      </c>
      <c r="AB8" s="14">
        <f>IFERROR(__xludf.DUMMYFUNCTION("""COMPUTED_VALUE"""),0.0)</f>
        <v>0</v>
      </c>
      <c r="AC8" s="14">
        <f>IFERROR(__xludf.DUMMYFUNCTION("""COMPUTED_VALUE"""),11.0)</f>
        <v>11</v>
      </c>
      <c r="AD8" s="14">
        <f>IFERROR(__xludf.DUMMYFUNCTION("""COMPUTED_VALUE"""),13.0)</f>
        <v>13</v>
      </c>
      <c r="AE8" s="14">
        <f>IFERROR(__xludf.DUMMYFUNCTION("""COMPUTED_VALUE"""),0.0)</f>
        <v>0</v>
      </c>
      <c r="AF8" s="14">
        <f>IFERROR(__xludf.DUMMYFUNCTION("""COMPUTED_VALUE"""),9.0)</f>
        <v>9</v>
      </c>
      <c r="AG8" s="14">
        <f>IFERROR(__xludf.DUMMYFUNCTION("""COMPUTED_VALUE"""),26.0)</f>
        <v>26</v>
      </c>
      <c r="AH8" s="14">
        <f>IFERROR(__xludf.DUMMYFUNCTION("""COMPUTED_VALUE"""),2.0)</f>
        <v>2</v>
      </c>
      <c r="AI8" s="14">
        <f>IFERROR(__xludf.DUMMYFUNCTION("""COMPUTED_VALUE"""),4.0)</f>
        <v>4</v>
      </c>
      <c r="AJ8" s="14">
        <f>IFERROR(__xludf.DUMMYFUNCTION("""COMPUTED_VALUE"""),0.0)</f>
        <v>0</v>
      </c>
      <c r="AK8" s="14">
        <f>IFERROR(__xludf.DUMMYFUNCTION("""COMPUTED_VALUE"""),8.0)</f>
        <v>8</v>
      </c>
      <c r="AL8" s="14">
        <f>IFERROR(__xludf.DUMMYFUNCTION("""COMPUTED_VALUE"""),0.0)</f>
        <v>0</v>
      </c>
      <c r="AM8" s="14">
        <f>IFERROR(__xludf.DUMMYFUNCTION("""COMPUTED_VALUE"""),12.0)</f>
        <v>12</v>
      </c>
      <c r="AN8" s="14">
        <f>IFERROR(__xludf.DUMMYFUNCTION("""COMPUTED_VALUE"""),0.0)</f>
        <v>0</v>
      </c>
      <c r="AO8" s="14">
        <f>IFERROR(__xludf.DUMMYFUNCTION("""COMPUTED_VALUE"""),0.0)</f>
        <v>0</v>
      </c>
      <c r="AP8" s="14">
        <f>IFERROR(__xludf.DUMMYFUNCTION("""COMPUTED_VALUE"""),2.0)</f>
        <v>2</v>
      </c>
      <c r="AQ8" s="14">
        <f>IFERROR(__xludf.DUMMYFUNCTION("""COMPUTED_VALUE"""),2.0)</f>
        <v>2</v>
      </c>
      <c r="AR8" s="14">
        <f>IFERROR(__xludf.DUMMYFUNCTION("""COMPUTED_VALUE"""),0.0)</f>
        <v>0</v>
      </c>
      <c r="AS8" s="14">
        <f>IFERROR(__xludf.DUMMYFUNCTION("""COMPUTED_VALUE"""),0.0)</f>
        <v>0</v>
      </c>
      <c r="AT8" s="14">
        <f>IFERROR(__xludf.DUMMYFUNCTION("""COMPUTED_VALUE"""),0.0)</f>
        <v>0</v>
      </c>
      <c r="AU8" s="14">
        <f>IFERROR(__xludf.DUMMYFUNCTION("""COMPUTED_VALUE"""),0.0)</f>
        <v>0</v>
      </c>
      <c r="AV8" s="14">
        <f>IFERROR(__xludf.DUMMYFUNCTION("""COMPUTED_VALUE"""),0.0)</f>
        <v>0</v>
      </c>
      <c r="AW8" s="14">
        <f>IFERROR(__xludf.DUMMYFUNCTION("""COMPUTED_VALUE"""),9.0)</f>
        <v>9</v>
      </c>
      <c r="AX8" s="14">
        <f>IFERROR(__xludf.DUMMYFUNCTION("""COMPUTED_VALUE"""),0.0)</f>
        <v>0</v>
      </c>
      <c r="AY8" s="14">
        <f>IFERROR(__xludf.DUMMYFUNCTION("""COMPUTED_VALUE"""),4.0)</f>
        <v>4</v>
      </c>
      <c r="AZ8" s="14">
        <f>IFERROR(__xludf.DUMMYFUNCTION("""COMPUTED_VALUE"""),3.0)</f>
        <v>3</v>
      </c>
      <c r="BA8" s="14">
        <f>IFERROR(__xludf.DUMMYFUNCTION("""COMPUTED_VALUE"""),1.0)</f>
        <v>1</v>
      </c>
      <c r="BB8" s="14">
        <f>IFERROR(__xludf.DUMMYFUNCTION("""COMPUTED_VALUE"""),4.0)</f>
        <v>4</v>
      </c>
      <c r="BC8" s="14">
        <f>IFERROR(__xludf.DUMMYFUNCTION("""COMPUTED_VALUE"""),9.0)</f>
        <v>9</v>
      </c>
      <c r="BD8" s="14">
        <f>IFERROR(__xludf.DUMMYFUNCTION("""COMPUTED_VALUE"""),1.0)</f>
        <v>1</v>
      </c>
      <c r="BE8" s="11" t="str">
        <f>IFERROR(__xludf.DUMMYFUNCTION("""COMPUTED_VALUE"""),"")</f>
        <v/>
      </c>
      <c r="BF8" s="11" t="str">
        <f>IFERROR(__xludf.DUMMYFUNCTION("""COMPUTED_VALUE"""),"")</f>
        <v/>
      </c>
      <c r="BG8" s="11" t="str">
        <f>IFERROR(__xludf.DUMMYFUNCTION("""COMPUTED_VALUE"""),"")</f>
        <v/>
      </c>
    </row>
    <row r="9">
      <c r="A9" s="21" t="str">
        <f>IFERROR(__xludf.DUMMYFUNCTION("""COMPUTED_VALUE"""),"https://upload.wikimedia.org/wikipedia/commons/thumb/f/fc/Michael_Bennet_Official_Photo.jpg/220px-Michael_Bennet_Official_Photo.jpg")</f>
        <v>https://upload.wikimedia.org/wikipedia/commons/thumb/f/fc/Michael_Bennet_Official_Photo.jpg/220px-Michael_Bennet_Official_Photo.jpg</v>
      </c>
      <c r="B9" s="11" t="str">
        <f>IFERROR(__xludf.DUMMYFUNCTION("""COMPUTED_VALUE"""),"Michael Bennet")</f>
        <v>Michael Bennet</v>
      </c>
      <c r="C9" s="11">
        <f>IFERROR(__xludf.DUMMYFUNCTION("""COMPUTED_VALUE"""),0.0)</f>
        <v>0</v>
      </c>
      <c r="D9" s="11">
        <f>IFERROR(__xludf.DUMMYFUNCTION("""COMPUTED_VALUE"""),9.0)</f>
        <v>9</v>
      </c>
      <c r="E9" s="11">
        <f>IFERROR(__xludf.DUMMYFUNCTION("""COMPUTED_VALUE"""),16.0)</f>
        <v>16</v>
      </c>
      <c r="F9" s="11">
        <f>IFERROR(__xludf.DUMMYFUNCTION("""COMPUTED_VALUE"""),0.0)</f>
        <v>0</v>
      </c>
      <c r="G9" s="11">
        <f>IFERROR(__xludf.DUMMYFUNCTION("""COMPUTED_VALUE"""),50.0)</f>
        <v>50</v>
      </c>
      <c r="H9" s="11">
        <f>IFERROR(__xludf.DUMMYFUNCTION("""COMPUTED_VALUE"""),8.0)</f>
        <v>8</v>
      </c>
      <c r="I9" s="11">
        <f>IFERROR(__xludf.DUMMYFUNCTION("""COMPUTED_VALUE"""),0.0)</f>
        <v>0</v>
      </c>
      <c r="J9" s="11">
        <f>IFERROR(__xludf.DUMMYFUNCTION("""COMPUTED_VALUE"""),0.0)</f>
        <v>0</v>
      </c>
      <c r="K9" s="11">
        <f>IFERROR(__xludf.DUMMYFUNCTION("""COMPUTED_VALUE"""),0.0)</f>
        <v>0</v>
      </c>
      <c r="L9" s="11">
        <f>IFERROR(__xludf.DUMMYFUNCTION("""COMPUTED_VALUE"""),0.0)</f>
        <v>0</v>
      </c>
      <c r="M9" s="11">
        <f>IFERROR(__xludf.DUMMYFUNCTION("""COMPUTED_VALUE"""),27.0)</f>
        <v>27</v>
      </c>
      <c r="N9" s="11">
        <f>IFERROR(__xludf.DUMMYFUNCTION("""COMPUTED_VALUE"""),4.0)</f>
        <v>4</v>
      </c>
      <c r="O9" s="11">
        <f>IFERROR(__xludf.DUMMYFUNCTION("""COMPUTED_VALUE"""),8.0)</f>
        <v>8</v>
      </c>
      <c r="P9" s="11">
        <f>IFERROR(__xludf.DUMMYFUNCTION("""COMPUTED_VALUE"""),2.0)</f>
        <v>2</v>
      </c>
      <c r="Q9" s="11">
        <f>IFERROR(__xludf.DUMMYFUNCTION("""COMPUTED_VALUE"""),3.0)</f>
        <v>3</v>
      </c>
      <c r="R9" s="11">
        <f>IFERROR(__xludf.DUMMYFUNCTION("""COMPUTED_VALUE"""),3.0)</f>
        <v>3</v>
      </c>
      <c r="S9" s="11">
        <f>IFERROR(__xludf.DUMMYFUNCTION("""COMPUTED_VALUE"""),0.0)</f>
        <v>0</v>
      </c>
      <c r="T9" s="11">
        <f>IFERROR(__xludf.DUMMYFUNCTION("""COMPUTED_VALUE"""),0.0)</f>
        <v>0</v>
      </c>
      <c r="U9" s="11">
        <f>IFERROR(__xludf.DUMMYFUNCTION("""COMPUTED_VALUE"""),8.0)</f>
        <v>8</v>
      </c>
      <c r="V9" s="14">
        <f>IFERROR(__xludf.DUMMYFUNCTION("""COMPUTED_VALUE"""),6.0)</f>
        <v>6</v>
      </c>
      <c r="W9" s="14">
        <f>IFERROR(__xludf.DUMMYFUNCTION("""COMPUTED_VALUE"""),8.0)</f>
        <v>8</v>
      </c>
      <c r="X9" s="14">
        <f>IFERROR(__xludf.DUMMYFUNCTION("""COMPUTED_VALUE"""),7.0)</f>
        <v>7</v>
      </c>
      <c r="Y9" s="14">
        <f>IFERROR(__xludf.DUMMYFUNCTION("""COMPUTED_VALUE"""),0.0)</f>
        <v>0</v>
      </c>
      <c r="Z9" s="14">
        <f>IFERROR(__xludf.DUMMYFUNCTION("""COMPUTED_VALUE"""),7.0)</f>
        <v>7</v>
      </c>
      <c r="AA9" s="14">
        <f>IFERROR(__xludf.DUMMYFUNCTION("""COMPUTED_VALUE"""),0.0)</f>
        <v>0</v>
      </c>
      <c r="AB9" s="14">
        <f>IFERROR(__xludf.DUMMYFUNCTION("""COMPUTED_VALUE"""),5.0)</f>
        <v>5</v>
      </c>
      <c r="AC9" s="14">
        <f>IFERROR(__xludf.DUMMYFUNCTION("""COMPUTED_VALUE"""),10.0)</f>
        <v>10</v>
      </c>
      <c r="AD9" s="14">
        <f>IFERROR(__xludf.DUMMYFUNCTION("""COMPUTED_VALUE"""),10.0)</f>
        <v>10</v>
      </c>
      <c r="AE9" s="14">
        <f>IFERROR(__xludf.DUMMYFUNCTION("""COMPUTED_VALUE"""),8.0)</f>
        <v>8</v>
      </c>
      <c r="AF9" s="14">
        <f>IFERROR(__xludf.DUMMYFUNCTION("""COMPUTED_VALUE"""),17.0)</f>
        <v>17</v>
      </c>
      <c r="AG9" s="14">
        <f>IFERROR(__xludf.DUMMYFUNCTION("""COMPUTED_VALUE"""),13.0)</f>
        <v>13</v>
      </c>
      <c r="AH9" s="14">
        <f>IFERROR(__xludf.DUMMYFUNCTION("""COMPUTED_VALUE"""),3.0)</f>
        <v>3</v>
      </c>
      <c r="AI9" s="14">
        <f>IFERROR(__xludf.DUMMYFUNCTION("""COMPUTED_VALUE"""),6.0)</f>
        <v>6</v>
      </c>
      <c r="AJ9" s="14">
        <f>IFERROR(__xludf.DUMMYFUNCTION("""COMPUTED_VALUE"""),15.0)</f>
        <v>15</v>
      </c>
      <c r="AK9" s="14">
        <f>IFERROR(__xludf.DUMMYFUNCTION("""COMPUTED_VALUE"""),16.0)</f>
        <v>16</v>
      </c>
      <c r="AL9" s="14">
        <f>IFERROR(__xludf.DUMMYFUNCTION("""COMPUTED_VALUE"""),24.0)</f>
        <v>24</v>
      </c>
      <c r="AM9" s="14">
        <f>IFERROR(__xludf.DUMMYFUNCTION("""COMPUTED_VALUE"""),10.0)</f>
        <v>10</v>
      </c>
      <c r="AN9" s="14">
        <f>IFERROR(__xludf.DUMMYFUNCTION("""COMPUTED_VALUE"""),6.0)</f>
        <v>6</v>
      </c>
      <c r="AO9" s="14">
        <f>IFERROR(__xludf.DUMMYFUNCTION("""COMPUTED_VALUE"""),3.0)</f>
        <v>3</v>
      </c>
      <c r="AP9" s="14">
        <f>IFERROR(__xludf.DUMMYFUNCTION("""COMPUTED_VALUE"""),2.0)</f>
        <v>2</v>
      </c>
      <c r="AQ9" s="14">
        <f>IFERROR(__xludf.DUMMYFUNCTION("""COMPUTED_VALUE"""),2.0)</f>
        <v>2</v>
      </c>
      <c r="AR9" s="14">
        <f>IFERROR(__xludf.DUMMYFUNCTION("""COMPUTED_VALUE"""),3.0)</f>
        <v>3</v>
      </c>
      <c r="AS9" s="14">
        <f>IFERROR(__xludf.DUMMYFUNCTION("""COMPUTED_VALUE"""),4.0)</f>
        <v>4</v>
      </c>
      <c r="AT9" s="14">
        <f>IFERROR(__xludf.DUMMYFUNCTION("""COMPUTED_VALUE"""),38.0)</f>
        <v>38</v>
      </c>
      <c r="AU9" s="14">
        <f>IFERROR(__xludf.DUMMYFUNCTION("""COMPUTED_VALUE"""),8.0)</f>
        <v>8</v>
      </c>
      <c r="AV9" s="14">
        <f>IFERROR(__xludf.DUMMYFUNCTION("""COMPUTED_VALUE"""),4.0)</f>
        <v>4</v>
      </c>
      <c r="AW9" s="14">
        <f>IFERROR(__xludf.DUMMYFUNCTION("""COMPUTED_VALUE"""),9.0)</f>
        <v>9</v>
      </c>
      <c r="AX9" s="14">
        <f>IFERROR(__xludf.DUMMYFUNCTION("""COMPUTED_VALUE"""),4.0)</f>
        <v>4</v>
      </c>
      <c r="AY9" s="14">
        <f>IFERROR(__xludf.DUMMYFUNCTION("""COMPUTED_VALUE"""),13.0)</f>
        <v>13</v>
      </c>
      <c r="AZ9" s="14">
        <f>IFERROR(__xludf.DUMMYFUNCTION("""COMPUTED_VALUE"""),3.0)</f>
        <v>3</v>
      </c>
      <c r="BA9" s="14">
        <f>IFERROR(__xludf.DUMMYFUNCTION("""COMPUTED_VALUE"""),3.0)</f>
        <v>3</v>
      </c>
      <c r="BB9" s="14">
        <f>IFERROR(__xludf.DUMMYFUNCTION("""COMPUTED_VALUE"""),4.0)</f>
        <v>4</v>
      </c>
      <c r="BC9" s="14">
        <f>IFERROR(__xludf.DUMMYFUNCTION("""COMPUTED_VALUE"""),0.0)</f>
        <v>0</v>
      </c>
      <c r="BD9" s="14">
        <f>IFERROR(__xludf.DUMMYFUNCTION("""COMPUTED_VALUE"""),2.0)</f>
        <v>2</v>
      </c>
      <c r="BE9" s="11" t="str">
        <f>IFERROR(__xludf.DUMMYFUNCTION("""COMPUTED_VALUE"""),"")</f>
        <v/>
      </c>
      <c r="BF9" s="11" t="str">
        <f>IFERROR(__xludf.DUMMYFUNCTION("""COMPUTED_VALUE"""),"")</f>
        <v/>
      </c>
      <c r="BG9" s="11" t="str">
        <f>IFERROR(__xludf.DUMMYFUNCTION("""COMPUTED_VALUE"""),"")</f>
        <v/>
      </c>
    </row>
    <row r="10">
      <c r="A10" s="21" t="str">
        <f>IFERROR(__xludf.DUMMYFUNCTION("""COMPUTED_VALUE"""),"https://upload.wikimedia.org/wikipedia/commons/thumb/e/e2/Mike_Bloomberg_Headshot.jpg/220px-Mike_Bloomberg_Headshot.jpg")</f>
        <v>https://upload.wikimedia.org/wikipedia/commons/thumb/e/e2/Mike_Bloomberg_Headshot.jpg/220px-Mike_Bloomberg_Headshot.jpg</v>
      </c>
      <c r="B10" s="11" t="str">
        <f>IFERROR(__xludf.DUMMYFUNCTION("""COMPUTED_VALUE"""),"Michael Bloomberg")</f>
        <v>Michael Bloomberg</v>
      </c>
      <c r="C10" s="11">
        <f>IFERROR(__xludf.DUMMYFUNCTION("""COMPUTED_VALUE"""),10.0)</f>
        <v>10</v>
      </c>
      <c r="D10" s="11">
        <f>IFERROR(__xludf.DUMMYFUNCTION("""COMPUTED_VALUE"""),6.0)</f>
        <v>6</v>
      </c>
      <c r="E10" s="11">
        <f>IFERROR(__xludf.DUMMYFUNCTION("""COMPUTED_VALUE"""),5.0)</f>
        <v>5</v>
      </c>
      <c r="F10" s="11">
        <f>IFERROR(__xludf.DUMMYFUNCTION("""COMPUTED_VALUE"""),17.0)</f>
        <v>17</v>
      </c>
      <c r="G10" s="11">
        <f>IFERROR(__xludf.DUMMYFUNCTION("""COMPUTED_VALUE"""),0.0)</f>
        <v>0</v>
      </c>
      <c r="H10" s="11">
        <f>IFERROR(__xludf.DUMMYFUNCTION("""COMPUTED_VALUE"""),8.0)</f>
        <v>8</v>
      </c>
      <c r="I10" s="11">
        <f>IFERROR(__xludf.DUMMYFUNCTION("""COMPUTED_VALUE"""),4.0)</f>
        <v>4</v>
      </c>
      <c r="J10" s="11">
        <f>IFERROR(__xludf.DUMMYFUNCTION("""COMPUTED_VALUE"""),0.0)</f>
        <v>0</v>
      </c>
      <c r="K10" s="11">
        <f>IFERROR(__xludf.DUMMYFUNCTION("""COMPUTED_VALUE"""),3.0)</f>
        <v>3</v>
      </c>
      <c r="L10" s="11">
        <f>IFERROR(__xludf.DUMMYFUNCTION("""COMPUTED_VALUE"""),10.0)</f>
        <v>10</v>
      </c>
      <c r="M10" s="11">
        <f>IFERROR(__xludf.DUMMYFUNCTION("""COMPUTED_VALUE"""),5.0)</f>
        <v>5</v>
      </c>
      <c r="N10" s="11">
        <f>IFERROR(__xludf.DUMMYFUNCTION("""COMPUTED_VALUE"""),4.0)</f>
        <v>4</v>
      </c>
      <c r="O10" s="11">
        <f>IFERROR(__xludf.DUMMYFUNCTION("""COMPUTED_VALUE"""),8.0)</f>
        <v>8</v>
      </c>
      <c r="P10" s="11">
        <f>IFERROR(__xludf.DUMMYFUNCTION("""COMPUTED_VALUE"""),2.0)</f>
        <v>2</v>
      </c>
      <c r="Q10" s="11">
        <f>IFERROR(__xludf.DUMMYFUNCTION("""COMPUTED_VALUE"""),0.0)</f>
        <v>0</v>
      </c>
      <c r="R10" s="11">
        <f>IFERROR(__xludf.DUMMYFUNCTION("""COMPUTED_VALUE"""),0.0)</f>
        <v>0</v>
      </c>
      <c r="S10" s="11">
        <f>IFERROR(__xludf.DUMMYFUNCTION("""COMPUTED_VALUE"""),0.0)</f>
        <v>0</v>
      </c>
      <c r="T10" s="11">
        <f>IFERROR(__xludf.DUMMYFUNCTION("""COMPUTED_VALUE"""),2.0)</f>
        <v>2</v>
      </c>
      <c r="U10" s="11">
        <f>IFERROR(__xludf.DUMMYFUNCTION("""COMPUTED_VALUE"""),0.0)</f>
        <v>0</v>
      </c>
      <c r="V10" s="14">
        <f>IFERROR(__xludf.DUMMYFUNCTION("""COMPUTED_VALUE"""),6.0)</f>
        <v>6</v>
      </c>
      <c r="W10" s="14">
        <f>IFERROR(__xludf.DUMMYFUNCTION("""COMPUTED_VALUE"""),0.0)</f>
        <v>0</v>
      </c>
      <c r="X10" s="14">
        <f>IFERROR(__xludf.DUMMYFUNCTION("""COMPUTED_VALUE"""),7.0)</f>
        <v>7</v>
      </c>
      <c r="Y10" s="14">
        <f>IFERROR(__xludf.DUMMYFUNCTION("""COMPUTED_VALUE"""),0.0)</f>
        <v>0</v>
      </c>
      <c r="Z10" s="14">
        <f>IFERROR(__xludf.DUMMYFUNCTION("""COMPUTED_VALUE"""),7.0)</f>
        <v>7</v>
      </c>
      <c r="AA10" s="14">
        <f>IFERROR(__xludf.DUMMYFUNCTION("""COMPUTED_VALUE"""),9.0)</f>
        <v>9</v>
      </c>
      <c r="AB10" s="14">
        <f>IFERROR(__xludf.DUMMYFUNCTION("""COMPUTED_VALUE"""),5.0)</f>
        <v>5</v>
      </c>
      <c r="AC10" s="14">
        <f>IFERROR(__xludf.DUMMYFUNCTION("""COMPUTED_VALUE"""),0.0)</f>
        <v>0</v>
      </c>
      <c r="AD10" s="14">
        <f>IFERROR(__xludf.DUMMYFUNCTION("""COMPUTED_VALUE"""),7.0)</f>
        <v>7</v>
      </c>
      <c r="AE10" s="14">
        <f>IFERROR(__xludf.DUMMYFUNCTION("""COMPUTED_VALUE"""),0.0)</f>
        <v>0</v>
      </c>
      <c r="AF10" s="14">
        <f>IFERROR(__xludf.DUMMYFUNCTION("""COMPUTED_VALUE"""),9.0)</f>
        <v>9</v>
      </c>
      <c r="AG10" s="14">
        <f>IFERROR(__xludf.DUMMYFUNCTION("""COMPUTED_VALUE"""),0.0)</f>
        <v>0</v>
      </c>
      <c r="AH10" s="14">
        <f>IFERROR(__xludf.DUMMYFUNCTION("""COMPUTED_VALUE"""),0.0)</f>
        <v>0</v>
      </c>
      <c r="AI10" s="14">
        <f>IFERROR(__xludf.DUMMYFUNCTION("""COMPUTED_VALUE"""),0.0)</f>
        <v>0</v>
      </c>
      <c r="AJ10" s="14">
        <f>IFERROR(__xludf.DUMMYFUNCTION("""COMPUTED_VALUE"""),0.0)</f>
        <v>0</v>
      </c>
      <c r="AK10" s="14">
        <f>IFERROR(__xludf.DUMMYFUNCTION("""COMPUTED_VALUE"""),0.0)</f>
        <v>0</v>
      </c>
      <c r="AL10" s="14">
        <f>IFERROR(__xludf.DUMMYFUNCTION("""COMPUTED_VALUE"""),8.0)</f>
        <v>8</v>
      </c>
      <c r="AM10" s="14">
        <f>IFERROR(__xludf.DUMMYFUNCTION("""COMPUTED_VALUE"""),0.0)</f>
        <v>0</v>
      </c>
      <c r="AN10" s="14">
        <f>IFERROR(__xludf.DUMMYFUNCTION("""COMPUTED_VALUE"""),3.0)</f>
        <v>3</v>
      </c>
      <c r="AO10" s="14">
        <f>IFERROR(__xludf.DUMMYFUNCTION("""COMPUTED_VALUE"""),0.0)</f>
        <v>0</v>
      </c>
      <c r="AP10" s="14">
        <f>IFERROR(__xludf.DUMMYFUNCTION("""COMPUTED_VALUE"""),0.0)</f>
        <v>0</v>
      </c>
      <c r="AQ10" s="14">
        <f>IFERROR(__xludf.DUMMYFUNCTION("""COMPUTED_VALUE"""),0.0)</f>
        <v>0</v>
      </c>
      <c r="AR10" s="14">
        <f>IFERROR(__xludf.DUMMYFUNCTION("""COMPUTED_VALUE"""),0.0)</f>
        <v>0</v>
      </c>
      <c r="AS10" s="14">
        <f>IFERROR(__xludf.DUMMYFUNCTION("""COMPUTED_VALUE"""),2.0)</f>
        <v>2</v>
      </c>
      <c r="AT10" s="14">
        <f>IFERROR(__xludf.DUMMYFUNCTION("""COMPUTED_VALUE"""),9.0)</f>
        <v>9</v>
      </c>
      <c r="AU10" s="14">
        <f>IFERROR(__xludf.DUMMYFUNCTION("""COMPUTED_VALUE"""),0.0)</f>
        <v>0</v>
      </c>
      <c r="AV10" s="14">
        <f>IFERROR(__xludf.DUMMYFUNCTION("""COMPUTED_VALUE"""),100.0)</f>
        <v>100</v>
      </c>
      <c r="AW10" s="14">
        <f>IFERROR(__xludf.DUMMYFUNCTION("""COMPUTED_VALUE"""),19.0)</f>
        <v>19</v>
      </c>
      <c r="AX10" s="14">
        <f>IFERROR(__xludf.DUMMYFUNCTION("""COMPUTED_VALUE"""),78.0)</f>
        <v>78</v>
      </c>
      <c r="AY10" s="14">
        <f>IFERROR(__xludf.DUMMYFUNCTION("""COMPUTED_VALUE"""),48.0)</f>
        <v>48</v>
      </c>
      <c r="AZ10" s="14">
        <f>IFERROR(__xludf.DUMMYFUNCTION("""COMPUTED_VALUE"""),22.0)</f>
        <v>22</v>
      </c>
      <c r="BA10" s="14">
        <f>IFERROR(__xludf.DUMMYFUNCTION("""COMPUTED_VALUE"""),21.0)</f>
        <v>21</v>
      </c>
      <c r="BB10" s="14">
        <f>IFERROR(__xludf.DUMMYFUNCTION("""COMPUTED_VALUE"""),19.0)</f>
        <v>19</v>
      </c>
      <c r="BC10" s="14">
        <f>IFERROR(__xludf.DUMMYFUNCTION("""COMPUTED_VALUE"""),14.0)</f>
        <v>14</v>
      </c>
      <c r="BD10" s="14">
        <f>IFERROR(__xludf.DUMMYFUNCTION("""COMPUTED_VALUE"""),20.0)</f>
        <v>20</v>
      </c>
      <c r="BE10" s="11" t="str">
        <f>IFERROR(__xludf.DUMMYFUNCTION("""COMPUTED_VALUE"""),"")</f>
        <v/>
      </c>
      <c r="BF10" s="11" t="str">
        <f>IFERROR(__xludf.DUMMYFUNCTION("""COMPUTED_VALUE"""),"")</f>
        <v/>
      </c>
      <c r="BG10" s="11" t="str">
        <f>IFERROR(__xludf.DUMMYFUNCTION("""COMPUTED_VALUE"""),"")</f>
        <v/>
      </c>
    </row>
    <row r="11">
      <c r="A11" s="21" t="str">
        <f>IFERROR(__xludf.DUMMYFUNCTION("""COMPUTED_VALUE"""),"https://upload.wikimedia.org/wikipedia/commons/thumb/b/bf/Pete_Buttigieg_by_Gage_Skidmore.jpg/220px-Pete_Buttigieg_by_Gage_Skidmore.jpg")</f>
        <v>https://upload.wikimedia.org/wikipedia/commons/thumb/b/bf/Pete_Buttigieg_by_Gage_Skidmore.jpg/220px-Pete_Buttigieg_by_Gage_Skidmore.jpg</v>
      </c>
      <c r="B11" s="11" t="str">
        <f>IFERROR(__xludf.DUMMYFUNCTION("""COMPUTED_VALUE"""),"Pete Buttigieg")</f>
        <v>Pete Buttigieg</v>
      </c>
      <c r="C11" s="11">
        <f>IFERROR(__xludf.DUMMYFUNCTION("""COMPUTED_VALUE"""),0.0)</f>
        <v>0</v>
      </c>
      <c r="D11" s="11">
        <f>IFERROR(__xludf.DUMMYFUNCTION("""COMPUTED_VALUE"""),6.0)</f>
        <v>6</v>
      </c>
      <c r="E11" s="11">
        <f>IFERROR(__xludf.DUMMYFUNCTION("""COMPUTED_VALUE"""),5.0)</f>
        <v>5</v>
      </c>
      <c r="F11" s="11">
        <f>IFERROR(__xludf.DUMMYFUNCTION("""COMPUTED_VALUE"""),25.0)</f>
        <v>25</v>
      </c>
      <c r="G11" s="11">
        <f>IFERROR(__xludf.DUMMYFUNCTION("""COMPUTED_VALUE"""),33.0)</f>
        <v>33</v>
      </c>
      <c r="H11" s="11">
        <f>IFERROR(__xludf.DUMMYFUNCTION("""COMPUTED_VALUE"""),16.0)</f>
        <v>16</v>
      </c>
      <c r="I11" s="11">
        <f>IFERROR(__xludf.DUMMYFUNCTION("""COMPUTED_VALUE"""),0.0)</f>
        <v>0</v>
      </c>
      <c r="J11" s="11">
        <f>IFERROR(__xludf.DUMMYFUNCTION("""COMPUTED_VALUE"""),4.0)</f>
        <v>4</v>
      </c>
      <c r="K11" s="11">
        <f>IFERROR(__xludf.DUMMYFUNCTION("""COMPUTED_VALUE"""),6.0)</f>
        <v>6</v>
      </c>
      <c r="L11" s="11">
        <f>IFERROR(__xludf.DUMMYFUNCTION("""COMPUTED_VALUE"""),7.0)</f>
        <v>7</v>
      </c>
      <c r="M11" s="11">
        <f>IFERROR(__xludf.DUMMYFUNCTION("""COMPUTED_VALUE"""),24.0)</f>
        <v>24</v>
      </c>
      <c r="N11" s="11">
        <f>IFERROR(__xludf.DUMMYFUNCTION("""COMPUTED_VALUE"""),24.0)</f>
        <v>24</v>
      </c>
      <c r="O11" s="11">
        <f>IFERROR(__xludf.DUMMYFUNCTION("""COMPUTED_VALUE"""),100.0)</f>
        <v>100</v>
      </c>
      <c r="P11" s="11">
        <f>IFERROR(__xludf.DUMMYFUNCTION("""COMPUTED_VALUE"""),40.0)</f>
        <v>40</v>
      </c>
      <c r="Q11" s="11">
        <f>IFERROR(__xludf.DUMMYFUNCTION("""COMPUTED_VALUE"""),54.0)</f>
        <v>54</v>
      </c>
      <c r="R11" s="11">
        <f>IFERROR(__xludf.DUMMYFUNCTION("""COMPUTED_VALUE"""),100.0)</f>
        <v>100</v>
      </c>
      <c r="S11" s="11">
        <f>IFERROR(__xludf.DUMMYFUNCTION("""COMPUTED_VALUE"""),82.0)</f>
        <v>82</v>
      </c>
      <c r="T11" s="11">
        <f>IFERROR(__xludf.DUMMYFUNCTION("""COMPUTED_VALUE"""),25.0)</f>
        <v>25</v>
      </c>
      <c r="U11" s="11">
        <f>IFERROR(__xludf.DUMMYFUNCTION("""COMPUTED_VALUE"""),29.0)</f>
        <v>29</v>
      </c>
      <c r="V11" s="14">
        <f>IFERROR(__xludf.DUMMYFUNCTION("""COMPUTED_VALUE"""),46.0)</f>
        <v>46</v>
      </c>
      <c r="W11" s="14">
        <f>IFERROR(__xludf.DUMMYFUNCTION("""COMPUTED_VALUE"""),100.0)</f>
        <v>100</v>
      </c>
      <c r="X11" s="14">
        <f>IFERROR(__xludf.DUMMYFUNCTION("""COMPUTED_VALUE"""),58.0)</f>
        <v>58</v>
      </c>
      <c r="Y11" s="14">
        <f>IFERROR(__xludf.DUMMYFUNCTION("""COMPUTED_VALUE"""),39.0)</f>
        <v>39</v>
      </c>
      <c r="Z11" s="14">
        <f>IFERROR(__xludf.DUMMYFUNCTION("""COMPUTED_VALUE"""),47.0)</f>
        <v>47</v>
      </c>
      <c r="AA11" s="14">
        <f>IFERROR(__xludf.DUMMYFUNCTION("""COMPUTED_VALUE"""),48.0)</f>
        <v>48</v>
      </c>
      <c r="AB11" s="14">
        <f>IFERROR(__xludf.DUMMYFUNCTION("""COMPUTED_VALUE"""),19.0)</f>
        <v>19</v>
      </c>
      <c r="AC11" s="14">
        <f>IFERROR(__xludf.DUMMYFUNCTION("""COMPUTED_VALUE"""),39.0)</f>
        <v>39</v>
      </c>
      <c r="AD11" s="14">
        <f>IFERROR(__xludf.DUMMYFUNCTION("""COMPUTED_VALUE"""),38.0)</f>
        <v>38</v>
      </c>
      <c r="AE11" s="14">
        <f>IFERROR(__xludf.DUMMYFUNCTION("""COMPUTED_VALUE"""),52.0)</f>
        <v>52</v>
      </c>
      <c r="AF11" s="14">
        <f>IFERROR(__xludf.DUMMYFUNCTION("""COMPUTED_VALUE"""),35.0)</f>
        <v>35</v>
      </c>
      <c r="AG11" s="14">
        <f>IFERROR(__xludf.DUMMYFUNCTION("""COMPUTED_VALUE"""),40.0)</f>
        <v>40</v>
      </c>
      <c r="AH11" s="14">
        <f>IFERROR(__xludf.DUMMYFUNCTION("""COMPUTED_VALUE"""),27.0)</f>
        <v>27</v>
      </c>
      <c r="AI11" s="14">
        <f>IFERROR(__xludf.DUMMYFUNCTION("""COMPUTED_VALUE"""),18.0)</f>
        <v>18</v>
      </c>
      <c r="AJ11" s="14">
        <f>IFERROR(__xludf.DUMMYFUNCTION("""COMPUTED_VALUE"""),30.0)</f>
        <v>30</v>
      </c>
      <c r="AK11" s="14">
        <f>IFERROR(__xludf.DUMMYFUNCTION("""COMPUTED_VALUE"""),31.0)</f>
        <v>31</v>
      </c>
      <c r="AL11" s="14">
        <f>IFERROR(__xludf.DUMMYFUNCTION("""COMPUTED_VALUE"""),16.0)</f>
        <v>16</v>
      </c>
      <c r="AM11" s="14">
        <f>IFERROR(__xludf.DUMMYFUNCTION("""COMPUTED_VALUE"""),33.0)</f>
        <v>33</v>
      </c>
      <c r="AN11" s="14">
        <f>IFERROR(__xludf.DUMMYFUNCTION("""COMPUTED_VALUE"""),22.0)</f>
        <v>22</v>
      </c>
      <c r="AO11" s="14">
        <f>IFERROR(__xludf.DUMMYFUNCTION("""COMPUTED_VALUE"""),20.0)</f>
        <v>20</v>
      </c>
      <c r="AP11" s="14">
        <f>IFERROR(__xludf.DUMMYFUNCTION("""COMPUTED_VALUE"""),23.0)</f>
        <v>23</v>
      </c>
      <c r="AQ11" s="14">
        <f>IFERROR(__xludf.DUMMYFUNCTION("""COMPUTED_VALUE"""),11.0)</f>
        <v>11</v>
      </c>
      <c r="AR11" s="14">
        <f>IFERROR(__xludf.DUMMYFUNCTION("""COMPUTED_VALUE"""),28.0)</f>
        <v>28</v>
      </c>
      <c r="AS11" s="14">
        <f>IFERROR(__xludf.DUMMYFUNCTION("""COMPUTED_VALUE"""),18.0)</f>
        <v>18</v>
      </c>
      <c r="AT11" s="14">
        <f>IFERROR(__xludf.DUMMYFUNCTION("""COMPUTED_VALUE"""),46.0)</f>
        <v>46</v>
      </c>
      <c r="AU11" s="14">
        <f>IFERROR(__xludf.DUMMYFUNCTION("""COMPUTED_VALUE"""),29.0)</f>
        <v>29</v>
      </c>
      <c r="AV11" s="14">
        <f>IFERROR(__xludf.DUMMYFUNCTION("""COMPUTED_VALUE"""),52.0)</f>
        <v>52</v>
      </c>
      <c r="AW11" s="14">
        <f>IFERROR(__xludf.DUMMYFUNCTION("""COMPUTED_VALUE"""),100.0)</f>
        <v>100</v>
      </c>
      <c r="AX11" s="14">
        <f>IFERROR(__xludf.DUMMYFUNCTION("""COMPUTED_VALUE"""),86.0)</f>
        <v>86</v>
      </c>
      <c r="AY11" s="14">
        <f>IFERROR(__xludf.DUMMYFUNCTION("""COMPUTED_VALUE"""),45.0)</f>
        <v>45</v>
      </c>
      <c r="AZ11" s="14">
        <f>IFERROR(__xludf.DUMMYFUNCTION("""COMPUTED_VALUE"""),40.0)</f>
        <v>40</v>
      </c>
      <c r="BA11" s="14">
        <f>IFERROR(__xludf.DUMMYFUNCTION("""COMPUTED_VALUE"""),47.0)</f>
        <v>47</v>
      </c>
      <c r="BB11" s="14">
        <f>IFERROR(__xludf.DUMMYFUNCTION("""COMPUTED_VALUE"""),62.0)</f>
        <v>62</v>
      </c>
      <c r="BC11" s="14">
        <f>IFERROR(__xludf.DUMMYFUNCTION("""COMPUTED_VALUE"""),30.0)</f>
        <v>30</v>
      </c>
      <c r="BD11" s="14">
        <f>IFERROR(__xludf.DUMMYFUNCTION("""COMPUTED_VALUE"""),38.0)</f>
        <v>38</v>
      </c>
      <c r="BE11" s="11" t="str">
        <f>IFERROR(__xludf.DUMMYFUNCTION("""COMPUTED_VALUE"""),"")</f>
        <v/>
      </c>
      <c r="BF11" s="11" t="str">
        <f>IFERROR(__xludf.DUMMYFUNCTION("""COMPUTED_VALUE"""),"")</f>
        <v/>
      </c>
      <c r="BG11" s="11" t="str">
        <f>IFERROR(__xludf.DUMMYFUNCTION("""COMPUTED_VALUE"""),"")</f>
        <v/>
      </c>
    </row>
    <row r="12">
      <c r="A12" s="21" t="str">
        <f>IFERROR(__xludf.DUMMYFUNCTION("""COMPUTED_VALUE"""),"https://upload.wikimedia.org/wikipedia/commons/thumb/6/61/Tom_Steyer_by_Gage_Skidmore.jpg/220px-Tom_Steyer_by_Gage_Skidmore.jpg")</f>
        <v>https://upload.wikimedia.org/wikipedia/commons/thumb/6/61/Tom_Steyer_by_Gage_Skidmore.jpg/220px-Tom_Steyer_by_Gage_Skidmore.jpg</v>
      </c>
      <c r="B12" s="11" t="str">
        <f>IFERROR(__xludf.DUMMYFUNCTION("""COMPUTED_VALUE"""),"Tom Steyer")</f>
        <v>Tom Steyer</v>
      </c>
      <c r="C12" s="11">
        <f>IFERROR(__xludf.DUMMYFUNCTION("""COMPUTED_VALUE"""),0.0)</f>
        <v>0</v>
      </c>
      <c r="D12" s="11">
        <f>IFERROR(__xludf.DUMMYFUNCTION("""COMPUTED_VALUE"""),66.0)</f>
        <v>66</v>
      </c>
      <c r="E12" s="11">
        <f>IFERROR(__xludf.DUMMYFUNCTION("""COMPUTED_VALUE"""),84.0)</f>
        <v>84</v>
      </c>
      <c r="F12" s="11">
        <f>IFERROR(__xludf.DUMMYFUNCTION("""COMPUTED_VALUE"""),17.0)</f>
        <v>17</v>
      </c>
      <c r="G12" s="11">
        <f>IFERROR(__xludf.DUMMYFUNCTION("""COMPUTED_VALUE"""),22.0)</f>
        <v>22</v>
      </c>
      <c r="H12" s="11">
        <f>IFERROR(__xludf.DUMMYFUNCTION("""COMPUTED_VALUE"""),0.0)</f>
        <v>0</v>
      </c>
      <c r="I12" s="11">
        <f>IFERROR(__xludf.DUMMYFUNCTION("""COMPUTED_VALUE"""),4.0)</f>
        <v>4</v>
      </c>
      <c r="J12" s="11">
        <f>IFERROR(__xludf.DUMMYFUNCTION("""COMPUTED_VALUE"""),0.0)</f>
        <v>0</v>
      </c>
      <c r="K12" s="11">
        <f>IFERROR(__xludf.DUMMYFUNCTION("""COMPUTED_VALUE"""),3.0)</f>
        <v>3</v>
      </c>
      <c r="L12" s="11">
        <f>IFERROR(__xludf.DUMMYFUNCTION("""COMPUTED_VALUE"""),4.0)</f>
        <v>4</v>
      </c>
      <c r="M12" s="11">
        <f>IFERROR(__xludf.DUMMYFUNCTION("""COMPUTED_VALUE"""),5.0)</f>
        <v>5</v>
      </c>
      <c r="N12" s="11">
        <f>IFERROR(__xludf.DUMMYFUNCTION("""COMPUTED_VALUE"""),0.0)</f>
        <v>0</v>
      </c>
      <c r="O12" s="11">
        <f>IFERROR(__xludf.DUMMYFUNCTION("""COMPUTED_VALUE"""),0.0)</f>
        <v>0</v>
      </c>
      <c r="P12" s="11">
        <f>IFERROR(__xludf.DUMMYFUNCTION("""COMPUTED_VALUE"""),2.0)</f>
        <v>2</v>
      </c>
      <c r="Q12" s="11">
        <f>IFERROR(__xludf.DUMMYFUNCTION("""COMPUTED_VALUE"""),0.0)</f>
        <v>0</v>
      </c>
      <c r="R12" s="11">
        <f>IFERROR(__xludf.DUMMYFUNCTION("""COMPUTED_VALUE"""),3.0)</f>
        <v>3</v>
      </c>
      <c r="S12" s="11">
        <f>IFERROR(__xludf.DUMMYFUNCTION("""COMPUTED_VALUE"""),6.0)</f>
        <v>6</v>
      </c>
      <c r="T12" s="11">
        <f>IFERROR(__xludf.DUMMYFUNCTION("""COMPUTED_VALUE"""),0.0)</f>
        <v>0</v>
      </c>
      <c r="U12" s="11">
        <f>IFERROR(__xludf.DUMMYFUNCTION("""COMPUTED_VALUE"""),0.0)</f>
        <v>0</v>
      </c>
      <c r="V12" s="14">
        <f>IFERROR(__xludf.DUMMYFUNCTION("""COMPUTED_VALUE"""),0.0)</f>
        <v>0</v>
      </c>
      <c r="W12" s="14">
        <f>IFERROR(__xludf.DUMMYFUNCTION("""COMPUTED_VALUE"""),0.0)</f>
        <v>0</v>
      </c>
      <c r="X12" s="14">
        <f>IFERROR(__xludf.DUMMYFUNCTION("""COMPUTED_VALUE"""),0.0)</f>
        <v>0</v>
      </c>
      <c r="Y12" s="14">
        <f>IFERROR(__xludf.DUMMYFUNCTION("""COMPUTED_VALUE"""),0.0)</f>
        <v>0</v>
      </c>
      <c r="Z12" s="14">
        <f>IFERROR(__xludf.DUMMYFUNCTION("""COMPUTED_VALUE"""),7.0)</f>
        <v>7</v>
      </c>
      <c r="AA12" s="14">
        <f>IFERROR(__xludf.DUMMYFUNCTION("""COMPUTED_VALUE"""),0.0)</f>
        <v>0</v>
      </c>
      <c r="AB12" s="14">
        <f>IFERROR(__xludf.DUMMYFUNCTION("""COMPUTED_VALUE"""),0.0)</f>
        <v>0</v>
      </c>
      <c r="AC12" s="14">
        <f>IFERROR(__xludf.DUMMYFUNCTION("""COMPUTED_VALUE"""),0.0)</f>
        <v>0</v>
      </c>
      <c r="AD12" s="14">
        <f>IFERROR(__xludf.DUMMYFUNCTION("""COMPUTED_VALUE"""),44.0)</f>
        <v>44</v>
      </c>
      <c r="AE12" s="14">
        <f>IFERROR(__xludf.DUMMYFUNCTION("""COMPUTED_VALUE"""),79.0)</f>
        <v>79</v>
      </c>
      <c r="AF12" s="14">
        <f>IFERROR(__xludf.DUMMYFUNCTION("""COMPUTED_VALUE"""),54.0)</f>
        <v>54</v>
      </c>
      <c r="AG12" s="14">
        <f>IFERROR(__xludf.DUMMYFUNCTION("""COMPUTED_VALUE"""),36.0)</f>
        <v>36</v>
      </c>
      <c r="AH12" s="14">
        <f>IFERROR(__xludf.DUMMYFUNCTION("""COMPUTED_VALUE"""),15.0)</f>
        <v>15</v>
      </c>
      <c r="AI12" s="14">
        <f>IFERROR(__xludf.DUMMYFUNCTION("""COMPUTED_VALUE"""),62.0)</f>
        <v>62</v>
      </c>
      <c r="AJ12" s="14">
        <f>IFERROR(__xludf.DUMMYFUNCTION("""COMPUTED_VALUE"""),64.0)</f>
        <v>64</v>
      </c>
      <c r="AK12" s="14">
        <f>IFERROR(__xludf.DUMMYFUNCTION("""COMPUTED_VALUE"""),69.0)</f>
        <v>69</v>
      </c>
      <c r="AL12" s="14">
        <f>IFERROR(__xludf.DUMMYFUNCTION("""COMPUTED_VALUE"""),40.0)</f>
        <v>40</v>
      </c>
      <c r="AM12" s="14">
        <f>IFERROR(__xludf.DUMMYFUNCTION("""COMPUTED_VALUE"""),29.0)</f>
        <v>29</v>
      </c>
      <c r="AN12" s="14">
        <f>IFERROR(__xludf.DUMMYFUNCTION("""COMPUTED_VALUE"""),52.0)</f>
        <v>52</v>
      </c>
      <c r="AO12" s="14">
        <f>IFERROR(__xludf.DUMMYFUNCTION("""COMPUTED_VALUE"""),40.0)</f>
        <v>40</v>
      </c>
      <c r="AP12" s="14">
        <f>IFERROR(__xludf.DUMMYFUNCTION("""COMPUTED_VALUE"""),35.0)</f>
        <v>35</v>
      </c>
      <c r="AQ12" s="14">
        <f>IFERROR(__xludf.DUMMYFUNCTION("""COMPUTED_VALUE"""),28.0)</f>
        <v>28</v>
      </c>
      <c r="AR12" s="14">
        <f>IFERROR(__xludf.DUMMYFUNCTION("""COMPUTED_VALUE"""),80.0)</f>
        <v>80</v>
      </c>
      <c r="AS12" s="14">
        <f>IFERROR(__xludf.DUMMYFUNCTION("""COMPUTED_VALUE"""),22.0)</f>
        <v>22</v>
      </c>
      <c r="AT12" s="14">
        <f>IFERROR(__xludf.DUMMYFUNCTION("""COMPUTED_VALUE"""),64.0)</f>
        <v>64</v>
      </c>
      <c r="AU12" s="14">
        <f>IFERROR(__xludf.DUMMYFUNCTION("""COMPUTED_VALUE"""),50.0)</f>
        <v>50</v>
      </c>
      <c r="AV12" s="14">
        <f>IFERROR(__xludf.DUMMYFUNCTION("""COMPUTED_VALUE"""),50.0)</f>
        <v>50</v>
      </c>
      <c r="AW12" s="14">
        <f>IFERROR(__xludf.DUMMYFUNCTION("""COMPUTED_VALUE"""),62.0)</f>
        <v>62</v>
      </c>
      <c r="AX12" s="14">
        <f>IFERROR(__xludf.DUMMYFUNCTION("""COMPUTED_VALUE"""),83.0)</f>
        <v>83</v>
      </c>
      <c r="AY12" s="14">
        <f>IFERROR(__xludf.DUMMYFUNCTION("""COMPUTED_VALUE"""),69.0)</f>
        <v>69</v>
      </c>
      <c r="AZ12" s="14">
        <f>IFERROR(__xludf.DUMMYFUNCTION("""COMPUTED_VALUE"""),41.0)</f>
        <v>41</v>
      </c>
      <c r="BA12" s="14">
        <f>IFERROR(__xludf.DUMMYFUNCTION("""COMPUTED_VALUE"""),64.0)</f>
        <v>64</v>
      </c>
      <c r="BB12" s="14">
        <f>IFERROR(__xludf.DUMMYFUNCTION("""COMPUTED_VALUE"""),52.0)</f>
        <v>52</v>
      </c>
      <c r="BC12" s="14">
        <f>IFERROR(__xludf.DUMMYFUNCTION("""COMPUTED_VALUE"""),98.0)</f>
        <v>98</v>
      </c>
      <c r="BD12" s="14">
        <f>IFERROR(__xludf.DUMMYFUNCTION("""COMPUTED_VALUE"""),100.0)</f>
        <v>100</v>
      </c>
      <c r="BE12" s="11" t="str">
        <f>IFERROR(__xludf.DUMMYFUNCTION("""COMPUTED_VALUE"""),"")</f>
        <v/>
      </c>
      <c r="BF12" s="11" t="str">
        <f>IFERROR(__xludf.DUMMYFUNCTION("""COMPUTED_VALUE"""),"")</f>
        <v/>
      </c>
      <c r="BG12" s="11" t="str">
        <f>IFERROR(__xludf.DUMMYFUNCTION("""COMPUTED_VALUE"""),"")</f>
        <v/>
      </c>
    </row>
    <row r="13">
      <c r="A13" s="21" t="str">
        <f>IFERROR(__xludf.DUMMYFUNCTION("""COMPUTED_VALUE"""),"https://upload.wikimedia.org/wikipedia/commons/thumb/2/2a/Tulsi_Gabbard%2C_official_portrait%2C_113th_Congress.jpg/220px-Tulsi_Gabbard%2C_official_portrait%2C_113th_Congress.jpg")</f>
        <v>https://upload.wikimedia.org/wikipedia/commons/thumb/2/2a/Tulsi_Gabbard%2C_official_portrait%2C_113th_Congress.jpg/220px-Tulsi_Gabbard%2C_official_portrait%2C_113th_Congress.jpg</v>
      </c>
      <c r="B13" s="11" t="str">
        <f>IFERROR(__xludf.DUMMYFUNCTION("""COMPUTED_VALUE"""),"Tulsi Gabbard")</f>
        <v>Tulsi Gabbard</v>
      </c>
      <c r="C13" s="11">
        <f>IFERROR(__xludf.DUMMYFUNCTION("""COMPUTED_VALUE"""),6.0)</f>
        <v>6</v>
      </c>
      <c r="D13" s="11">
        <f>IFERROR(__xludf.DUMMYFUNCTION("""COMPUTED_VALUE"""),9.0)</f>
        <v>9</v>
      </c>
      <c r="E13" s="11">
        <f>IFERROR(__xludf.DUMMYFUNCTION("""COMPUTED_VALUE"""),100.0)</f>
        <v>100</v>
      </c>
      <c r="F13" s="11">
        <f>IFERROR(__xludf.DUMMYFUNCTION("""COMPUTED_VALUE"""),100.0)</f>
        <v>100</v>
      </c>
      <c r="G13" s="11">
        <f>IFERROR(__xludf.DUMMYFUNCTION("""COMPUTED_VALUE"""),33.0)</f>
        <v>33</v>
      </c>
      <c r="H13" s="11">
        <f>IFERROR(__xludf.DUMMYFUNCTION("""COMPUTED_VALUE"""),42.0)</f>
        <v>42</v>
      </c>
      <c r="I13" s="11">
        <f>IFERROR(__xludf.DUMMYFUNCTION("""COMPUTED_VALUE"""),31.0)</f>
        <v>31</v>
      </c>
      <c r="J13" s="11">
        <f>IFERROR(__xludf.DUMMYFUNCTION("""COMPUTED_VALUE"""),10.0)</f>
        <v>10</v>
      </c>
      <c r="K13" s="11">
        <f>IFERROR(__xludf.DUMMYFUNCTION("""COMPUTED_VALUE"""),15.0)</f>
        <v>15</v>
      </c>
      <c r="L13" s="11">
        <f>IFERROR(__xludf.DUMMYFUNCTION("""COMPUTED_VALUE"""),7.0)</f>
        <v>7</v>
      </c>
      <c r="M13" s="11">
        <f>IFERROR(__xludf.DUMMYFUNCTION("""COMPUTED_VALUE"""),25.0)</f>
        <v>25</v>
      </c>
      <c r="N13" s="11">
        <f>IFERROR(__xludf.DUMMYFUNCTION("""COMPUTED_VALUE"""),25.0)</f>
        <v>25</v>
      </c>
      <c r="O13" s="11">
        <f>IFERROR(__xludf.DUMMYFUNCTION("""COMPUTED_VALUE"""),21.0)</f>
        <v>21</v>
      </c>
      <c r="P13" s="11">
        <f>IFERROR(__xludf.DUMMYFUNCTION("""COMPUTED_VALUE"""),8.0)</f>
        <v>8</v>
      </c>
      <c r="Q13" s="11">
        <f>IFERROR(__xludf.DUMMYFUNCTION("""COMPUTED_VALUE"""),4.0)</f>
        <v>4</v>
      </c>
      <c r="R13" s="11">
        <f>IFERROR(__xludf.DUMMYFUNCTION("""COMPUTED_VALUE"""),8.0)</f>
        <v>8</v>
      </c>
      <c r="S13" s="11">
        <f>IFERROR(__xludf.DUMMYFUNCTION("""COMPUTED_VALUE"""),12.0)</f>
        <v>12</v>
      </c>
      <c r="T13" s="11">
        <f>IFERROR(__xludf.DUMMYFUNCTION("""COMPUTED_VALUE"""),9.0)</f>
        <v>9</v>
      </c>
      <c r="U13" s="11">
        <f>IFERROR(__xludf.DUMMYFUNCTION("""COMPUTED_VALUE"""),3.0)</f>
        <v>3</v>
      </c>
      <c r="V13" s="14">
        <f>IFERROR(__xludf.DUMMYFUNCTION("""COMPUTED_VALUE"""),44.0)</f>
        <v>44</v>
      </c>
      <c r="W13" s="14">
        <f>IFERROR(__xludf.DUMMYFUNCTION("""COMPUTED_VALUE"""),26.0)</f>
        <v>26</v>
      </c>
      <c r="X13" s="14">
        <f>IFERROR(__xludf.DUMMYFUNCTION("""COMPUTED_VALUE"""),25.0)</f>
        <v>25</v>
      </c>
      <c r="Y13" s="14">
        <f>IFERROR(__xludf.DUMMYFUNCTION("""COMPUTED_VALUE"""),10.0)</f>
        <v>10</v>
      </c>
      <c r="Z13" s="14">
        <f>IFERROR(__xludf.DUMMYFUNCTION("""COMPUTED_VALUE"""),13.0)</f>
        <v>13</v>
      </c>
      <c r="AA13" s="14">
        <f>IFERROR(__xludf.DUMMYFUNCTION("""COMPUTED_VALUE"""),26.0)</f>
        <v>26</v>
      </c>
      <c r="AB13" s="14">
        <f>IFERROR(__xludf.DUMMYFUNCTION("""COMPUTED_VALUE"""),17.0)</f>
        <v>17</v>
      </c>
      <c r="AC13" s="14">
        <f>IFERROR(__xludf.DUMMYFUNCTION("""COMPUTED_VALUE"""),64.0)</f>
        <v>64</v>
      </c>
      <c r="AD13" s="14">
        <f>IFERROR(__xludf.DUMMYFUNCTION("""COMPUTED_VALUE"""),13.0)</f>
        <v>13</v>
      </c>
      <c r="AE13" s="14">
        <f>IFERROR(__xludf.DUMMYFUNCTION("""COMPUTED_VALUE"""),24.0)</f>
        <v>24</v>
      </c>
      <c r="AF13" s="14">
        <f>IFERROR(__xludf.DUMMYFUNCTION("""COMPUTED_VALUE"""),46.0)</f>
        <v>46</v>
      </c>
      <c r="AG13" s="14">
        <f>IFERROR(__xludf.DUMMYFUNCTION("""COMPUTED_VALUE"""),38.0)</f>
        <v>38</v>
      </c>
      <c r="AH13" s="14">
        <f>IFERROR(__xludf.DUMMYFUNCTION("""COMPUTED_VALUE"""),100.0)</f>
        <v>100</v>
      </c>
      <c r="AI13" s="14">
        <f>IFERROR(__xludf.DUMMYFUNCTION("""COMPUTED_VALUE"""),35.0)</f>
        <v>35</v>
      </c>
      <c r="AJ13" s="14">
        <f>IFERROR(__xludf.DUMMYFUNCTION("""COMPUTED_VALUE"""),30.0)</f>
        <v>30</v>
      </c>
      <c r="AK13" s="14">
        <f>IFERROR(__xludf.DUMMYFUNCTION("""COMPUTED_VALUE"""),36.0)</f>
        <v>36</v>
      </c>
      <c r="AL13" s="14">
        <f>IFERROR(__xludf.DUMMYFUNCTION("""COMPUTED_VALUE"""),36.0)</f>
        <v>36</v>
      </c>
      <c r="AM13" s="14">
        <f>IFERROR(__xludf.DUMMYFUNCTION("""COMPUTED_VALUE"""),24.0)</f>
        <v>24</v>
      </c>
      <c r="AN13" s="14">
        <f>IFERROR(__xludf.DUMMYFUNCTION("""COMPUTED_VALUE"""),17.0)</f>
        <v>17</v>
      </c>
      <c r="AO13" s="14">
        <f>IFERROR(__xludf.DUMMYFUNCTION("""COMPUTED_VALUE"""),12.0)</f>
        <v>12</v>
      </c>
      <c r="AP13" s="14">
        <f>IFERROR(__xludf.DUMMYFUNCTION("""COMPUTED_VALUE"""),9.0)</f>
        <v>9</v>
      </c>
      <c r="AQ13" s="14">
        <f>IFERROR(__xludf.DUMMYFUNCTION("""COMPUTED_VALUE"""),5.0)</f>
        <v>5</v>
      </c>
      <c r="AR13" s="14">
        <f>IFERROR(__xludf.DUMMYFUNCTION("""COMPUTED_VALUE"""),37.0)</f>
        <v>37</v>
      </c>
      <c r="AS13" s="14">
        <f>IFERROR(__xludf.DUMMYFUNCTION("""COMPUTED_VALUE"""),100.0)</f>
        <v>100</v>
      </c>
      <c r="AT13" s="14">
        <f>IFERROR(__xludf.DUMMYFUNCTION("""COMPUTED_VALUE"""),74.0)</f>
        <v>74</v>
      </c>
      <c r="AU13" s="14">
        <f>IFERROR(__xludf.DUMMYFUNCTION("""COMPUTED_VALUE"""),35.0)</f>
        <v>35</v>
      </c>
      <c r="AV13" s="14">
        <f>IFERROR(__xludf.DUMMYFUNCTION("""COMPUTED_VALUE"""),33.0)</f>
        <v>33</v>
      </c>
      <c r="AW13" s="14">
        <f>IFERROR(__xludf.DUMMYFUNCTION("""COMPUTED_VALUE"""),17.0)</f>
        <v>17</v>
      </c>
      <c r="AX13" s="14">
        <f>IFERROR(__xludf.DUMMYFUNCTION("""COMPUTED_VALUE"""),98.0)</f>
        <v>98</v>
      </c>
      <c r="AY13" s="14">
        <f>IFERROR(__xludf.DUMMYFUNCTION("""COMPUTED_VALUE"""),56.0)</f>
        <v>56</v>
      </c>
      <c r="AZ13" s="14">
        <f>IFERROR(__xludf.DUMMYFUNCTION("""COMPUTED_VALUE"""),17.0)</f>
        <v>17</v>
      </c>
      <c r="BA13" s="14">
        <f>IFERROR(__xludf.DUMMYFUNCTION("""COMPUTED_VALUE"""),24.0)</f>
        <v>24</v>
      </c>
      <c r="BB13" s="14">
        <f>IFERROR(__xludf.DUMMYFUNCTION("""COMPUTED_VALUE"""),69.0)</f>
        <v>69</v>
      </c>
      <c r="BC13" s="14">
        <f>IFERROR(__xludf.DUMMYFUNCTION("""COMPUTED_VALUE"""),20.0)</f>
        <v>20</v>
      </c>
      <c r="BD13" s="14">
        <f>IFERROR(__xludf.DUMMYFUNCTION("""COMPUTED_VALUE"""),20.0)</f>
        <v>20</v>
      </c>
      <c r="BE13" s="11" t="str">
        <f>IFERROR(__xludf.DUMMYFUNCTION("""COMPUTED_VALUE"""),"")</f>
        <v/>
      </c>
      <c r="BF13" s="11" t="str">
        <f>IFERROR(__xludf.DUMMYFUNCTION("""COMPUTED_VALUE"""),"")</f>
        <v/>
      </c>
      <c r="BG13" s="11" t="str">
        <f>IFERROR(__xludf.DUMMYFUNCTION("""COMPUTED_VALUE"""),"")</f>
        <v/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</hyperlinks>
  <drawing r:id="rId1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sheetData>
    <row r="1">
      <c r="A1" s="23" t="str">
        <f>IFERROR(__xludf.DUMMYFUNCTION("IMPORTRANGE(""https://docs.google.com/spreadsheets/d/1d6fdgW_xP7v4hVciptosnfGlaG9RAWMKSEGWLdL8ilY/edit#gid=1623320637/edit#gid=0"",""SC!A1:XX26"")"),"")</f>
        <v/>
      </c>
      <c r="B1" s="11" t="str">
        <f>IFERROR(__xludf.DUMMYFUNCTION("""COMPUTED_VALUE"""),"")</f>
        <v/>
      </c>
      <c r="C1" s="11" t="str">
        <f>IFERROR(__xludf.DUMMYFUNCTION("""COMPUTED_VALUE"""),"12/27/2018 - 01/02/2019")</f>
        <v>12/27/2018 - 01/02/2019</v>
      </c>
      <c r="D1" s="11" t="str">
        <f>IFERROR(__xludf.DUMMYFUNCTION("""COMPUTED_VALUE"""),"01/03/2019 - 01/09/2019")</f>
        <v>01/03/2019 - 01/09/2019</v>
      </c>
      <c r="E1" s="11" t="str">
        <f>IFERROR(__xludf.DUMMYFUNCTION("""COMPUTED_VALUE"""),"01/10/2019 - 01/16/2019")</f>
        <v>01/10/2019 - 01/16/2019</v>
      </c>
      <c r="F1" s="11" t="str">
        <f>IFERROR(__xludf.DUMMYFUNCTION("""COMPUTED_VALUE"""),"01/17/2019 - 01/23/2019")</f>
        <v>01/17/2019 - 01/23/2019</v>
      </c>
      <c r="G1" s="11" t="str">
        <f>IFERROR(__xludf.DUMMYFUNCTION("""COMPUTED_VALUE"""),"01/24/2019 - 01/30/2019")</f>
        <v>01/24/2019 - 01/30/2019</v>
      </c>
      <c r="H1" s="11" t="str">
        <f>IFERROR(__xludf.DUMMYFUNCTION("""COMPUTED_VALUE"""),"01/31/2019 - 02/06/2019")</f>
        <v>01/31/2019 - 02/06/2019</v>
      </c>
      <c r="I1" s="11" t="str">
        <f>IFERROR(__xludf.DUMMYFUNCTION("""COMPUTED_VALUE"""),"02/07/2019 - 02/13/2019")</f>
        <v>02/07/2019 - 02/13/2019</v>
      </c>
      <c r="J1" s="11" t="str">
        <f>IFERROR(__xludf.DUMMYFUNCTION("""COMPUTED_VALUE"""),"02/14/2019 - 02/20/2019")</f>
        <v>02/14/2019 - 02/20/2019</v>
      </c>
      <c r="K1" s="11" t="str">
        <f>IFERROR(__xludf.DUMMYFUNCTION("""COMPUTED_VALUE"""),"02/21/2019 - 02/27/2019")</f>
        <v>02/21/2019 - 02/27/2019</v>
      </c>
      <c r="L1" s="11" t="str">
        <f>IFERROR(__xludf.DUMMYFUNCTION("""COMPUTED_VALUE"""),"02/28/2019 - 03/06/2019")</f>
        <v>02/28/2019 - 03/06/2019</v>
      </c>
      <c r="M1" s="11" t="str">
        <f>IFERROR(__xludf.DUMMYFUNCTION("""COMPUTED_VALUE"""),"03/07/2019 - 03/13/2019")</f>
        <v>03/07/2019 - 03/13/2019</v>
      </c>
      <c r="N1" s="11" t="str">
        <f>IFERROR(__xludf.DUMMYFUNCTION("""COMPUTED_VALUE"""),"03/14/2019 - 03/20/2019")</f>
        <v>03/14/2019 - 03/20/2019</v>
      </c>
      <c r="O1" s="11" t="str">
        <f>IFERROR(__xludf.DUMMYFUNCTION("""COMPUTED_VALUE"""),"03/21/2019 - 03/27/2019")</f>
        <v>03/21/2019 - 03/27/2019</v>
      </c>
      <c r="P1" s="11" t="str">
        <f>IFERROR(__xludf.DUMMYFUNCTION("""COMPUTED_VALUE"""),"03/28/2019 - 04/03/2019")</f>
        <v>03/28/2019 - 04/03/2019</v>
      </c>
      <c r="Q1" s="11" t="str">
        <f>IFERROR(__xludf.DUMMYFUNCTION("""COMPUTED_VALUE"""),"04/04/2019 - 04/10/2019")</f>
        <v>04/04/2019 - 04/10/2019</v>
      </c>
      <c r="R1" s="11" t="str">
        <f>IFERROR(__xludf.DUMMYFUNCTION("""COMPUTED_VALUE"""),"04/11/2019 - 04/17/2019")</f>
        <v>04/11/2019 - 04/17/2019</v>
      </c>
      <c r="S1" s="11" t="str">
        <f>IFERROR(__xludf.DUMMYFUNCTION("""COMPUTED_VALUE"""),"04/18/2019 - 04/24/2019")</f>
        <v>04/18/2019 - 04/24/2019</v>
      </c>
      <c r="T1" s="11" t="str">
        <f>IFERROR(__xludf.DUMMYFUNCTION("""COMPUTED_VALUE"""),"04/25/2019 - 05/01/2019")</f>
        <v>04/25/2019 - 05/01/2019</v>
      </c>
      <c r="U1" s="11" t="str">
        <f>IFERROR(__xludf.DUMMYFUNCTION("""COMPUTED_VALUE"""),"05/02/2019 - 05/08/2019")</f>
        <v>05/02/2019 - 05/08/2019</v>
      </c>
      <c r="V1" s="11" t="str">
        <f>IFERROR(__xludf.DUMMYFUNCTION("""COMPUTED_VALUE"""),"05/09/2019 - 05/15/2019")</f>
        <v>05/09/2019 - 05/15/2019</v>
      </c>
      <c r="W1" s="11" t="str">
        <f>IFERROR(__xludf.DUMMYFUNCTION("""COMPUTED_VALUE"""),"05/16/2019 - 05/22/2019")</f>
        <v>05/16/2019 - 05/22/2019</v>
      </c>
      <c r="X1" s="11" t="str">
        <f>IFERROR(__xludf.DUMMYFUNCTION("""COMPUTED_VALUE"""),"05/23/2019 - 05/29/2019")</f>
        <v>05/23/2019 - 05/29/2019</v>
      </c>
      <c r="Y1" s="11" t="str">
        <f>IFERROR(__xludf.DUMMYFUNCTION("""COMPUTED_VALUE"""),"05/30/2019 - 06/05/2019")</f>
        <v>05/30/2019 - 06/05/2019</v>
      </c>
      <c r="Z1" s="11" t="str">
        <f>IFERROR(__xludf.DUMMYFUNCTION("""COMPUTED_VALUE"""),"06/06/2019 - 06/12/2019")</f>
        <v>06/06/2019 - 06/12/2019</v>
      </c>
      <c r="AA1" s="11" t="str">
        <f>IFERROR(__xludf.DUMMYFUNCTION("""COMPUTED_VALUE"""),"06/13/2019 - 06/19/2019")</f>
        <v>06/13/2019 - 06/19/2019</v>
      </c>
      <c r="AB1" s="11" t="str">
        <f>IFERROR(__xludf.DUMMYFUNCTION("""COMPUTED_VALUE"""),"06/20/2019 - 06/26/2019")</f>
        <v>06/20/2019 - 06/26/2019</v>
      </c>
      <c r="AC1" s="11" t="str">
        <f>IFERROR(__xludf.DUMMYFUNCTION("""COMPUTED_VALUE"""),"06/27/2019 - 07/03/2019")</f>
        <v>06/27/2019 - 07/03/2019</v>
      </c>
      <c r="AD1" s="11" t="str">
        <f>IFERROR(__xludf.DUMMYFUNCTION("""COMPUTED_VALUE"""),"07/04/2019 - 07/10/2019")</f>
        <v>07/04/2019 - 07/10/2019</v>
      </c>
      <c r="AE1" s="11" t="str">
        <f>IFERROR(__xludf.DUMMYFUNCTION("""COMPUTED_VALUE"""),"07/11/2019 - 07/17/2019")</f>
        <v>07/11/2019 - 07/17/2019</v>
      </c>
      <c r="AF1" s="11" t="str">
        <f>IFERROR(__xludf.DUMMYFUNCTION("""COMPUTED_VALUE"""),"07/18/2019 - 07/24/2019")</f>
        <v>07/18/2019 - 07/24/2019</v>
      </c>
      <c r="AG1" s="11" t="str">
        <f>IFERROR(__xludf.DUMMYFUNCTION("""COMPUTED_VALUE"""),"07/25/2019 - 07/31/2019")</f>
        <v>07/25/2019 - 07/31/2019</v>
      </c>
      <c r="AH1" s="11" t="str">
        <f>IFERROR(__xludf.DUMMYFUNCTION("""COMPUTED_VALUE"""),"08/01/2019 - 08/07/2019")</f>
        <v>08/01/2019 - 08/07/2019</v>
      </c>
      <c r="AI1" s="11" t="str">
        <f>IFERROR(__xludf.DUMMYFUNCTION("""COMPUTED_VALUE"""),"08/08/2019 - 08/14/2019")</f>
        <v>08/08/2019 - 08/14/2019</v>
      </c>
      <c r="AJ1" s="11" t="str">
        <f>IFERROR(__xludf.DUMMYFUNCTION("""COMPUTED_VALUE"""),"08/15/2019 - 08/21/2019")</f>
        <v>08/15/2019 - 08/21/2019</v>
      </c>
      <c r="AK1" s="11" t="str">
        <f>IFERROR(__xludf.DUMMYFUNCTION("""COMPUTED_VALUE"""),"08/22/2019 - 08/28/2019")</f>
        <v>08/22/2019 - 08/28/2019</v>
      </c>
      <c r="AL1" s="11" t="str">
        <f>IFERROR(__xludf.DUMMYFUNCTION("""COMPUTED_VALUE"""),"08/29/2019 - 09/04/2019")</f>
        <v>08/29/2019 - 09/04/2019</v>
      </c>
      <c r="AM1" s="11" t="str">
        <f>IFERROR(__xludf.DUMMYFUNCTION("""COMPUTED_VALUE"""),"09/05/2019 - 09/11/2019")</f>
        <v>09/05/2019 - 09/11/2019</v>
      </c>
      <c r="AN1" s="11" t="str">
        <f>IFERROR(__xludf.DUMMYFUNCTION("""COMPUTED_VALUE"""),"09/12/2019 - 09/18/2019")</f>
        <v>09/12/2019 - 09/18/2019</v>
      </c>
      <c r="AO1" s="11" t="str">
        <f>IFERROR(__xludf.DUMMYFUNCTION("""COMPUTED_VALUE"""),"09/19/2019 - 09/25/2019")</f>
        <v>09/19/2019 - 09/25/2019</v>
      </c>
      <c r="AP1" s="11" t="str">
        <f>IFERROR(__xludf.DUMMYFUNCTION("""COMPUTED_VALUE"""),"09/26/2019 - 10/02/2019")</f>
        <v>09/26/2019 - 10/02/2019</v>
      </c>
      <c r="AQ1" s="11" t="str">
        <f>IFERROR(__xludf.DUMMYFUNCTION("""COMPUTED_VALUE"""),"10/03/2019 - 10/09/2019")</f>
        <v>10/03/2019 - 10/09/2019</v>
      </c>
      <c r="AR1" s="11" t="str">
        <f>IFERROR(__xludf.DUMMYFUNCTION("""COMPUTED_VALUE"""),"10/10/2019 10/16/2019")</f>
        <v>10/10/2019 10/16/2019</v>
      </c>
      <c r="AS1" s="11" t="str">
        <f>IFERROR(__xludf.DUMMYFUNCTION("""COMPUTED_VALUE"""),"10/17/2019 - 10/23/2019")</f>
        <v>10/17/2019 - 10/23/2019</v>
      </c>
      <c r="AT1" s="11" t="str">
        <f>IFERROR(__xludf.DUMMYFUNCTION("""COMPUTED_VALUE"""),"10/24/2019 - 10/30/2019")</f>
        <v>10/24/2019 - 10/30/2019</v>
      </c>
      <c r="AU1" s="11" t="str">
        <f>IFERROR(__xludf.DUMMYFUNCTION("""COMPUTED_VALUE"""),"10/31/2019 - 11/06/2019")</f>
        <v>10/31/2019 - 11/06/2019</v>
      </c>
      <c r="AV1" s="11" t="str">
        <f>IFERROR(__xludf.DUMMYFUNCTION("""COMPUTED_VALUE"""),"11/07/2019 - 11/13/2019")</f>
        <v>11/07/2019 - 11/13/2019</v>
      </c>
      <c r="AW1" s="11" t="str">
        <f>IFERROR(__xludf.DUMMYFUNCTION("""COMPUTED_VALUE"""),"11/14/2019 11/20/2019")</f>
        <v>11/14/2019 11/20/2019</v>
      </c>
      <c r="AX1" s="11" t="str">
        <f>IFERROR(__xludf.DUMMYFUNCTION("""COMPUTED_VALUE"""),"11/21/2019 11/27/2019")</f>
        <v>11/21/2019 11/27/2019</v>
      </c>
      <c r="AY1" s="11" t="str">
        <f>IFERROR(__xludf.DUMMYFUNCTION("""COMPUTED_VALUE"""),"11/28/2019 12/04/2019")</f>
        <v>11/28/2019 12/04/2019</v>
      </c>
      <c r="AZ1" s="11" t="str">
        <f>IFERROR(__xludf.DUMMYFUNCTION("""COMPUTED_VALUE"""),"12/05/2019 12/11/2019")</f>
        <v>12/05/2019 12/11/2019</v>
      </c>
      <c r="BA1" s="11" t="str">
        <f>IFERROR(__xludf.DUMMYFUNCTION("""COMPUTED_VALUE"""),"12/12/2019 12/18/2019")</f>
        <v>12/12/2019 12/18/2019</v>
      </c>
      <c r="BB1" s="11" t="str">
        <f>IFERROR(__xludf.DUMMYFUNCTION("""COMPUTED_VALUE"""),"12/19/2019 12/25/2019")</f>
        <v>12/19/2019 12/25/2019</v>
      </c>
      <c r="BC1" s="11" t="str">
        <f>IFERROR(__xludf.DUMMYFUNCTION("""COMPUTED_VALUE"""),"12/26/2019 01/01/2020")</f>
        <v>12/26/2019 01/01/2020</v>
      </c>
      <c r="BD1" s="11" t="str">
        <f>IFERROR(__xludf.DUMMYFUNCTION("""COMPUTED_VALUE"""),"01/02/2020 01/08/2020")</f>
        <v>01/02/2020 01/08/2020</v>
      </c>
      <c r="BE1" s="11" t="str">
        <f>IFERROR(__xludf.DUMMYFUNCTION("""COMPUTED_VALUE"""),"")</f>
        <v/>
      </c>
      <c r="BF1" s="11" t="str">
        <f>IFERROR(__xludf.DUMMYFUNCTION("""COMPUTED_VALUE"""),"")</f>
        <v/>
      </c>
      <c r="BG1" s="11" t="str">
        <f>IFERROR(__xludf.DUMMYFUNCTION("""COMPUTED_VALUE"""),"")</f>
        <v/>
      </c>
    </row>
    <row r="2">
      <c r="A2" s="21" t="str">
        <f>IFERROR(__xludf.DUMMYFUNCTION("""COMPUTED_VALUE"""),"https://upload.wikimedia.org/wikipedia/commons/thumb/b/b7/Amy_Klobuchar%2C_official_portrait%2C_113th_Congress.jpg/220px-Amy_Klobuchar%2C_official_portrait%2C_113th_Congress.jpg")</f>
        <v>https://upload.wikimedia.org/wikipedia/commons/thumb/b/b7/Amy_Klobuchar%2C_official_portrait%2C_113th_Congress.jpg/220px-Amy_Klobuchar%2C_official_portrait%2C_113th_Congress.jpg</v>
      </c>
      <c r="B2" s="11" t="str">
        <f>IFERROR(__xludf.DUMMYFUNCTION("""COMPUTED_VALUE"""),"Amy Klobuchar")</f>
        <v>Amy Klobuchar</v>
      </c>
      <c r="C2" s="11">
        <f>IFERROR(__xludf.DUMMYFUNCTION("""COMPUTED_VALUE"""),12.0)</f>
        <v>12</v>
      </c>
      <c r="D2" s="11">
        <f>IFERROR(__xludf.DUMMYFUNCTION("""COMPUTED_VALUE"""),8.0)</f>
        <v>8</v>
      </c>
      <c r="E2" s="11">
        <f>IFERROR(__xludf.DUMMYFUNCTION("""COMPUTED_VALUE"""),7.0)</f>
        <v>7</v>
      </c>
      <c r="F2" s="11">
        <f>IFERROR(__xludf.DUMMYFUNCTION("""COMPUTED_VALUE"""),7.0)</f>
        <v>7</v>
      </c>
      <c r="G2" s="11">
        <f>IFERROR(__xludf.DUMMYFUNCTION("""COMPUTED_VALUE"""),17.0)</f>
        <v>17</v>
      </c>
      <c r="H2" s="11">
        <f>IFERROR(__xludf.DUMMYFUNCTION("""COMPUTED_VALUE"""),13.0)</f>
        <v>13</v>
      </c>
      <c r="I2" s="11">
        <f>IFERROR(__xludf.DUMMYFUNCTION("""COMPUTED_VALUE"""),68.0)</f>
        <v>68</v>
      </c>
      <c r="J2" s="11">
        <f>IFERROR(__xludf.DUMMYFUNCTION("""COMPUTED_VALUE"""),18.0)</f>
        <v>18</v>
      </c>
      <c r="K2" s="11">
        <f>IFERROR(__xludf.DUMMYFUNCTION("""COMPUTED_VALUE"""),23.0)</f>
        <v>23</v>
      </c>
      <c r="L2" s="11">
        <f>IFERROR(__xludf.DUMMYFUNCTION("""COMPUTED_VALUE"""),10.0)</f>
        <v>10</v>
      </c>
      <c r="M2" s="11">
        <f>IFERROR(__xludf.DUMMYFUNCTION("""COMPUTED_VALUE"""),11.0)</f>
        <v>11</v>
      </c>
      <c r="N2" s="11">
        <f>IFERROR(__xludf.DUMMYFUNCTION("""COMPUTED_VALUE"""),7.0)</f>
        <v>7</v>
      </c>
      <c r="O2" s="11">
        <f>IFERROR(__xludf.DUMMYFUNCTION("""COMPUTED_VALUE"""),4.0)</f>
        <v>4</v>
      </c>
      <c r="P2" s="11">
        <f>IFERROR(__xludf.DUMMYFUNCTION("""COMPUTED_VALUE"""),4.0)</f>
        <v>4</v>
      </c>
      <c r="Q2" s="11">
        <f>IFERROR(__xludf.DUMMYFUNCTION("""COMPUTED_VALUE"""),2.0)</f>
        <v>2</v>
      </c>
      <c r="R2" s="11">
        <f>IFERROR(__xludf.DUMMYFUNCTION("""COMPUTED_VALUE"""),0.0)</f>
        <v>0</v>
      </c>
      <c r="S2" s="11">
        <f>IFERROR(__xludf.DUMMYFUNCTION("""COMPUTED_VALUE"""),6.0)</f>
        <v>6</v>
      </c>
      <c r="T2" s="11">
        <f>IFERROR(__xludf.DUMMYFUNCTION("""COMPUTED_VALUE"""),1.0)</f>
        <v>1</v>
      </c>
      <c r="U2" s="11">
        <f>IFERROR(__xludf.DUMMYFUNCTION("""COMPUTED_VALUE"""),6.0)</f>
        <v>6</v>
      </c>
      <c r="V2" s="11">
        <f>IFERROR(__xludf.DUMMYFUNCTION("""COMPUTED_VALUE"""),5.0)</f>
        <v>5</v>
      </c>
      <c r="W2" s="11">
        <f>IFERROR(__xludf.DUMMYFUNCTION("""COMPUTED_VALUE"""),9.0)</f>
        <v>9</v>
      </c>
      <c r="X2" s="14">
        <f>IFERROR(__xludf.DUMMYFUNCTION("""COMPUTED_VALUE"""),9.0)</f>
        <v>9</v>
      </c>
      <c r="Y2" s="14">
        <f>IFERROR(__xludf.DUMMYFUNCTION("""COMPUTED_VALUE"""),7.0)</f>
        <v>7</v>
      </c>
      <c r="Z2" s="14">
        <f>IFERROR(__xludf.DUMMYFUNCTION("""COMPUTED_VALUE"""),0.0)</f>
        <v>0</v>
      </c>
      <c r="AA2" s="14">
        <f>IFERROR(__xludf.DUMMYFUNCTION("""COMPUTED_VALUE"""),5.0)</f>
        <v>5</v>
      </c>
      <c r="AB2" s="14">
        <f>IFERROR(__xludf.DUMMYFUNCTION("""COMPUTED_VALUE"""),8.0)</f>
        <v>8</v>
      </c>
      <c r="AC2" s="14">
        <f>IFERROR(__xludf.DUMMYFUNCTION("""COMPUTED_VALUE"""),6.0)</f>
        <v>6</v>
      </c>
      <c r="AD2" s="11">
        <f>IFERROR(__xludf.DUMMYFUNCTION("""COMPUTED_VALUE"""),6.0)</f>
        <v>6</v>
      </c>
      <c r="AE2" s="14">
        <f>IFERROR(__xludf.DUMMYFUNCTION("""COMPUTED_VALUE"""),6.0)</f>
        <v>6</v>
      </c>
      <c r="AF2" s="14">
        <f>IFERROR(__xludf.DUMMYFUNCTION("""COMPUTED_VALUE"""),6.0)</f>
        <v>6</v>
      </c>
      <c r="AG2" s="14">
        <f>IFERROR(__xludf.DUMMYFUNCTION("""COMPUTED_VALUE"""),6.0)</f>
        <v>6</v>
      </c>
      <c r="AH2" s="14">
        <f>IFERROR(__xludf.DUMMYFUNCTION("""COMPUTED_VALUE"""),4.0)</f>
        <v>4</v>
      </c>
      <c r="AI2" s="14">
        <f>IFERROR(__xludf.DUMMYFUNCTION("""COMPUTED_VALUE"""),4.0)</f>
        <v>4</v>
      </c>
      <c r="AJ2" s="14">
        <f>IFERROR(__xludf.DUMMYFUNCTION("""COMPUTED_VALUE"""),8.0)</f>
        <v>8</v>
      </c>
      <c r="AK2" s="14">
        <f>IFERROR(__xludf.DUMMYFUNCTION("""COMPUTED_VALUE"""),4.0)</f>
        <v>4</v>
      </c>
      <c r="AL2" s="14">
        <f>IFERROR(__xludf.DUMMYFUNCTION("""COMPUTED_VALUE"""),10.0)</f>
        <v>10</v>
      </c>
      <c r="AM2" s="14">
        <f>IFERROR(__xludf.DUMMYFUNCTION("""COMPUTED_VALUE"""),7.0)</f>
        <v>7</v>
      </c>
      <c r="AN2" s="14">
        <f>IFERROR(__xludf.DUMMYFUNCTION("""COMPUTED_VALUE"""),14.0)</f>
        <v>14</v>
      </c>
      <c r="AO2" s="14">
        <f>IFERROR(__xludf.DUMMYFUNCTION("""COMPUTED_VALUE"""),5.0)</f>
        <v>5</v>
      </c>
      <c r="AP2" s="14">
        <f>IFERROR(__xludf.DUMMYFUNCTION("""COMPUTED_VALUE"""),4.0)</f>
        <v>4</v>
      </c>
      <c r="AQ2" s="14">
        <f>IFERROR(__xludf.DUMMYFUNCTION("""COMPUTED_VALUE"""),2.0)</f>
        <v>2</v>
      </c>
      <c r="AR2" s="14">
        <f>IFERROR(__xludf.DUMMYFUNCTION("""COMPUTED_VALUE"""),16.0)</f>
        <v>16</v>
      </c>
      <c r="AS2" s="14">
        <f>IFERROR(__xludf.DUMMYFUNCTION("""COMPUTED_VALUE"""),6.0)</f>
        <v>6</v>
      </c>
      <c r="AT2" s="14">
        <f>IFERROR(__xludf.DUMMYFUNCTION("""COMPUTED_VALUE"""),5.0)</f>
        <v>5</v>
      </c>
      <c r="AU2" s="14">
        <f>IFERROR(__xludf.DUMMYFUNCTION("""COMPUTED_VALUE"""),8.0)</f>
        <v>8</v>
      </c>
      <c r="AV2" s="14">
        <f>IFERROR(__xludf.DUMMYFUNCTION("""COMPUTED_VALUE"""),8.0)</f>
        <v>8</v>
      </c>
      <c r="AW2" s="14">
        <f>IFERROR(__xludf.DUMMYFUNCTION("""COMPUTED_VALUE"""),3.0)</f>
        <v>3</v>
      </c>
      <c r="AX2" s="14">
        <f>IFERROR(__xludf.DUMMYFUNCTION("""COMPUTED_VALUE"""),21.0)</f>
        <v>21</v>
      </c>
      <c r="AY2" s="14">
        <f>IFERROR(__xludf.DUMMYFUNCTION("""COMPUTED_VALUE"""),11.0)</f>
        <v>11</v>
      </c>
      <c r="AZ2" s="14">
        <f>IFERROR(__xludf.DUMMYFUNCTION("""COMPUTED_VALUE"""),7.0)</f>
        <v>7</v>
      </c>
      <c r="BA2" s="14">
        <f>IFERROR(__xludf.DUMMYFUNCTION("""COMPUTED_VALUE"""),5.0)</f>
        <v>5</v>
      </c>
      <c r="BB2" s="14">
        <f>IFERROR(__xludf.DUMMYFUNCTION("""COMPUTED_VALUE"""),29.0)</f>
        <v>29</v>
      </c>
      <c r="BC2" s="14">
        <f>IFERROR(__xludf.DUMMYFUNCTION("""COMPUTED_VALUE"""),16.0)</f>
        <v>16</v>
      </c>
      <c r="BD2" s="14">
        <f>IFERROR(__xludf.DUMMYFUNCTION("""COMPUTED_VALUE"""),7.0)</f>
        <v>7</v>
      </c>
      <c r="BE2" s="11" t="str">
        <f>IFERROR(__xludf.DUMMYFUNCTION("""COMPUTED_VALUE"""),"")</f>
        <v/>
      </c>
      <c r="BF2" s="11" t="str">
        <f>IFERROR(__xludf.DUMMYFUNCTION("""COMPUTED_VALUE"""),"")</f>
        <v/>
      </c>
      <c r="BG2" s="11" t="str">
        <f>IFERROR(__xludf.DUMMYFUNCTION("""COMPUTED_VALUE"""),"")</f>
        <v/>
      </c>
    </row>
    <row r="3">
      <c r="A3" s="21" t="str">
        <f>IFERROR(__xludf.DUMMYFUNCTION("""COMPUTED_VALUE"""),"https://upload.wikimedia.org/wikipedia/commons/thumb/f/f6/Andrew_Yang_by_Gage_Skidmore.jpg/220px-Andrew_Yang_by_Gage_Skidmore.jpg")</f>
        <v>https://upload.wikimedia.org/wikipedia/commons/thumb/f/f6/Andrew_Yang_by_Gage_Skidmore.jpg/220px-Andrew_Yang_by_Gage_Skidmore.jpg</v>
      </c>
      <c r="B3" s="11" t="str">
        <f>IFERROR(__xludf.DUMMYFUNCTION("""COMPUTED_VALUE"""),"Andrew Yang")</f>
        <v>Andrew Yang</v>
      </c>
      <c r="C3" s="11">
        <f>IFERROR(__xludf.DUMMYFUNCTION("""COMPUTED_VALUE"""),0.0)</f>
        <v>0</v>
      </c>
      <c r="D3" s="11">
        <f>IFERROR(__xludf.DUMMYFUNCTION("""COMPUTED_VALUE"""),0.0)</f>
        <v>0</v>
      </c>
      <c r="E3" s="11">
        <f>IFERROR(__xludf.DUMMYFUNCTION("""COMPUTED_VALUE"""),5.0)</f>
        <v>5</v>
      </c>
      <c r="F3" s="11">
        <f>IFERROR(__xludf.DUMMYFUNCTION("""COMPUTED_VALUE"""),21.0)</f>
        <v>21</v>
      </c>
      <c r="G3" s="11">
        <f>IFERROR(__xludf.DUMMYFUNCTION("""COMPUTED_VALUE"""),11.0)</f>
        <v>11</v>
      </c>
      <c r="H3" s="11">
        <f>IFERROR(__xludf.DUMMYFUNCTION("""COMPUTED_VALUE"""),8.0)</f>
        <v>8</v>
      </c>
      <c r="I3" s="11">
        <f>IFERROR(__xludf.DUMMYFUNCTION("""COMPUTED_VALUE"""),12.0)</f>
        <v>12</v>
      </c>
      <c r="J3" s="11">
        <f>IFERROR(__xludf.DUMMYFUNCTION("""COMPUTED_VALUE"""),10.0)</f>
        <v>10</v>
      </c>
      <c r="K3" s="11">
        <f>IFERROR(__xludf.DUMMYFUNCTION("""COMPUTED_VALUE"""),8.0)</f>
        <v>8</v>
      </c>
      <c r="L3" s="11">
        <f>IFERROR(__xludf.DUMMYFUNCTION("""COMPUTED_VALUE"""),15.0)</f>
        <v>15</v>
      </c>
      <c r="M3" s="11">
        <f>IFERROR(__xludf.DUMMYFUNCTION("""COMPUTED_VALUE"""),46.0)</f>
        <v>46</v>
      </c>
      <c r="N3" s="11">
        <f>IFERROR(__xludf.DUMMYFUNCTION("""COMPUTED_VALUE"""),32.0)</f>
        <v>32</v>
      </c>
      <c r="O3" s="11">
        <f>IFERROR(__xludf.DUMMYFUNCTION("""COMPUTED_VALUE"""),24.0)</f>
        <v>24</v>
      </c>
      <c r="P3" s="11">
        <f>IFERROR(__xludf.DUMMYFUNCTION("""COMPUTED_VALUE"""),8.0)</f>
        <v>8</v>
      </c>
      <c r="Q3" s="11">
        <f>IFERROR(__xludf.DUMMYFUNCTION("""COMPUTED_VALUE"""),8.0)</f>
        <v>8</v>
      </c>
      <c r="R3" s="11">
        <f>IFERROR(__xludf.DUMMYFUNCTION("""COMPUTED_VALUE"""),13.0)</f>
        <v>13</v>
      </c>
      <c r="S3" s="11">
        <f>IFERROR(__xludf.DUMMYFUNCTION("""COMPUTED_VALUE"""),11.0)</f>
        <v>11</v>
      </c>
      <c r="T3" s="11">
        <f>IFERROR(__xludf.DUMMYFUNCTION("""COMPUTED_VALUE"""),3.0)</f>
        <v>3</v>
      </c>
      <c r="U3" s="11">
        <f>IFERROR(__xludf.DUMMYFUNCTION("""COMPUTED_VALUE"""),12.0)</f>
        <v>12</v>
      </c>
      <c r="V3" s="11">
        <f>IFERROR(__xludf.DUMMYFUNCTION("""COMPUTED_VALUE"""),25.0)</f>
        <v>25</v>
      </c>
      <c r="W3" s="11">
        <f>IFERROR(__xludf.DUMMYFUNCTION("""COMPUTED_VALUE"""),23.0)</f>
        <v>23</v>
      </c>
      <c r="X3" s="14">
        <f>IFERROR(__xludf.DUMMYFUNCTION("""COMPUTED_VALUE"""),20.0)</f>
        <v>20</v>
      </c>
      <c r="Y3" s="14">
        <f>IFERROR(__xludf.DUMMYFUNCTION("""COMPUTED_VALUE"""),24.0)</f>
        <v>24</v>
      </c>
      <c r="Z3" s="14">
        <f>IFERROR(__xludf.DUMMYFUNCTION("""COMPUTED_VALUE"""),12.0)</f>
        <v>12</v>
      </c>
      <c r="AA3" s="14">
        <f>IFERROR(__xludf.DUMMYFUNCTION("""COMPUTED_VALUE"""),18.0)</f>
        <v>18</v>
      </c>
      <c r="AB3" s="14">
        <f>IFERROR(__xludf.DUMMYFUNCTION("""COMPUTED_VALUE"""),18.0)</f>
        <v>18</v>
      </c>
      <c r="AC3" s="14">
        <f>IFERROR(__xludf.DUMMYFUNCTION("""COMPUTED_VALUE"""),44.0)</f>
        <v>44</v>
      </c>
      <c r="AD3" s="11">
        <f>IFERROR(__xludf.DUMMYFUNCTION("""COMPUTED_VALUE"""),9.0)</f>
        <v>9</v>
      </c>
      <c r="AE3" s="14">
        <f>IFERROR(__xludf.DUMMYFUNCTION("""COMPUTED_VALUE"""),25.0)</f>
        <v>25</v>
      </c>
      <c r="AF3" s="14">
        <f>IFERROR(__xludf.DUMMYFUNCTION("""COMPUTED_VALUE"""),28.0)</f>
        <v>28</v>
      </c>
      <c r="AG3" s="14">
        <f>IFERROR(__xludf.DUMMYFUNCTION("""COMPUTED_VALUE"""),17.0)</f>
        <v>17</v>
      </c>
      <c r="AH3" s="14">
        <f>IFERROR(__xludf.DUMMYFUNCTION("""COMPUTED_VALUE"""),35.0)</f>
        <v>35</v>
      </c>
      <c r="AI3" s="14">
        <f>IFERROR(__xludf.DUMMYFUNCTION("""COMPUTED_VALUE"""),47.0)</f>
        <v>47</v>
      </c>
      <c r="AJ3" s="14">
        <f>IFERROR(__xludf.DUMMYFUNCTION("""COMPUTED_VALUE"""),71.0)</f>
        <v>71</v>
      </c>
      <c r="AK3" s="14">
        <f>IFERROR(__xludf.DUMMYFUNCTION("""COMPUTED_VALUE"""),30.0)</f>
        <v>30</v>
      </c>
      <c r="AL3" s="14">
        <f>IFERROR(__xludf.DUMMYFUNCTION("""COMPUTED_VALUE"""),37.0)</f>
        <v>37</v>
      </c>
      <c r="AM3" s="14">
        <f>IFERROR(__xludf.DUMMYFUNCTION("""COMPUTED_VALUE"""),23.0)</f>
        <v>23</v>
      </c>
      <c r="AN3" s="14">
        <f>IFERROR(__xludf.DUMMYFUNCTION("""COMPUTED_VALUE"""),63.0)</f>
        <v>63</v>
      </c>
      <c r="AO3" s="14">
        <f>IFERROR(__xludf.DUMMYFUNCTION("""COMPUTED_VALUE"""),20.0)</f>
        <v>20</v>
      </c>
      <c r="AP3" s="14">
        <f>IFERROR(__xludf.DUMMYFUNCTION("""COMPUTED_VALUE"""),19.0)</f>
        <v>19</v>
      </c>
      <c r="AQ3" s="14">
        <f>IFERROR(__xludf.DUMMYFUNCTION("""COMPUTED_VALUE"""),9.0)</f>
        <v>9</v>
      </c>
      <c r="AR3" s="14">
        <f>IFERROR(__xludf.DUMMYFUNCTION("""COMPUTED_VALUE"""),40.0)</f>
        <v>40</v>
      </c>
      <c r="AS3" s="14">
        <f>IFERROR(__xludf.DUMMYFUNCTION("""COMPUTED_VALUE"""),15.0)</f>
        <v>15</v>
      </c>
      <c r="AT3" s="14">
        <f>IFERROR(__xludf.DUMMYFUNCTION("""COMPUTED_VALUE"""),19.0)</f>
        <v>19</v>
      </c>
      <c r="AU3" s="14">
        <f>IFERROR(__xludf.DUMMYFUNCTION("""COMPUTED_VALUE"""),58.0)</f>
        <v>58</v>
      </c>
      <c r="AV3" s="14">
        <f>IFERROR(__xludf.DUMMYFUNCTION("""COMPUTED_VALUE"""),25.0)</f>
        <v>25</v>
      </c>
      <c r="AW3" s="14">
        <f>IFERROR(__xludf.DUMMYFUNCTION("""COMPUTED_VALUE"""),31.0)</f>
        <v>31</v>
      </c>
      <c r="AX3" s="14">
        <f>IFERROR(__xludf.DUMMYFUNCTION("""COMPUTED_VALUE"""),51.0)</f>
        <v>51</v>
      </c>
      <c r="AY3" s="14">
        <f>IFERROR(__xludf.DUMMYFUNCTION("""COMPUTED_VALUE"""),34.0)</f>
        <v>34</v>
      </c>
      <c r="AZ3" s="14">
        <f>IFERROR(__xludf.DUMMYFUNCTION("""COMPUTED_VALUE"""),31.0)</f>
        <v>31</v>
      </c>
      <c r="BA3" s="14">
        <f>IFERROR(__xludf.DUMMYFUNCTION("""COMPUTED_VALUE"""),32.0)</f>
        <v>32</v>
      </c>
      <c r="BB3" s="14">
        <f>IFERROR(__xludf.DUMMYFUNCTION("""COMPUTED_VALUE"""),71.0)</f>
        <v>71</v>
      </c>
      <c r="BC3" s="14">
        <f>IFERROR(__xludf.DUMMYFUNCTION("""COMPUTED_VALUE"""),74.0)</f>
        <v>74</v>
      </c>
      <c r="BD3" s="14">
        <f>IFERROR(__xludf.DUMMYFUNCTION("""COMPUTED_VALUE"""),28.0)</f>
        <v>28</v>
      </c>
      <c r="BE3" s="11" t="str">
        <f>IFERROR(__xludf.DUMMYFUNCTION("""COMPUTED_VALUE"""),"")</f>
        <v/>
      </c>
      <c r="BF3" s="11" t="str">
        <f>IFERROR(__xludf.DUMMYFUNCTION("""COMPUTED_VALUE"""),"")</f>
        <v/>
      </c>
      <c r="BG3" s="11" t="str">
        <f>IFERROR(__xludf.DUMMYFUNCTION("""COMPUTED_VALUE"""),"")</f>
        <v/>
      </c>
    </row>
    <row r="4">
      <c r="A4" s="21" t="str">
        <f>IFERROR(__xludf.DUMMYFUNCTION("""COMPUTED_VALUE"""),"https://upload.wikimedia.org/wikipedia/commons/thumb/0/0c/Bernie_Sanders_July_2019_%28cropped%29.jpg/220px-Bernie_Sanders_July_2019_%28cropped%29.jpg")</f>
        <v>https://upload.wikimedia.org/wikipedia/commons/thumb/0/0c/Bernie_Sanders_July_2019_%28cropped%29.jpg/220px-Bernie_Sanders_July_2019_%28cropped%29.jpg</v>
      </c>
      <c r="B4" s="11" t="str">
        <f>IFERROR(__xludf.DUMMYFUNCTION("""COMPUTED_VALUE"""),"Bernie Sanders")</f>
        <v>Bernie Sanders</v>
      </c>
      <c r="C4" s="11">
        <f>IFERROR(__xludf.DUMMYFUNCTION("""COMPUTED_VALUE"""),20.0)</f>
        <v>20</v>
      </c>
      <c r="D4" s="11">
        <f>IFERROR(__xludf.DUMMYFUNCTION("""COMPUTED_VALUE"""),52.0)</f>
        <v>52</v>
      </c>
      <c r="E4" s="11">
        <f>IFERROR(__xludf.DUMMYFUNCTION("""COMPUTED_VALUE"""),32.0)</f>
        <v>32</v>
      </c>
      <c r="F4" s="11">
        <f>IFERROR(__xludf.DUMMYFUNCTION("""COMPUTED_VALUE"""),100.0)</f>
        <v>100</v>
      </c>
      <c r="G4" s="11">
        <f>IFERROR(__xludf.DUMMYFUNCTION("""COMPUTED_VALUE"""),100.0)</f>
        <v>100</v>
      </c>
      <c r="H4" s="11">
        <f>IFERROR(__xludf.DUMMYFUNCTION("""COMPUTED_VALUE"""),95.0)</f>
        <v>95</v>
      </c>
      <c r="I4" s="11">
        <f>IFERROR(__xludf.DUMMYFUNCTION("""COMPUTED_VALUE"""),25.0)</f>
        <v>25</v>
      </c>
      <c r="J4" s="11">
        <f>IFERROR(__xludf.DUMMYFUNCTION("""COMPUTED_VALUE"""),100.0)</f>
        <v>100</v>
      </c>
      <c r="K4" s="11">
        <f>IFERROR(__xludf.DUMMYFUNCTION("""COMPUTED_VALUE"""),100.0)</f>
        <v>100</v>
      </c>
      <c r="L4" s="11">
        <f>IFERROR(__xludf.DUMMYFUNCTION("""COMPUTED_VALUE"""),100.0)</f>
        <v>100</v>
      </c>
      <c r="M4" s="11">
        <f>IFERROR(__xludf.DUMMYFUNCTION("""COMPUTED_VALUE"""),100.0)</f>
        <v>100</v>
      </c>
      <c r="N4" s="11">
        <f>IFERROR(__xludf.DUMMYFUNCTION("""COMPUTED_VALUE"""),100.0)</f>
        <v>100</v>
      </c>
      <c r="O4" s="11">
        <f>IFERROR(__xludf.DUMMYFUNCTION("""COMPUTED_VALUE"""),46.0)</f>
        <v>46</v>
      </c>
      <c r="P4" s="11">
        <f>IFERROR(__xludf.DUMMYFUNCTION("""COMPUTED_VALUE"""),17.0)</f>
        <v>17</v>
      </c>
      <c r="Q4" s="11">
        <f>IFERROR(__xludf.DUMMYFUNCTION("""COMPUTED_VALUE"""),27.0)</f>
        <v>27</v>
      </c>
      <c r="R4" s="11">
        <f>IFERROR(__xludf.DUMMYFUNCTION("""COMPUTED_VALUE"""),54.0)</f>
        <v>54</v>
      </c>
      <c r="S4" s="11">
        <f>IFERROR(__xludf.DUMMYFUNCTION("""COMPUTED_VALUE"""),96.0)</f>
        <v>96</v>
      </c>
      <c r="T4" s="11">
        <f>IFERROR(__xludf.DUMMYFUNCTION("""COMPUTED_VALUE"""),21.0)</f>
        <v>21</v>
      </c>
      <c r="U4" s="11">
        <f>IFERROR(__xludf.DUMMYFUNCTION("""COMPUTED_VALUE"""),29.0)</f>
        <v>29</v>
      </c>
      <c r="V4" s="11">
        <f>IFERROR(__xludf.DUMMYFUNCTION("""COMPUTED_VALUE"""),45.0)</f>
        <v>45</v>
      </c>
      <c r="W4" s="11">
        <f>IFERROR(__xludf.DUMMYFUNCTION("""COMPUTED_VALUE"""),63.0)</f>
        <v>63</v>
      </c>
      <c r="X4" s="14">
        <f>IFERROR(__xludf.DUMMYFUNCTION("""COMPUTED_VALUE"""),69.0)</f>
        <v>69</v>
      </c>
      <c r="Y4" s="14">
        <f>IFERROR(__xludf.DUMMYFUNCTION("""COMPUTED_VALUE"""),72.0)</f>
        <v>72</v>
      </c>
      <c r="Z4" s="14">
        <f>IFERROR(__xludf.DUMMYFUNCTION("""COMPUTED_VALUE"""),35.0)</f>
        <v>35</v>
      </c>
      <c r="AA4" s="14">
        <f>IFERROR(__xludf.DUMMYFUNCTION("""COMPUTED_VALUE"""),73.0)</f>
        <v>73</v>
      </c>
      <c r="AB4" s="14">
        <f>IFERROR(__xludf.DUMMYFUNCTION("""COMPUTED_VALUE"""),66.0)</f>
        <v>66</v>
      </c>
      <c r="AC4" s="14">
        <f>IFERROR(__xludf.DUMMYFUNCTION("""COMPUTED_VALUE"""),74.0)</f>
        <v>74</v>
      </c>
      <c r="AD4" s="11">
        <f>IFERROR(__xludf.DUMMYFUNCTION("""COMPUTED_VALUE"""),39.0)</f>
        <v>39</v>
      </c>
      <c r="AE4" s="14">
        <f>IFERROR(__xludf.DUMMYFUNCTION("""COMPUTED_VALUE"""),73.0)</f>
        <v>73</v>
      </c>
      <c r="AF4" s="14">
        <f>IFERROR(__xludf.DUMMYFUNCTION("""COMPUTED_VALUE"""),100.0)</f>
        <v>100</v>
      </c>
      <c r="AG4" s="14">
        <f>IFERROR(__xludf.DUMMYFUNCTION("""COMPUTED_VALUE"""),100.0)</f>
        <v>100</v>
      </c>
      <c r="AH4" s="14">
        <f>IFERROR(__xludf.DUMMYFUNCTION("""COMPUTED_VALUE"""),28.0)</f>
        <v>28</v>
      </c>
      <c r="AI4" s="14">
        <f>IFERROR(__xludf.DUMMYFUNCTION("""COMPUTED_VALUE"""),51.0)</f>
        <v>51</v>
      </c>
      <c r="AJ4" s="14">
        <f>IFERROR(__xludf.DUMMYFUNCTION("""COMPUTED_VALUE"""),80.0)</f>
        <v>80</v>
      </c>
      <c r="AK4" s="14">
        <f>IFERROR(__xludf.DUMMYFUNCTION("""COMPUTED_VALUE"""),81.0)</f>
        <v>81</v>
      </c>
      <c r="AL4" s="14">
        <f>IFERROR(__xludf.DUMMYFUNCTION("""COMPUTED_VALUE"""),100.0)</f>
        <v>100</v>
      </c>
      <c r="AM4" s="14">
        <f>IFERROR(__xludf.DUMMYFUNCTION("""COMPUTED_VALUE"""),83.0)</f>
        <v>83</v>
      </c>
      <c r="AN4" s="14">
        <f>IFERROR(__xludf.DUMMYFUNCTION("""COMPUTED_VALUE"""),65.0)</f>
        <v>65</v>
      </c>
      <c r="AO4" s="14">
        <f>IFERROR(__xludf.DUMMYFUNCTION("""COMPUTED_VALUE"""),30.0)</f>
        <v>30</v>
      </c>
      <c r="AP4" s="14">
        <f>IFERROR(__xludf.DUMMYFUNCTION("""COMPUTED_VALUE"""),67.0)</f>
        <v>67</v>
      </c>
      <c r="AQ4" s="14">
        <f>IFERROR(__xludf.DUMMYFUNCTION("""COMPUTED_VALUE"""),100.0)</f>
        <v>100</v>
      </c>
      <c r="AR4" s="14">
        <f>IFERROR(__xludf.DUMMYFUNCTION("""COMPUTED_VALUE"""),66.0)</f>
        <v>66</v>
      </c>
      <c r="AS4" s="14">
        <f>IFERROR(__xludf.DUMMYFUNCTION("""COMPUTED_VALUE"""),36.0)</f>
        <v>36</v>
      </c>
      <c r="AT4" s="14">
        <f>IFERROR(__xludf.DUMMYFUNCTION("""COMPUTED_VALUE"""),56.0)</f>
        <v>56</v>
      </c>
      <c r="AU4" s="14">
        <f>IFERROR(__xludf.DUMMYFUNCTION("""COMPUTED_VALUE"""),68.0)</f>
        <v>68</v>
      </c>
      <c r="AV4" s="14">
        <f>IFERROR(__xludf.DUMMYFUNCTION("""COMPUTED_VALUE"""),52.0)</f>
        <v>52</v>
      </c>
      <c r="AW4" s="14">
        <f>IFERROR(__xludf.DUMMYFUNCTION("""COMPUTED_VALUE"""),59.0)</f>
        <v>59</v>
      </c>
      <c r="AX4" s="14">
        <f>IFERROR(__xludf.DUMMYFUNCTION("""COMPUTED_VALUE"""),54.0)</f>
        <v>54</v>
      </c>
      <c r="AY4" s="14">
        <f>IFERROR(__xludf.DUMMYFUNCTION("""COMPUTED_VALUE"""),44.0)</f>
        <v>44</v>
      </c>
      <c r="AZ4" s="14">
        <f>IFERROR(__xludf.DUMMYFUNCTION("""COMPUTED_VALUE"""),60.0)</f>
        <v>60</v>
      </c>
      <c r="BA4" s="14">
        <f>IFERROR(__xludf.DUMMYFUNCTION("""COMPUTED_VALUE"""),63.0)</f>
        <v>63</v>
      </c>
      <c r="BB4" s="14">
        <f>IFERROR(__xludf.DUMMYFUNCTION("""COMPUTED_VALUE"""),67.0)</f>
        <v>67</v>
      </c>
      <c r="BC4" s="14">
        <f>IFERROR(__xludf.DUMMYFUNCTION("""COMPUTED_VALUE"""),88.0)</f>
        <v>88</v>
      </c>
      <c r="BD4" s="14">
        <f>IFERROR(__xludf.DUMMYFUNCTION("""COMPUTED_VALUE"""),60.0)</f>
        <v>60</v>
      </c>
      <c r="BE4" s="11" t="str">
        <f>IFERROR(__xludf.DUMMYFUNCTION("""COMPUTED_VALUE"""),"")</f>
        <v/>
      </c>
      <c r="BF4" s="11" t="str">
        <f>IFERROR(__xludf.DUMMYFUNCTION("""COMPUTED_VALUE"""),"")</f>
        <v/>
      </c>
      <c r="BG4" s="11" t="str">
        <f>IFERROR(__xludf.DUMMYFUNCTION("""COMPUTED_VALUE"""),"")</f>
        <v/>
      </c>
    </row>
    <row r="5">
      <c r="A5" s="21" t="str">
        <f>IFERROR(__xludf.DUMMYFUNCTION("""COMPUTED_VALUE"""),"https://upload.wikimedia.org/wikipedia/commons/thumb/a/a7/Deval_Patrick_official_photo.jpg/220px-Deval_Patrick_official_photo.jpg")</f>
        <v>https://upload.wikimedia.org/wikipedia/commons/thumb/a/a7/Deval_Patrick_official_photo.jpg/220px-Deval_Patrick_official_photo.jpg</v>
      </c>
      <c r="B5" s="11" t="str">
        <f>IFERROR(__xludf.DUMMYFUNCTION("""COMPUTED_VALUE"""),"Deval Patrick")</f>
        <v>Deval Patrick</v>
      </c>
      <c r="C5" s="11">
        <f>IFERROR(__xludf.DUMMYFUNCTION("""COMPUTED_VALUE"""),0.0)</f>
        <v>0</v>
      </c>
      <c r="D5" s="11">
        <f>IFERROR(__xludf.DUMMYFUNCTION("""COMPUTED_VALUE"""),0.0)</f>
        <v>0</v>
      </c>
      <c r="E5" s="11">
        <f>IFERROR(__xludf.DUMMYFUNCTION("""COMPUTED_VALUE"""),0.0)</f>
        <v>0</v>
      </c>
      <c r="F5" s="11">
        <f>IFERROR(__xludf.DUMMYFUNCTION("""COMPUTED_VALUE"""),0.0)</f>
        <v>0</v>
      </c>
      <c r="G5" s="11">
        <f>IFERROR(__xludf.DUMMYFUNCTION("""COMPUTED_VALUE"""),0.0)</f>
        <v>0</v>
      </c>
      <c r="H5" s="11">
        <f>IFERROR(__xludf.DUMMYFUNCTION("""COMPUTED_VALUE"""),0.0)</f>
        <v>0</v>
      </c>
      <c r="I5" s="11">
        <f>IFERROR(__xludf.DUMMYFUNCTION("""COMPUTED_VALUE"""),0.0)</f>
        <v>0</v>
      </c>
      <c r="J5" s="11">
        <f>IFERROR(__xludf.DUMMYFUNCTION("""COMPUTED_VALUE"""),0.0)</f>
        <v>0</v>
      </c>
      <c r="K5" s="11">
        <f>IFERROR(__xludf.DUMMYFUNCTION("""COMPUTED_VALUE"""),0.0)</f>
        <v>0</v>
      </c>
      <c r="L5" s="11">
        <f>IFERROR(__xludf.DUMMYFUNCTION("""COMPUTED_VALUE"""),0.0)</f>
        <v>0</v>
      </c>
      <c r="M5" s="11">
        <f>IFERROR(__xludf.DUMMYFUNCTION("""COMPUTED_VALUE"""),0.0)</f>
        <v>0</v>
      </c>
      <c r="N5" s="11">
        <f>IFERROR(__xludf.DUMMYFUNCTION("""COMPUTED_VALUE"""),0.0)</f>
        <v>0</v>
      </c>
      <c r="O5" s="11">
        <f>IFERROR(__xludf.DUMMYFUNCTION("""COMPUTED_VALUE"""),0.0)</f>
        <v>0</v>
      </c>
      <c r="P5" s="11">
        <f>IFERROR(__xludf.DUMMYFUNCTION("""COMPUTED_VALUE"""),0.0)</f>
        <v>0</v>
      </c>
      <c r="Q5" s="11">
        <f>IFERROR(__xludf.DUMMYFUNCTION("""COMPUTED_VALUE"""),0.0)</f>
        <v>0</v>
      </c>
      <c r="R5" s="11">
        <f>IFERROR(__xludf.DUMMYFUNCTION("""COMPUTED_VALUE"""),0.0)</f>
        <v>0</v>
      </c>
      <c r="S5" s="11">
        <f>IFERROR(__xludf.DUMMYFUNCTION("""COMPUTED_VALUE"""),3.0)</f>
        <v>3</v>
      </c>
      <c r="T5" s="11">
        <f>IFERROR(__xludf.DUMMYFUNCTION("""COMPUTED_VALUE"""),0.0)</f>
        <v>0</v>
      </c>
      <c r="U5" s="11">
        <f>IFERROR(__xludf.DUMMYFUNCTION("""COMPUTED_VALUE"""),0.0)</f>
        <v>0</v>
      </c>
      <c r="V5" s="11">
        <f>IFERROR(__xludf.DUMMYFUNCTION("""COMPUTED_VALUE"""),0.0)</f>
        <v>0</v>
      </c>
      <c r="W5" s="11">
        <f>IFERROR(__xludf.DUMMYFUNCTION("""COMPUTED_VALUE"""),0.0)</f>
        <v>0</v>
      </c>
      <c r="X5" s="14">
        <f>IFERROR(__xludf.DUMMYFUNCTION("""COMPUTED_VALUE"""),0.0)</f>
        <v>0</v>
      </c>
      <c r="Y5" s="14">
        <f>IFERROR(__xludf.DUMMYFUNCTION("""COMPUTED_VALUE"""),0.0)</f>
        <v>0</v>
      </c>
      <c r="Z5" s="14">
        <f>IFERROR(__xludf.DUMMYFUNCTION("""COMPUTED_VALUE"""),0.0)</f>
        <v>0</v>
      </c>
      <c r="AA5" s="14">
        <f>IFERROR(__xludf.DUMMYFUNCTION("""COMPUTED_VALUE"""),0.0)</f>
        <v>0</v>
      </c>
      <c r="AB5" s="14">
        <f>IFERROR(__xludf.DUMMYFUNCTION("""COMPUTED_VALUE"""),0.0)</f>
        <v>0</v>
      </c>
      <c r="AC5" s="14">
        <f>IFERROR(__xludf.DUMMYFUNCTION("""COMPUTED_VALUE"""),0.0)</f>
        <v>0</v>
      </c>
      <c r="AD5" s="11">
        <f>IFERROR(__xludf.DUMMYFUNCTION("""COMPUTED_VALUE"""),0.0)</f>
        <v>0</v>
      </c>
      <c r="AE5" s="14">
        <f>IFERROR(__xludf.DUMMYFUNCTION("""COMPUTED_VALUE"""),0.0)</f>
        <v>0</v>
      </c>
      <c r="AF5" s="14">
        <f>IFERROR(__xludf.DUMMYFUNCTION("""COMPUTED_VALUE"""),0.0)</f>
        <v>0</v>
      </c>
      <c r="AG5" s="14">
        <f>IFERROR(__xludf.DUMMYFUNCTION("""COMPUTED_VALUE"""),4.0)</f>
        <v>4</v>
      </c>
      <c r="AH5" s="14">
        <f>IFERROR(__xludf.DUMMYFUNCTION("""COMPUTED_VALUE"""),0.0)</f>
        <v>0</v>
      </c>
      <c r="AI5" s="14">
        <f>IFERROR(__xludf.DUMMYFUNCTION("""COMPUTED_VALUE"""),3.0)</f>
        <v>3</v>
      </c>
      <c r="AJ5" s="14">
        <f>IFERROR(__xludf.DUMMYFUNCTION("""COMPUTED_VALUE"""),0.0)</f>
        <v>0</v>
      </c>
      <c r="AK5" s="14">
        <f>IFERROR(__xludf.DUMMYFUNCTION("""COMPUTED_VALUE"""),0.0)</f>
        <v>0</v>
      </c>
      <c r="AL5" s="14">
        <f>IFERROR(__xludf.DUMMYFUNCTION("""COMPUTED_VALUE"""),0.0)</f>
        <v>0</v>
      </c>
      <c r="AM5" s="14">
        <f>IFERROR(__xludf.DUMMYFUNCTION("""COMPUTED_VALUE"""),0.0)</f>
        <v>0</v>
      </c>
      <c r="AN5" s="14">
        <f>IFERROR(__xludf.DUMMYFUNCTION("""COMPUTED_VALUE"""),0.0)</f>
        <v>0</v>
      </c>
      <c r="AO5" s="14">
        <f>IFERROR(__xludf.DUMMYFUNCTION("""COMPUTED_VALUE"""),0.0)</f>
        <v>0</v>
      </c>
      <c r="AP5" s="14">
        <f>IFERROR(__xludf.DUMMYFUNCTION("""COMPUTED_VALUE"""),0.0)</f>
        <v>0</v>
      </c>
      <c r="AQ5" s="14">
        <f>IFERROR(__xludf.DUMMYFUNCTION("""COMPUTED_VALUE"""),0.0)</f>
        <v>0</v>
      </c>
      <c r="AR5" s="14">
        <f>IFERROR(__xludf.DUMMYFUNCTION("""COMPUTED_VALUE"""),0.0)</f>
        <v>0</v>
      </c>
      <c r="AS5" s="14">
        <f>IFERROR(__xludf.DUMMYFUNCTION("""COMPUTED_VALUE"""),0.0)</f>
        <v>0</v>
      </c>
      <c r="AT5" s="14">
        <f>IFERROR(__xludf.DUMMYFUNCTION("""COMPUTED_VALUE"""),0.0)</f>
        <v>0</v>
      </c>
      <c r="AU5" s="14">
        <f>IFERROR(__xludf.DUMMYFUNCTION("""COMPUTED_VALUE"""),0.0)</f>
        <v>0</v>
      </c>
      <c r="AV5" s="14">
        <f>IFERROR(__xludf.DUMMYFUNCTION("""COMPUTED_VALUE"""),13.0)</f>
        <v>13</v>
      </c>
      <c r="AW5" s="14">
        <f>IFERROR(__xludf.DUMMYFUNCTION("""COMPUTED_VALUE"""),47.0)</f>
        <v>47</v>
      </c>
      <c r="AX5" s="14">
        <f>IFERROR(__xludf.DUMMYFUNCTION("""COMPUTED_VALUE"""),5.0)</f>
        <v>5</v>
      </c>
      <c r="AY5" s="14">
        <f>IFERROR(__xludf.DUMMYFUNCTION("""COMPUTED_VALUE"""),3.0)</f>
        <v>3</v>
      </c>
      <c r="AZ5" s="14">
        <f>IFERROR(__xludf.DUMMYFUNCTION("""COMPUTED_VALUE"""),6.0)</f>
        <v>6</v>
      </c>
      <c r="BA5" s="14">
        <f>IFERROR(__xludf.DUMMYFUNCTION("""COMPUTED_VALUE"""),4.0)</f>
        <v>4</v>
      </c>
      <c r="BB5" s="14">
        <f>IFERROR(__xludf.DUMMYFUNCTION("""COMPUTED_VALUE"""),3.0)</f>
        <v>3</v>
      </c>
      <c r="BC5" s="14">
        <f>IFERROR(__xludf.DUMMYFUNCTION("""COMPUTED_VALUE"""),5.0)</f>
        <v>5</v>
      </c>
      <c r="BD5" s="14">
        <f>IFERROR(__xludf.DUMMYFUNCTION("""COMPUTED_VALUE"""),4.0)</f>
        <v>4</v>
      </c>
      <c r="BE5" s="11" t="str">
        <f>IFERROR(__xludf.DUMMYFUNCTION("""COMPUTED_VALUE"""),"")</f>
        <v/>
      </c>
      <c r="BF5" s="11" t="str">
        <f>IFERROR(__xludf.DUMMYFUNCTION("""COMPUTED_VALUE"""),"")</f>
        <v/>
      </c>
      <c r="BG5" s="11" t="str">
        <f>IFERROR(__xludf.DUMMYFUNCTION("""COMPUTED_VALUE"""),"")</f>
        <v/>
      </c>
    </row>
    <row r="6">
      <c r="A6" s="21" t="str">
        <f>IFERROR(__xludf.DUMMYFUNCTION("""COMPUTED_VALUE"""),"https://upload.wikimedia.org/wikipedia/commons/thumb/6/6a/Elizabeth_Warren%2C_official_portrait%2C_114th_Congress.jpg/220px-Elizabeth_Warren%2C_official_portrait%2C_114th_Congress.jpg")</f>
        <v>https://upload.wikimedia.org/wikipedia/commons/thumb/6/6a/Elizabeth_Warren%2C_official_portrait%2C_114th_Congress.jpg/220px-Elizabeth_Warren%2C_official_portrait%2C_114th_Congress.jpg</v>
      </c>
      <c r="B6" s="11" t="str">
        <f>IFERROR(__xludf.DUMMYFUNCTION("""COMPUTED_VALUE"""),"Elizabeth Warren")</f>
        <v>Elizabeth Warren</v>
      </c>
      <c r="C6" s="11">
        <f>IFERROR(__xludf.DUMMYFUNCTION("""COMPUTED_VALUE"""),100.0)</f>
        <v>100</v>
      </c>
      <c r="D6" s="11">
        <f>IFERROR(__xludf.DUMMYFUNCTION("""COMPUTED_VALUE"""),100.0)</f>
        <v>100</v>
      </c>
      <c r="E6" s="11">
        <f>IFERROR(__xludf.DUMMYFUNCTION("""COMPUTED_VALUE"""),45.0)</f>
        <v>45</v>
      </c>
      <c r="F6" s="11">
        <f>IFERROR(__xludf.DUMMYFUNCTION("""COMPUTED_VALUE"""),67.0)</f>
        <v>67</v>
      </c>
      <c r="G6" s="11">
        <f>IFERROR(__xludf.DUMMYFUNCTION("""COMPUTED_VALUE"""),56.0)</f>
        <v>56</v>
      </c>
      <c r="H6" s="11">
        <f>IFERROR(__xludf.DUMMYFUNCTION("""COMPUTED_VALUE"""),100.0)</f>
        <v>100</v>
      </c>
      <c r="I6" s="11">
        <f>IFERROR(__xludf.DUMMYFUNCTION("""COMPUTED_VALUE"""),100.0)</f>
        <v>100</v>
      </c>
      <c r="J6" s="11">
        <f>IFERROR(__xludf.DUMMYFUNCTION("""COMPUTED_VALUE"""),21.0)</f>
        <v>21</v>
      </c>
      <c r="K6" s="11">
        <f>IFERROR(__xludf.DUMMYFUNCTION("""COMPUTED_VALUE"""),11.0)</f>
        <v>11</v>
      </c>
      <c r="L6" s="11">
        <f>IFERROR(__xludf.DUMMYFUNCTION("""COMPUTED_VALUE"""),17.0)</f>
        <v>17</v>
      </c>
      <c r="M6" s="11">
        <f>IFERROR(__xludf.DUMMYFUNCTION("""COMPUTED_VALUE"""),22.0)</f>
        <v>22</v>
      </c>
      <c r="N6" s="11">
        <f>IFERROR(__xludf.DUMMYFUNCTION("""COMPUTED_VALUE"""),23.0)</f>
        <v>23</v>
      </c>
      <c r="O6" s="11">
        <f>IFERROR(__xludf.DUMMYFUNCTION("""COMPUTED_VALUE"""),18.0)</f>
        <v>18</v>
      </c>
      <c r="P6" s="11">
        <f>IFERROR(__xludf.DUMMYFUNCTION("""COMPUTED_VALUE"""),9.0)</f>
        <v>9</v>
      </c>
      <c r="Q6" s="11">
        <f>IFERROR(__xludf.DUMMYFUNCTION("""COMPUTED_VALUE"""),4.0)</f>
        <v>4</v>
      </c>
      <c r="R6" s="11">
        <f>IFERROR(__xludf.DUMMYFUNCTION("""COMPUTED_VALUE"""),17.0)</f>
        <v>17</v>
      </c>
      <c r="S6" s="11">
        <f>IFERROR(__xludf.DUMMYFUNCTION("""COMPUTED_VALUE"""),30.0)</f>
        <v>30</v>
      </c>
      <c r="T6" s="11">
        <f>IFERROR(__xludf.DUMMYFUNCTION("""COMPUTED_VALUE"""),4.0)</f>
        <v>4</v>
      </c>
      <c r="U6" s="11">
        <f>IFERROR(__xludf.DUMMYFUNCTION("""COMPUTED_VALUE"""),18.0)</f>
        <v>18</v>
      </c>
      <c r="V6" s="11">
        <f>IFERROR(__xludf.DUMMYFUNCTION("""COMPUTED_VALUE"""),39.0)</f>
        <v>39</v>
      </c>
      <c r="W6" s="11">
        <f>IFERROR(__xludf.DUMMYFUNCTION("""COMPUTED_VALUE"""),24.0)</f>
        <v>24</v>
      </c>
      <c r="X6" s="14">
        <f>IFERROR(__xludf.DUMMYFUNCTION("""COMPUTED_VALUE"""),35.0)</f>
        <v>35</v>
      </c>
      <c r="Y6" s="14">
        <f>IFERROR(__xludf.DUMMYFUNCTION("""COMPUTED_VALUE"""),48.0)</f>
        <v>48</v>
      </c>
      <c r="Z6" s="14">
        <f>IFERROR(__xludf.DUMMYFUNCTION("""COMPUTED_VALUE"""),33.0)</f>
        <v>33</v>
      </c>
      <c r="AA6" s="14">
        <f>IFERROR(__xludf.DUMMYFUNCTION("""COMPUTED_VALUE"""),57.0)</f>
        <v>57</v>
      </c>
      <c r="AB6" s="14">
        <f>IFERROR(__xludf.DUMMYFUNCTION("""COMPUTED_VALUE"""),39.0)</f>
        <v>39</v>
      </c>
      <c r="AC6" s="14">
        <f>IFERROR(__xludf.DUMMYFUNCTION("""COMPUTED_VALUE"""),54.0)</f>
        <v>54</v>
      </c>
      <c r="AD6" s="11">
        <f>IFERROR(__xludf.DUMMYFUNCTION("""COMPUTED_VALUE"""),27.0)</f>
        <v>27</v>
      </c>
      <c r="AE6" s="14">
        <f>IFERROR(__xludf.DUMMYFUNCTION("""COMPUTED_VALUE"""),33.0)</f>
        <v>33</v>
      </c>
      <c r="AF6" s="14">
        <f>IFERROR(__xludf.DUMMYFUNCTION("""COMPUTED_VALUE"""),28.0)</f>
        <v>28</v>
      </c>
      <c r="AG6" s="14">
        <f>IFERROR(__xludf.DUMMYFUNCTION("""COMPUTED_VALUE"""),68.0)</f>
        <v>68</v>
      </c>
      <c r="AH6" s="14">
        <f>IFERROR(__xludf.DUMMYFUNCTION("""COMPUTED_VALUE"""),16.0)</f>
        <v>16</v>
      </c>
      <c r="AI6" s="14">
        <f>IFERROR(__xludf.DUMMYFUNCTION("""COMPUTED_VALUE"""),31.0)</f>
        <v>31</v>
      </c>
      <c r="AJ6" s="14">
        <f>IFERROR(__xludf.DUMMYFUNCTION("""COMPUTED_VALUE"""),74.0)</f>
        <v>74</v>
      </c>
      <c r="AK6" s="14">
        <f>IFERROR(__xludf.DUMMYFUNCTION("""COMPUTED_VALUE"""),44.0)</f>
        <v>44</v>
      </c>
      <c r="AL6" s="14">
        <f>IFERROR(__xludf.DUMMYFUNCTION("""COMPUTED_VALUE"""),39.0)</f>
        <v>39</v>
      </c>
      <c r="AM6" s="14">
        <f>IFERROR(__xludf.DUMMYFUNCTION("""COMPUTED_VALUE"""),46.0)</f>
        <v>46</v>
      </c>
      <c r="AN6" s="14">
        <f>IFERROR(__xludf.DUMMYFUNCTION("""COMPUTED_VALUE"""),53.0)</f>
        <v>53</v>
      </c>
      <c r="AO6" s="14">
        <f>IFERROR(__xludf.DUMMYFUNCTION("""COMPUTED_VALUE"""),38.0)</f>
        <v>38</v>
      </c>
      <c r="AP6" s="14">
        <f>IFERROR(__xludf.DUMMYFUNCTION("""COMPUTED_VALUE"""),43.0)</f>
        <v>43</v>
      </c>
      <c r="AQ6" s="14">
        <f>IFERROR(__xludf.DUMMYFUNCTION("""COMPUTED_VALUE"""),60.0)</f>
        <v>60</v>
      </c>
      <c r="AR6" s="14">
        <f>IFERROR(__xludf.DUMMYFUNCTION("""COMPUTED_VALUE"""),83.0)</f>
        <v>83</v>
      </c>
      <c r="AS6" s="14">
        <f>IFERROR(__xludf.DUMMYFUNCTION("""COMPUTED_VALUE"""),28.0)</f>
        <v>28</v>
      </c>
      <c r="AT6" s="14">
        <f>IFERROR(__xludf.DUMMYFUNCTION("""COMPUTED_VALUE"""),40.0)</f>
        <v>40</v>
      </c>
      <c r="AU6" s="14">
        <f>IFERROR(__xludf.DUMMYFUNCTION("""COMPUTED_VALUE"""),100.0)</f>
        <v>100</v>
      </c>
      <c r="AV6" s="14">
        <f>IFERROR(__xludf.DUMMYFUNCTION("""COMPUTED_VALUE"""),47.0)</f>
        <v>47</v>
      </c>
      <c r="AW6" s="14">
        <f>IFERROR(__xludf.DUMMYFUNCTION("""COMPUTED_VALUE"""),36.0)</f>
        <v>36</v>
      </c>
      <c r="AX6" s="14">
        <f>IFERROR(__xludf.DUMMYFUNCTION("""COMPUTED_VALUE"""),41.0)</f>
        <v>41</v>
      </c>
      <c r="AY6" s="14">
        <f>IFERROR(__xludf.DUMMYFUNCTION("""COMPUTED_VALUE"""),27.0)</f>
        <v>27</v>
      </c>
      <c r="AZ6" s="14">
        <f>IFERROR(__xludf.DUMMYFUNCTION("""COMPUTED_VALUE"""),35.0)</f>
        <v>35</v>
      </c>
      <c r="BA6" s="14">
        <f>IFERROR(__xludf.DUMMYFUNCTION("""COMPUTED_VALUE"""),31.0)</f>
        <v>31</v>
      </c>
      <c r="BB6" s="14">
        <f>IFERROR(__xludf.DUMMYFUNCTION("""COMPUTED_VALUE"""),65.0)</f>
        <v>65</v>
      </c>
      <c r="BC6" s="14">
        <f>IFERROR(__xludf.DUMMYFUNCTION("""COMPUTED_VALUE"""),46.0)</f>
        <v>46</v>
      </c>
      <c r="BD6" s="14">
        <f>IFERROR(__xludf.DUMMYFUNCTION("""COMPUTED_VALUE"""),32.0)</f>
        <v>32</v>
      </c>
      <c r="BE6" s="11" t="str">
        <f>IFERROR(__xludf.DUMMYFUNCTION("""COMPUTED_VALUE"""),"")</f>
        <v/>
      </c>
      <c r="BF6" s="11" t="str">
        <f>IFERROR(__xludf.DUMMYFUNCTION("""COMPUTED_VALUE"""),"")</f>
        <v/>
      </c>
      <c r="BG6" s="11" t="str">
        <f>IFERROR(__xludf.DUMMYFUNCTION("""COMPUTED_VALUE"""),"")</f>
        <v/>
      </c>
    </row>
    <row r="7">
      <c r="A7" s="21" t="str">
        <f>IFERROR(__xludf.DUMMYFUNCTION("""COMPUTED_VALUE"""),"https://upload.wikimedia.org/wikipedia/commons/thumb/6/64/Biden_2013.jpg/220px-Biden_2013.jpg")</f>
        <v>https://upload.wikimedia.org/wikipedia/commons/thumb/6/64/Biden_2013.jpg/220px-Biden_2013.jpg</v>
      </c>
      <c r="B7" s="11" t="str">
        <f>IFERROR(__xludf.DUMMYFUNCTION("""COMPUTED_VALUE"""),"Joe Biden")</f>
        <v>Joe Biden</v>
      </c>
      <c r="C7" s="11">
        <f>IFERROR(__xludf.DUMMYFUNCTION("""COMPUTED_VALUE"""),31.0)</f>
        <v>31</v>
      </c>
      <c r="D7" s="11">
        <f>IFERROR(__xludf.DUMMYFUNCTION("""COMPUTED_VALUE"""),37.0)</f>
        <v>37</v>
      </c>
      <c r="E7" s="11">
        <f>IFERROR(__xludf.DUMMYFUNCTION("""COMPUTED_VALUE"""),42.0)</f>
        <v>42</v>
      </c>
      <c r="F7" s="11">
        <f>IFERROR(__xludf.DUMMYFUNCTION("""COMPUTED_VALUE"""),47.0)</f>
        <v>47</v>
      </c>
      <c r="G7" s="11">
        <f>IFERROR(__xludf.DUMMYFUNCTION("""COMPUTED_VALUE"""),28.0)</f>
        <v>28</v>
      </c>
      <c r="H7" s="11">
        <f>IFERROR(__xludf.DUMMYFUNCTION("""COMPUTED_VALUE"""),76.0)</f>
        <v>76</v>
      </c>
      <c r="I7" s="11">
        <f>IFERROR(__xludf.DUMMYFUNCTION("""COMPUTED_VALUE"""),15.0)</f>
        <v>15</v>
      </c>
      <c r="J7" s="11">
        <f>IFERROR(__xludf.DUMMYFUNCTION("""COMPUTED_VALUE"""),21.0)</f>
        <v>21</v>
      </c>
      <c r="K7" s="11">
        <f>IFERROR(__xludf.DUMMYFUNCTION("""COMPUTED_VALUE"""),27.0)</f>
        <v>27</v>
      </c>
      <c r="L7" s="11">
        <f>IFERROR(__xludf.DUMMYFUNCTION("""COMPUTED_VALUE"""),49.0)</f>
        <v>49</v>
      </c>
      <c r="M7" s="11">
        <f>IFERROR(__xludf.DUMMYFUNCTION("""COMPUTED_VALUE"""),100.0)</f>
        <v>100</v>
      </c>
      <c r="N7" s="11">
        <f>IFERROR(__xludf.DUMMYFUNCTION("""COMPUTED_VALUE"""),82.0)</f>
        <v>82</v>
      </c>
      <c r="O7" s="11">
        <f>IFERROR(__xludf.DUMMYFUNCTION("""COMPUTED_VALUE"""),78.0)</f>
        <v>78</v>
      </c>
      <c r="P7" s="11">
        <f>IFERROR(__xludf.DUMMYFUNCTION("""COMPUTED_VALUE"""),100.0)</f>
        <v>100</v>
      </c>
      <c r="Q7" s="11">
        <f>IFERROR(__xludf.DUMMYFUNCTION("""COMPUTED_VALUE"""),100.0)</f>
        <v>100</v>
      </c>
      <c r="R7" s="11">
        <f>IFERROR(__xludf.DUMMYFUNCTION("""COMPUTED_VALUE"""),25.0)</f>
        <v>25</v>
      </c>
      <c r="S7" s="11">
        <f>IFERROR(__xludf.DUMMYFUNCTION("""COMPUTED_VALUE"""),58.0)</f>
        <v>58</v>
      </c>
      <c r="T7" s="11">
        <f>IFERROR(__xludf.DUMMYFUNCTION("""COMPUTED_VALUE"""),100.0)</f>
        <v>100</v>
      </c>
      <c r="U7" s="11">
        <f>IFERROR(__xludf.DUMMYFUNCTION("""COMPUTED_VALUE"""),100.0)</f>
        <v>100</v>
      </c>
      <c r="V7" s="11">
        <f>IFERROR(__xludf.DUMMYFUNCTION("""COMPUTED_VALUE"""),100.0)</f>
        <v>100</v>
      </c>
      <c r="W7" s="11">
        <f>IFERROR(__xludf.DUMMYFUNCTION("""COMPUTED_VALUE"""),100.0)</f>
        <v>100</v>
      </c>
      <c r="X7" s="14">
        <f>IFERROR(__xludf.DUMMYFUNCTION("""COMPUTED_VALUE"""),100.0)</f>
        <v>100</v>
      </c>
      <c r="Y7" s="14">
        <f>IFERROR(__xludf.DUMMYFUNCTION("""COMPUTED_VALUE"""),100.0)</f>
        <v>100</v>
      </c>
      <c r="Z7" s="14">
        <f>IFERROR(__xludf.DUMMYFUNCTION("""COMPUTED_VALUE"""),100.0)</f>
        <v>100</v>
      </c>
      <c r="AA7" s="14">
        <f>IFERROR(__xludf.DUMMYFUNCTION("""COMPUTED_VALUE"""),100.0)</f>
        <v>100</v>
      </c>
      <c r="AB7" s="14">
        <f>IFERROR(__xludf.DUMMYFUNCTION("""COMPUTED_VALUE"""),100.0)</f>
        <v>100</v>
      </c>
      <c r="AC7" s="14">
        <f>IFERROR(__xludf.DUMMYFUNCTION("""COMPUTED_VALUE"""),82.0)</f>
        <v>82</v>
      </c>
      <c r="AD7" s="11">
        <f>IFERROR(__xludf.DUMMYFUNCTION("""COMPUTED_VALUE"""),100.0)</f>
        <v>100</v>
      </c>
      <c r="AE7" s="14">
        <f>IFERROR(__xludf.DUMMYFUNCTION("""COMPUTED_VALUE"""),100.0)</f>
        <v>100</v>
      </c>
      <c r="AF7" s="14">
        <f>IFERROR(__xludf.DUMMYFUNCTION("""COMPUTED_VALUE"""),56.0)</f>
        <v>56</v>
      </c>
      <c r="AG7" s="14">
        <f>IFERROR(__xludf.DUMMYFUNCTION("""COMPUTED_VALUE"""),54.0)</f>
        <v>54</v>
      </c>
      <c r="AH7" s="14">
        <f>IFERROR(__xludf.DUMMYFUNCTION("""COMPUTED_VALUE"""),55.0)</f>
        <v>55</v>
      </c>
      <c r="AI7" s="14">
        <f>IFERROR(__xludf.DUMMYFUNCTION("""COMPUTED_VALUE"""),100.0)</f>
        <v>100</v>
      </c>
      <c r="AJ7" s="14">
        <f>IFERROR(__xludf.DUMMYFUNCTION("""COMPUTED_VALUE"""),100.0)</f>
        <v>100</v>
      </c>
      <c r="AK7" s="14">
        <f>IFERROR(__xludf.DUMMYFUNCTION("""COMPUTED_VALUE"""),100.0)</f>
        <v>100</v>
      </c>
      <c r="AL7" s="14">
        <f>IFERROR(__xludf.DUMMYFUNCTION("""COMPUTED_VALUE"""),100.0)</f>
        <v>100</v>
      </c>
      <c r="AM7" s="14">
        <f>IFERROR(__xludf.DUMMYFUNCTION("""COMPUTED_VALUE"""),100.0)</f>
        <v>100</v>
      </c>
      <c r="AN7" s="14">
        <f>IFERROR(__xludf.DUMMYFUNCTION("""COMPUTED_VALUE"""),100.0)</f>
        <v>100</v>
      </c>
      <c r="AO7" s="14">
        <f>IFERROR(__xludf.DUMMYFUNCTION("""COMPUTED_VALUE"""),100.0)</f>
        <v>100</v>
      </c>
      <c r="AP7" s="14">
        <f>IFERROR(__xludf.DUMMYFUNCTION("""COMPUTED_VALUE"""),100.0)</f>
        <v>100</v>
      </c>
      <c r="AQ7" s="14">
        <f>IFERROR(__xludf.DUMMYFUNCTION("""COMPUTED_VALUE"""),76.0)</f>
        <v>76</v>
      </c>
      <c r="AR7" s="14">
        <f>IFERROR(__xludf.DUMMYFUNCTION("""COMPUTED_VALUE"""),94.0)</f>
        <v>94</v>
      </c>
      <c r="AS7" s="14">
        <f>IFERROR(__xludf.DUMMYFUNCTION("""COMPUTED_VALUE"""),39.0)</f>
        <v>39</v>
      </c>
      <c r="AT7" s="14">
        <f>IFERROR(__xludf.DUMMYFUNCTION("""COMPUTED_VALUE"""),100.0)</f>
        <v>100</v>
      </c>
      <c r="AU7" s="14">
        <f>IFERROR(__xludf.DUMMYFUNCTION("""COMPUTED_VALUE"""),88.0)</f>
        <v>88</v>
      </c>
      <c r="AV7" s="14">
        <f>IFERROR(__xludf.DUMMYFUNCTION("""COMPUTED_VALUE"""),45.0)</f>
        <v>45</v>
      </c>
      <c r="AW7" s="14">
        <f>IFERROR(__xludf.DUMMYFUNCTION("""COMPUTED_VALUE"""),100.0)</f>
        <v>100</v>
      </c>
      <c r="AX7" s="14">
        <f>IFERROR(__xludf.DUMMYFUNCTION("""COMPUTED_VALUE"""),100.0)</f>
        <v>100</v>
      </c>
      <c r="AY7" s="14">
        <f>IFERROR(__xludf.DUMMYFUNCTION("""COMPUTED_VALUE"""),100.0)</f>
        <v>100</v>
      </c>
      <c r="AZ7" s="14">
        <f>IFERROR(__xludf.DUMMYFUNCTION("""COMPUTED_VALUE"""),100.0)</f>
        <v>100</v>
      </c>
      <c r="BA7" s="14">
        <f>IFERROR(__xludf.DUMMYFUNCTION("""COMPUTED_VALUE"""),100.0)</f>
        <v>100</v>
      </c>
      <c r="BB7" s="14">
        <f>IFERROR(__xludf.DUMMYFUNCTION("""COMPUTED_VALUE"""),100.0)</f>
        <v>100</v>
      </c>
      <c r="BC7" s="14">
        <f>IFERROR(__xludf.DUMMYFUNCTION("""COMPUTED_VALUE"""),100.0)</f>
        <v>100</v>
      </c>
      <c r="BD7" s="14">
        <f>IFERROR(__xludf.DUMMYFUNCTION("""COMPUTED_VALUE"""),56.0)</f>
        <v>56</v>
      </c>
      <c r="BE7" s="11" t="str">
        <f>IFERROR(__xludf.DUMMYFUNCTION("""COMPUTED_VALUE"""),"")</f>
        <v/>
      </c>
      <c r="BF7" s="11" t="str">
        <f>IFERROR(__xludf.DUMMYFUNCTION("""COMPUTED_VALUE"""),"")</f>
        <v/>
      </c>
      <c r="BG7" s="11" t="str">
        <f>IFERROR(__xludf.DUMMYFUNCTION("""COMPUTED_VALUE"""),"")</f>
        <v/>
      </c>
    </row>
    <row r="8">
      <c r="A8" s="21" t="str">
        <f>IFERROR(__xludf.DUMMYFUNCTION("""COMPUTED_VALUE"""),"https://upload.wikimedia.org/wikipedia/commons/thumb/1/1d/John_Delaney_113th_Congress_official_photo.jpg/220px-John_Delaney_113th_Congress_official_photo.jpg")</f>
        <v>https://upload.wikimedia.org/wikipedia/commons/thumb/1/1d/John_Delaney_113th_Congress_official_photo.jpg/220px-John_Delaney_113th_Congress_official_photo.jpg</v>
      </c>
      <c r="B8" s="11" t="str">
        <f>IFERROR(__xludf.DUMMYFUNCTION("""COMPUTED_VALUE"""),"John Delaney")</f>
        <v>John Delaney</v>
      </c>
      <c r="C8" s="11">
        <f>IFERROR(__xludf.DUMMYFUNCTION("""COMPUTED_VALUE"""),8.0)</f>
        <v>8</v>
      </c>
      <c r="D8" s="11">
        <f>IFERROR(__xludf.DUMMYFUNCTION("""COMPUTED_VALUE"""),0.0)</f>
        <v>0</v>
      </c>
      <c r="E8" s="11">
        <f>IFERROR(__xludf.DUMMYFUNCTION("""COMPUTED_VALUE"""),5.0)</f>
        <v>5</v>
      </c>
      <c r="F8" s="11">
        <f>IFERROR(__xludf.DUMMYFUNCTION("""COMPUTED_VALUE"""),7.0)</f>
        <v>7</v>
      </c>
      <c r="G8" s="11">
        <f>IFERROR(__xludf.DUMMYFUNCTION("""COMPUTED_VALUE"""),0.0)</f>
        <v>0</v>
      </c>
      <c r="H8" s="11">
        <f>IFERROR(__xludf.DUMMYFUNCTION("""COMPUTED_VALUE"""),16.0)</f>
        <v>16</v>
      </c>
      <c r="I8" s="11">
        <f>IFERROR(__xludf.DUMMYFUNCTION("""COMPUTED_VALUE"""),3.0)</f>
        <v>3</v>
      </c>
      <c r="J8" s="11">
        <f>IFERROR(__xludf.DUMMYFUNCTION("""COMPUTED_VALUE"""),2.0)</f>
        <v>2</v>
      </c>
      <c r="K8" s="11">
        <f>IFERROR(__xludf.DUMMYFUNCTION("""COMPUTED_VALUE"""),2.0)</f>
        <v>2</v>
      </c>
      <c r="L8" s="11">
        <f>IFERROR(__xludf.DUMMYFUNCTION("""COMPUTED_VALUE"""),5.0)</f>
        <v>5</v>
      </c>
      <c r="M8" s="11">
        <f>IFERROR(__xludf.DUMMYFUNCTION("""COMPUTED_VALUE"""),26.0)</f>
        <v>26</v>
      </c>
      <c r="N8" s="11">
        <f>IFERROR(__xludf.DUMMYFUNCTION("""COMPUTED_VALUE"""),5.0)</f>
        <v>5</v>
      </c>
      <c r="O8" s="11">
        <f>IFERROR(__xludf.DUMMYFUNCTION("""COMPUTED_VALUE"""),8.0)</f>
        <v>8</v>
      </c>
      <c r="P8" s="11">
        <f>IFERROR(__xludf.DUMMYFUNCTION("""COMPUTED_VALUE"""),2.0)</f>
        <v>2</v>
      </c>
      <c r="Q8" s="11">
        <f>IFERROR(__xludf.DUMMYFUNCTION("""COMPUTED_VALUE"""),0.0)</f>
        <v>0</v>
      </c>
      <c r="R8" s="11">
        <f>IFERROR(__xludf.DUMMYFUNCTION("""COMPUTED_VALUE"""),2.0)</f>
        <v>2</v>
      </c>
      <c r="S8" s="11">
        <f>IFERROR(__xludf.DUMMYFUNCTION("""COMPUTED_VALUE"""),4.0)</f>
        <v>4</v>
      </c>
      <c r="T8" s="11">
        <f>IFERROR(__xludf.DUMMYFUNCTION("""COMPUTED_VALUE"""),1.0)</f>
        <v>1</v>
      </c>
      <c r="U8" s="11">
        <f>IFERROR(__xludf.DUMMYFUNCTION("""COMPUTED_VALUE"""),0.0)</f>
        <v>0</v>
      </c>
      <c r="V8" s="11">
        <f>IFERROR(__xludf.DUMMYFUNCTION("""COMPUTED_VALUE"""),5.0)</f>
        <v>5</v>
      </c>
      <c r="W8" s="11">
        <f>IFERROR(__xludf.DUMMYFUNCTION("""COMPUTED_VALUE"""),0.0)</f>
        <v>0</v>
      </c>
      <c r="X8" s="14">
        <f>IFERROR(__xludf.DUMMYFUNCTION("""COMPUTED_VALUE"""),6.0)</f>
        <v>6</v>
      </c>
      <c r="Y8" s="14">
        <f>IFERROR(__xludf.DUMMYFUNCTION("""COMPUTED_VALUE"""),7.0)</f>
        <v>7</v>
      </c>
      <c r="Z8" s="14">
        <f>IFERROR(__xludf.DUMMYFUNCTION("""COMPUTED_VALUE"""),0.0)</f>
        <v>0</v>
      </c>
      <c r="AA8" s="14">
        <f>IFERROR(__xludf.DUMMYFUNCTION("""COMPUTED_VALUE"""),4.0)</f>
        <v>4</v>
      </c>
      <c r="AB8" s="14">
        <f>IFERROR(__xludf.DUMMYFUNCTION("""COMPUTED_VALUE"""),3.0)</f>
        <v>3</v>
      </c>
      <c r="AC8" s="14">
        <f>IFERROR(__xludf.DUMMYFUNCTION("""COMPUTED_VALUE"""),15.0)</f>
        <v>15</v>
      </c>
      <c r="AD8" s="11">
        <f>IFERROR(__xludf.DUMMYFUNCTION("""COMPUTED_VALUE"""),3.0)</f>
        <v>3</v>
      </c>
      <c r="AE8" s="14">
        <f>IFERROR(__xludf.DUMMYFUNCTION("""COMPUTED_VALUE"""),17.0)</f>
        <v>17</v>
      </c>
      <c r="AF8" s="14">
        <f>IFERROR(__xludf.DUMMYFUNCTION("""COMPUTED_VALUE"""),0.0)</f>
        <v>0</v>
      </c>
      <c r="AG8" s="14">
        <f>IFERROR(__xludf.DUMMYFUNCTION("""COMPUTED_VALUE"""),27.0)</f>
        <v>27</v>
      </c>
      <c r="AH8" s="14">
        <f>IFERROR(__xludf.DUMMYFUNCTION("""COMPUTED_VALUE"""),4.0)</f>
        <v>4</v>
      </c>
      <c r="AI8" s="14">
        <f>IFERROR(__xludf.DUMMYFUNCTION("""COMPUTED_VALUE"""),6.0)</f>
        <v>6</v>
      </c>
      <c r="AJ8" s="14">
        <f>IFERROR(__xludf.DUMMYFUNCTION("""COMPUTED_VALUE"""),7.0)</f>
        <v>7</v>
      </c>
      <c r="AK8" s="14">
        <f>IFERROR(__xludf.DUMMYFUNCTION("""COMPUTED_VALUE"""),7.0)</f>
        <v>7</v>
      </c>
      <c r="AL8" s="14">
        <f>IFERROR(__xludf.DUMMYFUNCTION("""COMPUTED_VALUE"""),5.0)</f>
        <v>5</v>
      </c>
      <c r="AM8" s="14">
        <f>IFERROR(__xludf.DUMMYFUNCTION("""COMPUTED_VALUE"""),4.0)</f>
        <v>4</v>
      </c>
      <c r="AN8" s="14">
        <f>IFERROR(__xludf.DUMMYFUNCTION("""COMPUTED_VALUE"""),2.0)</f>
        <v>2</v>
      </c>
      <c r="AO8" s="14">
        <f>IFERROR(__xludf.DUMMYFUNCTION("""COMPUTED_VALUE"""),0.0)</f>
        <v>0</v>
      </c>
      <c r="AP8" s="14">
        <f>IFERROR(__xludf.DUMMYFUNCTION("""COMPUTED_VALUE"""),4.0)</f>
        <v>4</v>
      </c>
      <c r="AQ8" s="14">
        <f>IFERROR(__xludf.DUMMYFUNCTION("""COMPUTED_VALUE"""),0.0)</f>
        <v>0</v>
      </c>
      <c r="AR8" s="14">
        <f>IFERROR(__xludf.DUMMYFUNCTION("""COMPUTED_VALUE"""),4.0)</f>
        <v>4</v>
      </c>
      <c r="AS8" s="14">
        <f>IFERROR(__xludf.DUMMYFUNCTION("""COMPUTED_VALUE"""),2.0)</f>
        <v>2</v>
      </c>
      <c r="AT8" s="14">
        <f>IFERROR(__xludf.DUMMYFUNCTION("""COMPUTED_VALUE"""),6.0)</f>
        <v>6</v>
      </c>
      <c r="AU8" s="14">
        <f>IFERROR(__xludf.DUMMYFUNCTION("""COMPUTED_VALUE"""),0.0)</f>
        <v>0</v>
      </c>
      <c r="AV8" s="14">
        <f>IFERROR(__xludf.DUMMYFUNCTION("""COMPUTED_VALUE"""),3.0)</f>
        <v>3</v>
      </c>
      <c r="AW8" s="14">
        <f>IFERROR(__xludf.DUMMYFUNCTION("""COMPUTED_VALUE"""),0.0)</f>
        <v>0</v>
      </c>
      <c r="AX8" s="14">
        <f>IFERROR(__xludf.DUMMYFUNCTION("""COMPUTED_VALUE"""),3.0)</f>
        <v>3</v>
      </c>
      <c r="AY8" s="14">
        <f>IFERROR(__xludf.DUMMYFUNCTION("""COMPUTED_VALUE"""),3.0)</f>
        <v>3</v>
      </c>
      <c r="AZ8" s="14">
        <f>IFERROR(__xludf.DUMMYFUNCTION("""COMPUTED_VALUE"""),0.0)</f>
        <v>0</v>
      </c>
      <c r="BA8" s="14">
        <f>IFERROR(__xludf.DUMMYFUNCTION("""COMPUTED_VALUE"""),2.0)</f>
        <v>2</v>
      </c>
      <c r="BB8" s="14">
        <f>IFERROR(__xludf.DUMMYFUNCTION("""COMPUTED_VALUE"""),3.0)</f>
        <v>3</v>
      </c>
      <c r="BC8" s="14">
        <f>IFERROR(__xludf.DUMMYFUNCTION("""COMPUTED_VALUE"""),0.0)</f>
        <v>0</v>
      </c>
      <c r="BD8" s="14">
        <f>IFERROR(__xludf.DUMMYFUNCTION("""COMPUTED_VALUE"""),1.0)</f>
        <v>1</v>
      </c>
      <c r="BE8" s="11" t="str">
        <f>IFERROR(__xludf.DUMMYFUNCTION("""COMPUTED_VALUE"""),"")</f>
        <v/>
      </c>
      <c r="BF8" s="11" t="str">
        <f>IFERROR(__xludf.DUMMYFUNCTION("""COMPUTED_VALUE"""),"")</f>
        <v/>
      </c>
      <c r="BG8" s="11" t="str">
        <f>IFERROR(__xludf.DUMMYFUNCTION("""COMPUTED_VALUE"""),"")</f>
        <v/>
      </c>
    </row>
    <row r="9">
      <c r="A9" s="21" t="str">
        <f>IFERROR(__xludf.DUMMYFUNCTION("""COMPUTED_VALUE"""),"https://upload.wikimedia.org/wikipedia/commons/thumb/f/fc/Michael_Bennet_Official_Photo.jpg/220px-Michael_Bennet_Official_Photo.jpg")</f>
        <v>https://upload.wikimedia.org/wikipedia/commons/thumb/f/fc/Michael_Bennet_Official_Photo.jpg/220px-Michael_Bennet_Official_Photo.jpg</v>
      </c>
      <c r="B9" s="11" t="str">
        <f>IFERROR(__xludf.DUMMYFUNCTION("""COMPUTED_VALUE"""),"Michael Bennet")</f>
        <v>Michael Bennet</v>
      </c>
      <c r="C9" s="11">
        <f>IFERROR(__xludf.DUMMYFUNCTION("""COMPUTED_VALUE"""),8.0)</f>
        <v>8</v>
      </c>
      <c r="D9" s="11">
        <f>IFERROR(__xludf.DUMMYFUNCTION("""COMPUTED_VALUE"""),9.0)</f>
        <v>9</v>
      </c>
      <c r="E9" s="11">
        <f>IFERROR(__xludf.DUMMYFUNCTION("""COMPUTED_VALUE"""),8.0)</f>
        <v>8</v>
      </c>
      <c r="F9" s="11">
        <f>IFERROR(__xludf.DUMMYFUNCTION("""COMPUTED_VALUE"""),7.0)</f>
        <v>7</v>
      </c>
      <c r="G9" s="11">
        <f>IFERROR(__xludf.DUMMYFUNCTION("""COMPUTED_VALUE"""),31.0)</f>
        <v>31</v>
      </c>
      <c r="H9" s="11">
        <f>IFERROR(__xludf.DUMMYFUNCTION("""COMPUTED_VALUE"""),18.0)</f>
        <v>18</v>
      </c>
      <c r="I9" s="11">
        <f>IFERROR(__xludf.DUMMYFUNCTION("""COMPUTED_VALUE"""),3.0)</f>
        <v>3</v>
      </c>
      <c r="J9" s="11">
        <f>IFERROR(__xludf.DUMMYFUNCTION("""COMPUTED_VALUE"""),4.0)</f>
        <v>4</v>
      </c>
      <c r="K9" s="11">
        <f>IFERROR(__xludf.DUMMYFUNCTION("""COMPUTED_VALUE"""),0.0)</f>
        <v>0</v>
      </c>
      <c r="L9" s="11">
        <f>IFERROR(__xludf.DUMMYFUNCTION("""COMPUTED_VALUE"""),5.0)</f>
        <v>5</v>
      </c>
      <c r="M9" s="11">
        <f>IFERROR(__xludf.DUMMYFUNCTION("""COMPUTED_VALUE"""),13.0)</f>
        <v>13</v>
      </c>
      <c r="N9" s="11">
        <f>IFERROR(__xludf.DUMMYFUNCTION("""COMPUTED_VALUE"""),9.0)</f>
        <v>9</v>
      </c>
      <c r="O9" s="11">
        <f>IFERROR(__xludf.DUMMYFUNCTION("""COMPUTED_VALUE"""),4.0)</f>
        <v>4</v>
      </c>
      <c r="P9" s="11">
        <f>IFERROR(__xludf.DUMMYFUNCTION("""COMPUTED_VALUE"""),0.0)</f>
        <v>0</v>
      </c>
      <c r="Q9" s="11">
        <f>IFERROR(__xludf.DUMMYFUNCTION("""COMPUTED_VALUE"""),3.0)</f>
        <v>3</v>
      </c>
      <c r="R9" s="11">
        <f>IFERROR(__xludf.DUMMYFUNCTION("""COMPUTED_VALUE"""),2.0)</f>
        <v>2</v>
      </c>
      <c r="S9" s="11">
        <f>IFERROR(__xludf.DUMMYFUNCTION("""COMPUTED_VALUE"""),3.0)</f>
        <v>3</v>
      </c>
      <c r="T9" s="11">
        <f>IFERROR(__xludf.DUMMYFUNCTION("""COMPUTED_VALUE"""),2.0)</f>
        <v>2</v>
      </c>
      <c r="U9" s="11">
        <f>IFERROR(__xludf.DUMMYFUNCTION("""COMPUTED_VALUE"""),6.0)</f>
        <v>6</v>
      </c>
      <c r="V9" s="11">
        <f>IFERROR(__xludf.DUMMYFUNCTION("""COMPUTED_VALUE"""),5.0)</f>
        <v>5</v>
      </c>
      <c r="W9" s="11">
        <f>IFERROR(__xludf.DUMMYFUNCTION("""COMPUTED_VALUE"""),5.0)</f>
        <v>5</v>
      </c>
      <c r="X9" s="14">
        <f>IFERROR(__xludf.DUMMYFUNCTION("""COMPUTED_VALUE"""),0.0)</f>
        <v>0</v>
      </c>
      <c r="Y9" s="14">
        <f>IFERROR(__xludf.DUMMYFUNCTION("""COMPUTED_VALUE"""),27.0)</f>
        <v>27</v>
      </c>
      <c r="Z9" s="14">
        <f>IFERROR(__xludf.DUMMYFUNCTION("""COMPUTED_VALUE"""),0.0)</f>
        <v>0</v>
      </c>
      <c r="AA9" s="14">
        <f>IFERROR(__xludf.DUMMYFUNCTION("""COMPUTED_VALUE"""),7.0)</f>
        <v>7</v>
      </c>
      <c r="AB9" s="14">
        <f>IFERROR(__xludf.DUMMYFUNCTION("""COMPUTED_VALUE"""),4.0)</f>
        <v>4</v>
      </c>
      <c r="AC9" s="14">
        <f>IFERROR(__xludf.DUMMYFUNCTION("""COMPUTED_VALUE"""),4.0)</f>
        <v>4</v>
      </c>
      <c r="AD9" s="11">
        <f>IFERROR(__xludf.DUMMYFUNCTION("""COMPUTED_VALUE"""),3.0)</f>
        <v>3</v>
      </c>
      <c r="AE9" s="14">
        <f>IFERROR(__xludf.DUMMYFUNCTION("""COMPUTED_VALUE"""),35.0)</f>
        <v>35</v>
      </c>
      <c r="AF9" s="14">
        <f>IFERROR(__xludf.DUMMYFUNCTION("""COMPUTED_VALUE"""),9.0)</f>
        <v>9</v>
      </c>
      <c r="AG9" s="14">
        <f>IFERROR(__xludf.DUMMYFUNCTION("""COMPUTED_VALUE"""),4.0)</f>
        <v>4</v>
      </c>
      <c r="AH9" s="14">
        <f>IFERROR(__xludf.DUMMYFUNCTION("""COMPUTED_VALUE"""),5.0)</f>
        <v>5</v>
      </c>
      <c r="AI9" s="14">
        <f>IFERROR(__xludf.DUMMYFUNCTION("""COMPUTED_VALUE"""),7.0)</f>
        <v>7</v>
      </c>
      <c r="AJ9" s="14">
        <f>IFERROR(__xludf.DUMMYFUNCTION("""COMPUTED_VALUE"""),11.0)</f>
        <v>11</v>
      </c>
      <c r="AK9" s="14">
        <f>IFERROR(__xludf.DUMMYFUNCTION("""COMPUTED_VALUE"""),4.0)</f>
        <v>4</v>
      </c>
      <c r="AL9" s="14">
        <f>IFERROR(__xludf.DUMMYFUNCTION("""COMPUTED_VALUE"""),5.0)</f>
        <v>5</v>
      </c>
      <c r="AM9" s="14">
        <f>IFERROR(__xludf.DUMMYFUNCTION("""COMPUTED_VALUE"""),6.0)</f>
        <v>6</v>
      </c>
      <c r="AN9" s="14">
        <f>IFERROR(__xludf.DUMMYFUNCTION("""COMPUTED_VALUE"""),2.0)</f>
        <v>2</v>
      </c>
      <c r="AO9" s="14">
        <f>IFERROR(__xludf.DUMMYFUNCTION("""COMPUTED_VALUE"""),4.0)</f>
        <v>4</v>
      </c>
      <c r="AP9" s="14">
        <f>IFERROR(__xludf.DUMMYFUNCTION("""COMPUTED_VALUE"""),2.0)</f>
        <v>2</v>
      </c>
      <c r="AQ9" s="14">
        <f>IFERROR(__xludf.DUMMYFUNCTION("""COMPUTED_VALUE"""),7.0)</f>
        <v>7</v>
      </c>
      <c r="AR9" s="14">
        <f>IFERROR(__xludf.DUMMYFUNCTION("""COMPUTED_VALUE"""),5.0)</f>
        <v>5</v>
      </c>
      <c r="AS9" s="14">
        <f>IFERROR(__xludf.DUMMYFUNCTION("""COMPUTED_VALUE"""),8.0)</f>
        <v>8</v>
      </c>
      <c r="AT9" s="14">
        <f>IFERROR(__xludf.DUMMYFUNCTION("""COMPUTED_VALUE"""),32.0)</f>
        <v>32</v>
      </c>
      <c r="AU9" s="14">
        <f>IFERROR(__xludf.DUMMYFUNCTION("""COMPUTED_VALUE"""),12.0)</f>
        <v>12</v>
      </c>
      <c r="AV9" s="14">
        <f>IFERROR(__xludf.DUMMYFUNCTION("""COMPUTED_VALUE"""),0.0)</f>
        <v>0</v>
      </c>
      <c r="AW9" s="14">
        <f>IFERROR(__xludf.DUMMYFUNCTION("""COMPUTED_VALUE"""),0.0)</f>
        <v>0</v>
      </c>
      <c r="AX9" s="14">
        <f>IFERROR(__xludf.DUMMYFUNCTION("""COMPUTED_VALUE"""),5.0)</f>
        <v>5</v>
      </c>
      <c r="AY9" s="14">
        <f>IFERROR(__xludf.DUMMYFUNCTION("""COMPUTED_VALUE"""),3.0)</f>
        <v>3</v>
      </c>
      <c r="AZ9" s="14">
        <f>IFERROR(__xludf.DUMMYFUNCTION("""COMPUTED_VALUE"""),5.0)</f>
        <v>5</v>
      </c>
      <c r="BA9" s="14">
        <f>IFERROR(__xludf.DUMMYFUNCTION("""COMPUTED_VALUE"""),3.0)</f>
        <v>3</v>
      </c>
      <c r="BB9" s="14">
        <f>IFERROR(__xludf.DUMMYFUNCTION("""COMPUTED_VALUE"""),3.0)</f>
        <v>3</v>
      </c>
      <c r="BC9" s="14">
        <f>IFERROR(__xludf.DUMMYFUNCTION("""COMPUTED_VALUE"""),5.0)</f>
        <v>5</v>
      </c>
      <c r="BD9" s="14">
        <f>IFERROR(__xludf.DUMMYFUNCTION("""COMPUTED_VALUE"""),3.0)</f>
        <v>3</v>
      </c>
      <c r="BE9" s="11" t="str">
        <f>IFERROR(__xludf.DUMMYFUNCTION("""COMPUTED_VALUE"""),"")</f>
        <v/>
      </c>
      <c r="BF9" s="11" t="str">
        <f>IFERROR(__xludf.DUMMYFUNCTION("""COMPUTED_VALUE"""),"")</f>
        <v/>
      </c>
      <c r="BG9" s="11" t="str">
        <f>IFERROR(__xludf.DUMMYFUNCTION("""COMPUTED_VALUE"""),"")</f>
        <v/>
      </c>
    </row>
    <row r="10">
      <c r="A10" s="21" t="str">
        <f>IFERROR(__xludf.DUMMYFUNCTION("""COMPUTED_VALUE"""),"https://upload.wikimedia.org/wikipedia/commons/thumb/e/e2/Mike_Bloomberg_Headshot.jpg/220px-Mike_Bloomberg_Headshot.jpg")</f>
        <v>https://upload.wikimedia.org/wikipedia/commons/thumb/e/e2/Mike_Bloomberg_Headshot.jpg/220px-Mike_Bloomberg_Headshot.jpg</v>
      </c>
      <c r="B10" s="11" t="str">
        <f>IFERROR(__xludf.DUMMYFUNCTION("""COMPUTED_VALUE"""),"Michael Bloomberg")</f>
        <v>Michael Bloomberg</v>
      </c>
      <c r="C10" s="11">
        <f>IFERROR(__xludf.DUMMYFUNCTION("""COMPUTED_VALUE"""),0.0)</f>
        <v>0</v>
      </c>
      <c r="D10" s="11">
        <f>IFERROR(__xludf.DUMMYFUNCTION("""COMPUTED_VALUE"""),9.0)</f>
        <v>9</v>
      </c>
      <c r="E10" s="11">
        <f>IFERROR(__xludf.DUMMYFUNCTION("""COMPUTED_VALUE"""),5.0)</f>
        <v>5</v>
      </c>
      <c r="F10" s="11">
        <f>IFERROR(__xludf.DUMMYFUNCTION("""COMPUTED_VALUE"""),10.0)</f>
        <v>10</v>
      </c>
      <c r="G10" s="11">
        <f>IFERROR(__xludf.DUMMYFUNCTION("""COMPUTED_VALUE"""),8.0)</f>
        <v>8</v>
      </c>
      <c r="H10" s="11">
        <f>IFERROR(__xludf.DUMMYFUNCTION("""COMPUTED_VALUE"""),12.0)</f>
        <v>12</v>
      </c>
      <c r="I10" s="11">
        <f>IFERROR(__xludf.DUMMYFUNCTION("""COMPUTED_VALUE"""),0.0)</f>
        <v>0</v>
      </c>
      <c r="J10" s="11">
        <f>IFERROR(__xludf.DUMMYFUNCTION("""COMPUTED_VALUE"""),2.0)</f>
        <v>2</v>
      </c>
      <c r="K10" s="11">
        <f>IFERROR(__xludf.DUMMYFUNCTION("""COMPUTED_VALUE"""),2.0)</f>
        <v>2</v>
      </c>
      <c r="L10" s="11">
        <f>IFERROR(__xludf.DUMMYFUNCTION("""COMPUTED_VALUE"""),5.0)</f>
        <v>5</v>
      </c>
      <c r="M10" s="11">
        <f>IFERROR(__xludf.DUMMYFUNCTION("""COMPUTED_VALUE"""),4.0)</f>
        <v>4</v>
      </c>
      <c r="N10" s="11">
        <f>IFERROR(__xludf.DUMMYFUNCTION("""COMPUTED_VALUE"""),0.0)</f>
        <v>0</v>
      </c>
      <c r="O10" s="11">
        <f>IFERROR(__xludf.DUMMYFUNCTION("""COMPUTED_VALUE"""),4.0)</f>
        <v>4</v>
      </c>
      <c r="P10" s="11">
        <f>IFERROR(__xludf.DUMMYFUNCTION("""COMPUTED_VALUE"""),0.0)</f>
        <v>0</v>
      </c>
      <c r="Q10" s="11">
        <f>IFERROR(__xludf.DUMMYFUNCTION("""COMPUTED_VALUE"""),2.0)</f>
        <v>2</v>
      </c>
      <c r="R10" s="11">
        <f>IFERROR(__xludf.DUMMYFUNCTION("""COMPUTED_VALUE"""),0.0)</f>
        <v>0</v>
      </c>
      <c r="S10" s="11">
        <f>IFERROR(__xludf.DUMMYFUNCTION("""COMPUTED_VALUE"""),0.0)</f>
        <v>0</v>
      </c>
      <c r="T10" s="11">
        <f>IFERROR(__xludf.DUMMYFUNCTION("""COMPUTED_VALUE"""),0.0)</f>
        <v>0</v>
      </c>
      <c r="U10" s="11">
        <f>IFERROR(__xludf.DUMMYFUNCTION("""COMPUTED_VALUE"""),0.0)</f>
        <v>0</v>
      </c>
      <c r="V10" s="11">
        <f>IFERROR(__xludf.DUMMYFUNCTION("""COMPUTED_VALUE"""),0.0)</f>
        <v>0</v>
      </c>
      <c r="W10" s="11">
        <f>IFERROR(__xludf.DUMMYFUNCTION("""COMPUTED_VALUE"""),7.0)</f>
        <v>7</v>
      </c>
      <c r="X10" s="14">
        <f>IFERROR(__xludf.DUMMYFUNCTION("""COMPUTED_VALUE"""),6.0)</f>
        <v>6</v>
      </c>
      <c r="Y10" s="14">
        <f>IFERROR(__xludf.DUMMYFUNCTION("""COMPUTED_VALUE"""),0.0)</f>
        <v>0</v>
      </c>
      <c r="Z10" s="14">
        <f>IFERROR(__xludf.DUMMYFUNCTION("""COMPUTED_VALUE"""),4.0)</f>
        <v>4</v>
      </c>
      <c r="AA10" s="14">
        <f>IFERROR(__xludf.DUMMYFUNCTION("""COMPUTED_VALUE"""),5.0)</f>
        <v>5</v>
      </c>
      <c r="AB10" s="14">
        <f>IFERROR(__xludf.DUMMYFUNCTION("""COMPUTED_VALUE"""),0.0)</f>
        <v>0</v>
      </c>
      <c r="AC10" s="14">
        <f>IFERROR(__xludf.DUMMYFUNCTION("""COMPUTED_VALUE"""),2.0)</f>
        <v>2</v>
      </c>
      <c r="AD10" s="11">
        <f>IFERROR(__xludf.DUMMYFUNCTION("""COMPUTED_VALUE"""),0.0)</f>
        <v>0</v>
      </c>
      <c r="AE10" s="14">
        <f>IFERROR(__xludf.DUMMYFUNCTION("""COMPUTED_VALUE"""),6.0)</f>
        <v>6</v>
      </c>
      <c r="AF10" s="14">
        <f>IFERROR(__xludf.DUMMYFUNCTION("""COMPUTED_VALUE"""),6.0)</f>
        <v>6</v>
      </c>
      <c r="AG10" s="14">
        <f>IFERROR(__xludf.DUMMYFUNCTION("""COMPUTED_VALUE"""),0.0)</f>
        <v>0</v>
      </c>
      <c r="AH10" s="14">
        <f>IFERROR(__xludf.DUMMYFUNCTION("""COMPUTED_VALUE"""),1.0)</f>
        <v>1</v>
      </c>
      <c r="AI10" s="14">
        <f>IFERROR(__xludf.DUMMYFUNCTION("""COMPUTED_VALUE"""),4.0)</f>
        <v>4</v>
      </c>
      <c r="AJ10" s="14">
        <f>IFERROR(__xludf.DUMMYFUNCTION("""COMPUTED_VALUE"""),0.0)</f>
        <v>0</v>
      </c>
      <c r="AK10" s="14">
        <f>IFERROR(__xludf.DUMMYFUNCTION("""COMPUTED_VALUE"""),0.0)</f>
        <v>0</v>
      </c>
      <c r="AL10" s="14">
        <f>IFERROR(__xludf.DUMMYFUNCTION("""COMPUTED_VALUE"""),0.0)</f>
        <v>0</v>
      </c>
      <c r="AM10" s="14">
        <f>IFERROR(__xludf.DUMMYFUNCTION("""COMPUTED_VALUE"""),0.0)</f>
        <v>0</v>
      </c>
      <c r="AN10" s="14">
        <f>IFERROR(__xludf.DUMMYFUNCTION("""COMPUTED_VALUE"""),2.0)</f>
        <v>2</v>
      </c>
      <c r="AO10" s="14">
        <f>IFERROR(__xludf.DUMMYFUNCTION("""COMPUTED_VALUE"""),4.0)</f>
        <v>4</v>
      </c>
      <c r="AP10" s="14">
        <f>IFERROR(__xludf.DUMMYFUNCTION("""COMPUTED_VALUE"""),5.0)</f>
        <v>5</v>
      </c>
      <c r="AQ10" s="14">
        <f>IFERROR(__xludf.DUMMYFUNCTION("""COMPUTED_VALUE"""),2.0)</f>
        <v>2</v>
      </c>
      <c r="AR10" s="14">
        <f>IFERROR(__xludf.DUMMYFUNCTION("""COMPUTED_VALUE"""),3.0)</f>
        <v>3</v>
      </c>
      <c r="AS10" s="14">
        <f>IFERROR(__xludf.DUMMYFUNCTION("""COMPUTED_VALUE"""),4.0)</f>
        <v>4</v>
      </c>
      <c r="AT10" s="14">
        <f>IFERROR(__xludf.DUMMYFUNCTION("""COMPUTED_VALUE"""),13.0)</f>
        <v>13</v>
      </c>
      <c r="AU10" s="14">
        <f>IFERROR(__xludf.DUMMYFUNCTION("""COMPUTED_VALUE"""),4.0)</f>
        <v>4</v>
      </c>
      <c r="AV10" s="14">
        <f>IFERROR(__xludf.DUMMYFUNCTION("""COMPUTED_VALUE"""),100.0)</f>
        <v>100</v>
      </c>
      <c r="AW10" s="14">
        <f>IFERROR(__xludf.DUMMYFUNCTION("""COMPUTED_VALUE"""),12.0)</f>
        <v>12</v>
      </c>
      <c r="AX10" s="14">
        <f>IFERROR(__xludf.DUMMYFUNCTION("""COMPUTED_VALUE"""),66.0)</f>
        <v>66</v>
      </c>
      <c r="AY10" s="14">
        <f>IFERROR(__xludf.DUMMYFUNCTION("""COMPUTED_VALUE"""),49.0)</f>
        <v>49</v>
      </c>
      <c r="AZ10" s="14">
        <f>IFERROR(__xludf.DUMMYFUNCTION("""COMPUTED_VALUE"""),15.0)</f>
        <v>15</v>
      </c>
      <c r="BA10" s="14">
        <f>IFERROR(__xludf.DUMMYFUNCTION("""COMPUTED_VALUE"""),26.0)</f>
        <v>26</v>
      </c>
      <c r="BB10" s="14">
        <f>IFERROR(__xludf.DUMMYFUNCTION("""COMPUTED_VALUE"""),23.0)</f>
        <v>23</v>
      </c>
      <c r="BC10" s="14">
        <f>IFERROR(__xludf.DUMMYFUNCTION("""COMPUTED_VALUE"""),16.0)</f>
        <v>16</v>
      </c>
      <c r="BD10" s="14">
        <f>IFERROR(__xludf.DUMMYFUNCTION("""COMPUTED_VALUE"""),24.0)</f>
        <v>24</v>
      </c>
      <c r="BE10" s="11" t="str">
        <f>IFERROR(__xludf.DUMMYFUNCTION("""COMPUTED_VALUE"""),"")</f>
        <v/>
      </c>
      <c r="BF10" s="11" t="str">
        <f>IFERROR(__xludf.DUMMYFUNCTION("""COMPUTED_VALUE"""),"")</f>
        <v/>
      </c>
      <c r="BG10" s="11" t="str">
        <f>IFERROR(__xludf.DUMMYFUNCTION("""COMPUTED_VALUE"""),"")</f>
        <v/>
      </c>
    </row>
    <row r="11">
      <c r="A11" s="21" t="str">
        <f>IFERROR(__xludf.DUMMYFUNCTION("""COMPUTED_VALUE"""),"https://upload.wikimedia.org/wikipedia/commons/thumb/b/bf/Pete_Buttigieg_by_Gage_Skidmore.jpg/220px-Pete_Buttigieg_by_Gage_Skidmore.jpg")</f>
        <v>https://upload.wikimedia.org/wikipedia/commons/thumb/b/bf/Pete_Buttigieg_by_Gage_Skidmore.jpg/220px-Pete_Buttigieg_by_Gage_Skidmore.jpg</v>
      </c>
      <c r="B11" s="11" t="str">
        <f>IFERROR(__xludf.DUMMYFUNCTION("""COMPUTED_VALUE"""),"Pete Buttigieg")</f>
        <v>Pete Buttigieg</v>
      </c>
      <c r="C11" s="11">
        <f>IFERROR(__xludf.DUMMYFUNCTION("""COMPUTED_VALUE"""),0.0)</f>
        <v>0</v>
      </c>
      <c r="D11" s="11">
        <f>IFERROR(__xludf.DUMMYFUNCTION("""COMPUTED_VALUE"""),0.0)</f>
        <v>0</v>
      </c>
      <c r="E11" s="11">
        <f>IFERROR(__xludf.DUMMYFUNCTION("""COMPUTED_VALUE"""),0.0)</f>
        <v>0</v>
      </c>
      <c r="F11" s="11">
        <f>IFERROR(__xludf.DUMMYFUNCTION("""COMPUTED_VALUE"""),26.0)</f>
        <v>26</v>
      </c>
      <c r="G11" s="11">
        <f>IFERROR(__xludf.DUMMYFUNCTION("""COMPUTED_VALUE"""),14.0)</f>
        <v>14</v>
      </c>
      <c r="H11" s="11">
        <f>IFERROR(__xludf.DUMMYFUNCTION("""COMPUTED_VALUE"""),13.0)</f>
        <v>13</v>
      </c>
      <c r="I11" s="11">
        <f>IFERROR(__xludf.DUMMYFUNCTION("""COMPUTED_VALUE"""),5.0)</f>
        <v>5</v>
      </c>
      <c r="J11" s="11">
        <f>IFERROR(__xludf.DUMMYFUNCTION("""COMPUTED_VALUE"""),5.0)</f>
        <v>5</v>
      </c>
      <c r="K11" s="11">
        <f>IFERROR(__xludf.DUMMYFUNCTION("""COMPUTED_VALUE"""),6.0)</f>
        <v>6</v>
      </c>
      <c r="L11" s="11">
        <f>IFERROR(__xludf.DUMMYFUNCTION("""COMPUTED_VALUE"""),5.0)</f>
        <v>5</v>
      </c>
      <c r="M11" s="11">
        <f>IFERROR(__xludf.DUMMYFUNCTION("""COMPUTED_VALUE"""),51.0)</f>
        <v>51</v>
      </c>
      <c r="N11" s="11">
        <f>IFERROR(__xludf.DUMMYFUNCTION("""COMPUTED_VALUE"""),35.0)</f>
        <v>35</v>
      </c>
      <c r="O11" s="11">
        <f>IFERROR(__xludf.DUMMYFUNCTION("""COMPUTED_VALUE"""),100.0)</f>
        <v>100</v>
      </c>
      <c r="P11" s="11">
        <f>IFERROR(__xludf.DUMMYFUNCTION("""COMPUTED_VALUE"""),41.0)</f>
        <v>41</v>
      </c>
      <c r="Q11" s="11">
        <f>IFERROR(__xludf.DUMMYFUNCTION("""COMPUTED_VALUE"""),49.0)</f>
        <v>49</v>
      </c>
      <c r="R11" s="11">
        <f>IFERROR(__xludf.DUMMYFUNCTION("""COMPUTED_VALUE"""),100.0)</f>
        <v>100</v>
      </c>
      <c r="S11" s="11">
        <f>IFERROR(__xludf.DUMMYFUNCTION("""COMPUTED_VALUE"""),100.0)</f>
        <v>100</v>
      </c>
      <c r="T11" s="11">
        <f>IFERROR(__xludf.DUMMYFUNCTION("""COMPUTED_VALUE"""),21.0)</f>
        <v>21</v>
      </c>
      <c r="U11" s="11">
        <f>IFERROR(__xludf.DUMMYFUNCTION("""COMPUTED_VALUE"""),45.0)</f>
        <v>45</v>
      </c>
      <c r="V11" s="11">
        <f>IFERROR(__xludf.DUMMYFUNCTION("""COMPUTED_VALUE"""),41.0)</f>
        <v>41</v>
      </c>
      <c r="W11" s="11">
        <f>IFERROR(__xludf.DUMMYFUNCTION("""COMPUTED_VALUE"""),99.0)</f>
        <v>99</v>
      </c>
      <c r="X11" s="14">
        <f>IFERROR(__xludf.DUMMYFUNCTION("""COMPUTED_VALUE"""),87.0)</f>
        <v>87</v>
      </c>
      <c r="Y11" s="14">
        <f>IFERROR(__xludf.DUMMYFUNCTION("""COMPUTED_VALUE"""),35.0)</f>
        <v>35</v>
      </c>
      <c r="Z11" s="14">
        <f>IFERROR(__xludf.DUMMYFUNCTION("""COMPUTED_VALUE"""),31.0)</f>
        <v>31</v>
      </c>
      <c r="AA11" s="14">
        <f>IFERROR(__xludf.DUMMYFUNCTION("""COMPUTED_VALUE"""),46.0)</f>
        <v>46</v>
      </c>
      <c r="AB11" s="14">
        <f>IFERROR(__xludf.DUMMYFUNCTION("""COMPUTED_VALUE"""),50.0)</f>
        <v>50</v>
      </c>
      <c r="AC11" s="14">
        <f>IFERROR(__xludf.DUMMYFUNCTION("""COMPUTED_VALUE"""),66.0)</f>
        <v>66</v>
      </c>
      <c r="AD11" s="11">
        <f>IFERROR(__xludf.DUMMYFUNCTION("""COMPUTED_VALUE"""),21.0)</f>
        <v>21</v>
      </c>
      <c r="AE11" s="14">
        <f>IFERROR(__xludf.DUMMYFUNCTION("""COMPUTED_VALUE"""),50.0)</f>
        <v>50</v>
      </c>
      <c r="AF11" s="14">
        <f>IFERROR(__xludf.DUMMYFUNCTION("""COMPUTED_VALUE"""),50.0)</f>
        <v>50</v>
      </c>
      <c r="AG11" s="14">
        <f>IFERROR(__xludf.DUMMYFUNCTION("""COMPUTED_VALUE"""),56.0)</f>
        <v>56</v>
      </c>
      <c r="AH11" s="14">
        <f>IFERROR(__xludf.DUMMYFUNCTION("""COMPUTED_VALUE"""),12.0)</f>
        <v>12</v>
      </c>
      <c r="AI11" s="14">
        <f>IFERROR(__xludf.DUMMYFUNCTION("""COMPUTED_VALUE"""),13.0)</f>
        <v>13</v>
      </c>
      <c r="AJ11" s="14">
        <f>IFERROR(__xludf.DUMMYFUNCTION("""COMPUTED_VALUE"""),66.0)</f>
        <v>66</v>
      </c>
      <c r="AK11" s="14">
        <f>IFERROR(__xludf.DUMMYFUNCTION("""COMPUTED_VALUE"""),30.0)</f>
        <v>30</v>
      </c>
      <c r="AL11" s="14">
        <f>IFERROR(__xludf.DUMMYFUNCTION("""COMPUTED_VALUE"""),28.0)</f>
        <v>28</v>
      </c>
      <c r="AM11" s="14">
        <f>IFERROR(__xludf.DUMMYFUNCTION("""COMPUTED_VALUE"""),43.0)</f>
        <v>43</v>
      </c>
      <c r="AN11" s="14">
        <f>IFERROR(__xludf.DUMMYFUNCTION("""COMPUTED_VALUE"""),60.0)</f>
        <v>60</v>
      </c>
      <c r="AO11" s="14">
        <f>IFERROR(__xludf.DUMMYFUNCTION("""COMPUTED_VALUE"""),12.0)</f>
        <v>12</v>
      </c>
      <c r="AP11" s="14">
        <f>IFERROR(__xludf.DUMMYFUNCTION("""COMPUTED_VALUE"""),13.0)</f>
        <v>13</v>
      </c>
      <c r="AQ11" s="14">
        <f>IFERROR(__xludf.DUMMYFUNCTION("""COMPUTED_VALUE"""),10.0)</f>
        <v>10</v>
      </c>
      <c r="AR11" s="14">
        <f>IFERROR(__xludf.DUMMYFUNCTION("""COMPUTED_VALUE"""),39.0)</f>
        <v>39</v>
      </c>
      <c r="AS11" s="14">
        <f>IFERROR(__xludf.DUMMYFUNCTION("""COMPUTED_VALUE"""),24.0)</f>
        <v>24</v>
      </c>
      <c r="AT11" s="14">
        <f>IFERROR(__xludf.DUMMYFUNCTION("""COMPUTED_VALUE"""),35.0)</f>
        <v>35</v>
      </c>
      <c r="AU11" s="14">
        <f>IFERROR(__xludf.DUMMYFUNCTION("""COMPUTED_VALUE"""),52.0)</f>
        <v>52</v>
      </c>
      <c r="AV11" s="14">
        <f>IFERROR(__xludf.DUMMYFUNCTION("""COMPUTED_VALUE"""),40.0)</f>
        <v>40</v>
      </c>
      <c r="AW11" s="14">
        <f>IFERROR(__xludf.DUMMYFUNCTION("""COMPUTED_VALUE"""),65.0)</f>
        <v>65</v>
      </c>
      <c r="AX11" s="14">
        <f>IFERROR(__xludf.DUMMYFUNCTION("""COMPUTED_VALUE"""),62.0)</f>
        <v>62</v>
      </c>
      <c r="AY11" s="14">
        <f>IFERROR(__xludf.DUMMYFUNCTION("""COMPUTED_VALUE"""),52.0)</f>
        <v>52</v>
      </c>
      <c r="AZ11" s="14">
        <f>IFERROR(__xludf.DUMMYFUNCTION("""COMPUTED_VALUE"""),41.0)</f>
        <v>41</v>
      </c>
      <c r="BA11" s="14">
        <f>IFERROR(__xludf.DUMMYFUNCTION("""COMPUTED_VALUE"""),46.0)</f>
        <v>46</v>
      </c>
      <c r="BB11" s="14">
        <f>IFERROR(__xludf.DUMMYFUNCTION("""COMPUTED_VALUE"""),71.0)</f>
        <v>71</v>
      </c>
      <c r="BC11" s="14">
        <f>IFERROR(__xludf.DUMMYFUNCTION("""COMPUTED_VALUE"""),39.0)</f>
        <v>39</v>
      </c>
      <c r="BD11" s="14">
        <f>IFERROR(__xludf.DUMMYFUNCTION("""COMPUTED_VALUE"""),33.0)</f>
        <v>33</v>
      </c>
      <c r="BE11" s="11" t="str">
        <f>IFERROR(__xludf.DUMMYFUNCTION("""COMPUTED_VALUE"""),"")</f>
        <v/>
      </c>
      <c r="BF11" s="11" t="str">
        <f>IFERROR(__xludf.DUMMYFUNCTION("""COMPUTED_VALUE"""),"")</f>
        <v/>
      </c>
      <c r="BG11" s="11" t="str">
        <f>IFERROR(__xludf.DUMMYFUNCTION("""COMPUTED_VALUE"""),"")</f>
        <v/>
      </c>
    </row>
    <row r="12">
      <c r="A12" s="21" t="str">
        <f>IFERROR(__xludf.DUMMYFUNCTION("""COMPUTED_VALUE"""),"https://upload.wikimedia.org/wikipedia/commons/thumb/6/61/Tom_Steyer_by_Gage_Skidmore.jpg/220px-Tom_Steyer_by_Gage_Skidmore.jpg")</f>
        <v>https://upload.wikimedia.org/wikipedia/commons/thumb/6/61/Tom_Steyer_by_Gage_Skidmore.jpg/220px-Tom_Steyer_by_Gage_Skidmore.jpg</v>
      </c>
      <c r="B12" s="11" t="str">
        <f>IFERROR(__xludf.DUMMYFUNCTION("""COMPUTED_VALUE"""),"Tom Steyer")</f>
        <v>Tom Steyer</v>
      </c>
      <c r="C12" s="11">
        <f>IFERROR(__xludf.DUMMYFUNCTION("""COMPUTED_VALUE"""),0.0)</f>
        <v>0</v>
      </c>
      <c r="D12" s="11">
        <f>IFERROR(__xludf.DUMMYFUNCTION("""COMPUTED_VALUE"""),75.0)</f>
        <v>75</v>
      </c>
      <c r="E12" s="11">
        <f>IFERROR(__xludf.DUMMYFUNCTION("""COMPUTED_VALUE"""),48.0)</f>
        <v>48</v>
      </c>
      <c r="F12" s="11">
        <f>IFERROR(__xludf.DUMMYFUNCTION("""COMPUTED_VALUE"""),0.0)</f>
        <v>0</v>
      </c>
      <c r="G12" s="11">
        <f>IFERROR(__xludf.DUMMYFUNCTION("""COMPUTED_VALUE"""),6.0)</f>
        <v>6</v>
      </c>
      <c r="H12" s="11">
        <f>IFERROR(__xludf.DUMMYFUNCTION("""COMPUTED_VALUE"""),0.0)</f>
        <v>0</v>
      </c>
      <c r="I12" s="11">
        <f>IFERROR(__xludf.DUMMYFUNCTION("""COMPUTED_VALUE"""),0.0)</f>
        <v>0</v>
      </c>
      <c r="J12" s="11">
        <f>IFERROR(__xludf.DUMMYFUNCTION("""COMPUTED_VALUE"""),2.0)</f>
        <v>2</v>
      </c>
      <c r="K12" s="11">
        <f>IFERROR(__xludf.DUMMYFUNCTION("""COMPUTED_VALUE"""),2.0)</f>
        <v>2</v>
      </c>
      <c r="L12" s="11">
        <f>IFERROR(__xludf.DUMMYFUNCTION("""COMPUTED_VALUE"""),5.0)</f>
        <v>5</v>
      </c>
      <c r="M12" s="11">
        <f>IFERROR(__xludf.DUMMYFUNCTION("""COMPUTED_VALUE"""),18.0)</f>
        <v>18</v>
      </c>
      <c r="N12" s="11">
        <f>IFERROR(__xludf.DUMMYFUNCTION("""COMPUTED_VALUE"""),4.0)</f>
        <v>4</v>
      </c>
      <c r="O12" s="11">
        <f>IFERROR(__xludf.DUMMYFUNCTION("""COMPUTED_VALUE"""),8.0)</f>
        <v>8</v>
      </c>
      <c r="P12" s="11">
        <f>IFERROR(__xludf.DUMMYFUNCTION("""COMPUTED_VALUE"""),0.0)</f>
        <v>0</v>
      </c>
      <c r="Q12" s="11">
        <f>IFERROR(__xludf.DUMMYFUNCTION("""COMPUTED_VALUE"""),0.0)</f>
        <v>0</v>
      </c>
      <c r="R12" s="11">
        <f>IFERROR(__xludf.DUMMYFUNCTION("""COMPUTED_VALUE"""),2.0)</f>
        <v>2</v>
      </c>
      <c r="S12" s="11">
        <f>IFERROR(__xludf.DUMMYFUNCTION("""COMPUTED_VALUE"""),0.0)</f>
        <v>0</v>
      </c>
      <c r="T12" s="11">
        <f>IFERROR(__xludf.DUMMYFUNCTION("""COMPUTED_VALUE"""),0.0)</f>
        <v>0</v>
      </c>
      <c r="U12" s="11">
        <f>IFERROR(__xludf.DUMMYFUNCTION("""COMPUTED_VALUE"""),0.0)</f>
        <v>0</v>
      </c>
      <c r="V12" s="11">
        <f>IFERROR(__xludf.DUMMYFUNCTION("""COMPUTED_VALUE"""),0.0)</f>
        <v>0</v>
      </c>
      <c r="W12" s="11">
        <f>IFERROR(__xludf.DUMMYFUNCTION("""COMPUTED_VALUE"""),0.0)</f>
        <v>0</v>
      </c>
      <c r="X12" s="14">
        <f>IFERROR(__xludf.DUMMYFUNCTION("""COMPUTED_VALUE"""),7.0)</f>
        <v>7</v>
      </c>
      <c r="Y12" s="14">
        <f>IFERROR(__xludf.DUMMYFUNCTION("""COMPUTED_VALUE"""),0.0)</f>
        <v>0</v>
      </c>
      <c r="Z12" s="14">
        <f>IFERROR(__xludf.DUMMYFUNCTION("""COMPUTED_VALUE"""),0.0)</f>
        <v>0</v>
      </c>
      <c r="AA12" s="14">
        <f>IFERROR(__xludf.DUMMYFUNCTION("""COMPUTED_VALUE"""),0.0)</f>
        <v>0</v>
      </c>
      <c r="AB12" s="14">
        <f>IFERROR(__xludf.DUMMYFUNCTION("""COMPUTED_VALUE"""),0.0)</f>
        <v>0</v>
      </c>
      <c r="AC12" s="14">
        <f>IFERROR(__xludf.DUMMYFUNCTION("""COMPUTED_VALUE"""),0.0)</f>
        <v>0</v>
      </c>
      <c r="AD12" s="11">
        <f>IFERROR(__xludf.DUMMYFUNCTION("""COMPUTED_VALUE"""),20.0)</f>
        <v>20</v>
      </c>
      <c r="AE12" s="14">
        <f>IFERROR(__xludf.DUMMYFUNCTION("""COMPUTED_VALUE"""),67.0)</f>
        <v>67</v>
      </c>
      <c r="AF12" s="14">
        <f>IFERROR(__xludf.DUMMYFUNCTION("""COMPUTED_VALUE"""),28.0)</f>
        <v>28</v>
      </c>
      <c r="AG12" s="14">
        <f>IFERROR(__xludf.DUMMYFUNCTION("""COMPUTED_VALUE"""),20.0)</f>
        <v>20</v>
      </c>
      <c r="AH12" s="14">
        <f>IFERROR(__xludf.DUMMYFUNCTION("""COMPUTED_VALUE"""),18.0)</f>
        <v>18</v>
      </c>
      <c r="AI12" s="14">
        <f>IFERROR(__xludf.DUMMYFUNCTION("""COMPUTED_VALUE"""),57.0)</f>
        <v>57</v>
      </c>
      <c r="AJ12" s="14">
        <f>IFERROR(__xludf.DUMMYFUNCTION("""COMPUTED_VALUE"""),70.0)</f>
        <v>70</v>
      </c>
      <c r="AK12" s="14">
        <f>IFERROR(__xludf.DUMMYFUNCTION("""COMPUTED_VALUE"""),26.0)</f>
        <v>26</v>
      </c>
      <c r="AL12" s="14">
        <f>IFERROR(__xludf.DUMMYFUNCTION("""COMPUTED_VALUE"""),21.0)</f>
        <v>21</v>
      </c>
      <c r="AM12" s="14">
        <f>IFERROR(__xludf.DUMMYFUNCTION("""COMPUTED_VALUE"""),32.0)</f>
        <v>32</v>
      </c>
      <c r="AN12" s="14">
        <f>IFERROR(__xludf.DUMMYFUNCTION("""COMPUTED_VALUE"""),32.0)</f>
        <v>32</v>
      </c>
      <c r="AO12" s="14">
        <f>IFERROR(__xludf.DUMMYFUNCTION("""COMPUTED_VALUE"""),30.0)</f>
        <v>30</v>
      </c>
      <c r="AP12" s="14">
        <f>IFERROR(__xludf.DUMMYFUNCTION("""COMPUTED_VALUE"""),61.0)</f>
        <v>61</v>
      </c>
      <c r="AQ12" s="14">
        <f>IFERROR(__xludf.DUMMYFUNCTION("""COMPUTED_VALUE"""),53.0)</f>
        <v>53</v>
      </c>
      <c r="AR12" s="14">
        <f>IFERROR(__xludf.DUMMYFUNCTION("""COMPUTED_VALUE"""),100.0)</f>
        <v>100</v>
      </c>
      <c r="AS12" s="14">
        <f>IFERROR(__xludf.DUMMYFUNCTION("""COMPUTED_VALUE"""),31.0)</f>
        <v>31</v>
      </c>
      <c r="AT12" s="14">
        <f>IFERROR(__xludf.DUMMYFUNCTION("""COMPUTED_VALUE"""),57.0)</f>
        <v>57</v>
      </c>
      <c r="AU12" s="14">
        <f>IFERROR(__xludf.DUMMYFUNCTION("""COMPUTED_VALUE"""),57.0)</f>
        <v>57</v>
      </c>
      <c r="AV12" s="14">
        <f>IFERROR(__xludf.DUMMYFUNCTION("""COMPUTED_VALUE"""),47.0)</f>
        <v>47</v>
      </c>
      <c r="AW12" s="14">
        <f>IFERROR(__xludf.DUMMYFUNCTION("""COMPUTED_VALUE"""),56.0)</f>
        <v>56</v>
      </c>
      <c r="AX12" s="14">
        <f>IFERROR(__xludf.DUMMYFUNCTION("""COMPUTED_VALUE"""),51.0)</f>
        <v>51</v>
      </c>
      <c r="AY12" s="14">
        <f>IFERROR(__xludf.DUMMYFUNCTION("""COMPUTED_VALUE"""),53.0)</f>
        <v>53</v>
      </c>
      <c r="AZ12" s="14">
        <f>IFERROR(__xludf.DUMMYFUNCTION("""COMPUTED_VALUE"""),34.0)</f>
        <v>34</v>
      </c>
      <c r="BA12" s="14">
        <f>IFERROR(__xludf.DUMMYFUNCTION("""COMPUTED_VALUE"""),65.0)</f>
        <v>65</v>
      </c>
      <c r="BB12" s="14">
        <f>IFERROR(__xludf.DUMMYFUNCTION("""COMPUTED_VALUE"""),67.0)</f>
        <v>67</v>
      </c>
      <c r="BC12" s="14">
        <f>IFERROR(__xludf.DUMMYFUNCTION("""COMPUTED_VALUE"""),86.0)</f>
        <v>86</v>
      </c>
      <c r="BD12" s="14">
        <f>IFERROR(__xludf.DUMMYFUNCTION("""COMPUTED_VALUE"""),100.0)</f>
        <v>100</v>
      </c>
      <c r="BE12" s="11" t="str">
        <f>IFERROR(__xludf.DUMMYFUNCTION("""COMPUTED_VALUE"""),"")</f>
        <v/>
      </c>
      <c r="BF12" s="11" t="str">
        <f>IFERROR(__xludf.DUMMYFUNCTION("""COMPUTED_VALUE"""),"")</f>
        <v/>
      </c>
      <c r="BG12" s="11" t="str">
        <f>IFERROR(__xludf.DUMMYFUNCTION("""COMPUTED_VALUE"""),"")</f>
        <v/>
      </c>
    </row>
    <row r="13">
      <c r="A13" s="21" t="str">
        <f>IFERROR(__xludf.DUMMYFUNCTION("""COMPUTED_VALUE"""),"https://upload.wikimedia.org/wikipedia/commons/thumb/2/2a/Tulsi_Gabbard%2C_official_portrait%2C_113th_Congress.jpg/220px-Tulsi_Gabbard%2C_official_portrait%2C_113th_Congress.jpg")</f>
        <v>https://upload.wikimedia.org/wikipedia/commons/thumb/2/2a/Tulsi_Gabbard%2C_official_portrait%2C_113th_Congress.jpg/220px-Tulsi_Gabbard%2C_official_portrait%2C_113th_Congress.jpg</v>
      </c>
      <c r="B13" s="11" t="str">
        <f>IFERROR(__xludf.DUMMYFUNCTION("""COMPUTED_VALUE"""),"Tulsi Gabbard")</f>
        <v>Tulsi Gabbard</v>
      </c>
      <c r="C13" s="11">
        <f>IFERROR(__xludf.DUMMYFUNCTION("""COMPUTED_VALUE"""),4.0)</f>
        <v>4</v>
      </c>
      <c r="D13" s="11">
        <f>IFERROR(__xludf.DUMMYFUNCTION("""COMPUTED_VALUE"""),6.0)</f>
        <v>6</v>
      </c>
      <c r="E13" s="11">
        <f>IFERROR(__xludf.DUMMYFUNCTION("""COMPUTED_VALUE"""),100.0)</f>
        <v>100</v>
      </c>
      <c r="F13" s="11">
        <f>IFERROR(__xludf.DUMMYFUNCTION("""COMPUTED_VALUE"""),37.0)</f>
        <v>37</v>
      </c>
      <c r="G13" s="11">
        <f>IFERROR(__xludf.DUMMYFUNCTION("""COMPUTED_VALUE"""),19.0)</f>
        <v>19</v>
      </c>
      <c r="H13" s="11">
        <f>IFERROR(__xludf.DUMMYFUNCTION("""COMPUTED_VALUE"""),50.0)</f>
        <v>50</v>
      </c>
      <c r="I13" s="11">
        <f>IFERROR(__xludf.DUMMYFUNCTION("""COMPUTED_VALUE"""),15.0)</f>
        <v>15</v>
      </c>
      <c r="J13" s="11">
        <f>IFERROR(__xludf.DUMMYFUNCTION("""COMPUTED_VALUE"""),7.0)</f>
        <v>7</v>
      </c>
      <c r="K13" s="11">
        <f>IFERROR(__xludf.DUMMYFUNCTION("""COMPUTED_VALUE"""),7.0)</f>
        <v>7</v>
      </c>
      <c r="L13" s="11">
        <f>IFERROR(__xludf.DUMMYFUNCTION("""COMPUTED_VALUE"""),20.0)</f>
        <v>20</v>
      </c>
      <c r="M13" s="11">
        <f>IFERROR(__xludf.DUMMYFUNCTION("""COMPUTED_VALUE"""),18.0)</f>
        <v>18</v>
      </c>
      <c r="N13" s="11">
        <f>IFERROR(__xludf.DUMMYFUNCTION("""COMPUTED_VALUE"""),11.0)</f>
        <v>11</v>
      </c>
      <c r="O13" s="11">
        <f>IFERROR(__xludf.DUMMYFUNCTION("""COMPUTED_VALUE"""),16.0)</f>
        <v>16</v>
      </c>
      <c r="P13" s="11">
        <f>IFERROR(__xludf.DUMMYFUNCTION("""COMPUTED_VALUE"""),4.0)</f>
        <v>4</v>
      </c>
      <c r="Q13" s="11">
        <f>IFERROR(__xludf.DUMMYFUNCTION("""COMPUTED_VALUE"""),5.0)</f>
        <v>5</v>
      </c>
      <c r="R13" s="11">
        <f>IFERROR(__xludf.DUMMYFUNCTION("""COMPUTED_VALUE"""),3.0)</f>
        <v>3</v>
      </c>
      <c r="S13" s="11">
        <f>IFERROR(__xludf.DUMMYFUNCTION("""COMPUTED_VALUE"""),7.0)</f>
        <v>7</v>
      </c>
      <c r="T13" s="11">
        <f>IFERROR(__xludf.DUMMYFUNCTION("""COMPUTED_VALUE"""),3.0)</f>
        <v>3</v>
      </c>
      <c r="U13" s="11">
        <f>IFERROR(__xludf.DUMMYFUNCTION("""COMPUTED_VALUE"""),8.0)</f>
        <v>8</v>
      </c>
      <c r="V13" s="11">
        <f>IFERROR(__xludf.DUMMYFUNCTION("""COMPUTED_VALUE"""),39.0)</f>
        <v>39</v>
      </c>
      <c r="W13" s="11">
        <f>IFERROR(__xludf.DUMMYFUNCTION("""COMPUTED_VALUE"""),15.0)</f>
        <v>15</v>
      </c>
      <c r="X13" s="14">
        <f>IFERROR(__xludf.DUMMYFUNCTION("""COMPUTED_VALUE"""),24.0)</f>
        <v>24</v>
      </c>
      <c r="Y13" s="14">
        <f>IFERROR(__xludf.DUMMYFUNCTION("""COMPUTED_VALUE"""),17.0)</f>
        <v>17</v>
      </c>
      <c r="Z13" s="14">
        <f>IFERROR(__xludf.DUMMYFUNCTION("""COMPUTED_VALUE"""),19.0)</f>
        <v>19</v>
      </c>
      <c r="AA13" s="14">
        <f>IFERROR(__xludf.DUMMYFUNCTION("""COMPUTED_VALUE"""),26.0)</f>
        <v>26</v>
      </c>
      <c r="AB13" s="14">
        <f>IFERROR(__xludf.DUMMYFUNCTION("""COMPUTED_VALUE"""),20.0)</f>
        <v>20</v>
      </c>
      <c r="AC13" s="14">
        <f>IFERROR(__xludf.DUMMYFUNCTION("""COMPUTED_VALUE"""),100.0)</f>
        <v>100</v>
      </c>
      <c r="AD13" s="11">
        <f>IFERROR(__xludf.DUMMYFUNCTION("""COMPUTED_VALUE"""),14.0)</f>
        <v>14</v>
      </c>
      <c r="AE13" s="14">
        <f>IFERROR(__xludf.DUMMYFUNCTION("""COMPUTED_VALUE"""),40.0)</f>
        <v>40</v>
      </c>
      <c r="AF13" s="14">
        <f>IFERROR(__xludf.DUMMYFUNCTION("""COMPUTED_VALUE"""),53.0)</f>
        <v>53</v>
      </c>
      <c r="AG13" s="14">
        <f>IFERROR(__xludf.DUMMYFUNCTION("""COMPUTED_VALUE"""),65.0)</f>
        <v>65</v>
      </c>
      <c r="AH13" s="14">
        <f>IFERROR(__xludf.DUMMYFUNCTION("""COMPUTED_VALUE"""),100.0)</f>
        <v>100</v>
      </c>
      <c r="AI13" s="14">
        <f>IFERROR(__xludf.DUMMYFUNCTION("""COMPUTED_VALUE"""),31.0)</f>
        <v>31</v>
      </c>
      <c r="AJ13" s="14">
        <f>IFERROR(__xludf.DUMMYFUNCTION("""COMPUTED_VALUE"""),30.0)</f>
        <v>30</v>
      </c>
      <c r="AK13" s="14">
        <f>IFERROR(__xludf.DUMMYFUNCTION("""COMPUTED_VALUE"""),21.0)</f>
        <v>21</v>
      </c>
      <c r="AL13" s="14">
        <f>IFERROR(__xludf.DUMMYFUNCTION("""COMPUTED_VALUE"""),44.0)</f>
        <v>44</v>
      </c>
      <c r="AM13" s="14">
        <f>IFERROR(__xludf.DUMMYFUNCTION("""COMPUTED_VALUE"""),20.0)</f>
        <v>20</v>
      </c>
      <c r="AN13" s="14">
        <f>IFERROR(__xludf.DUMMYFUNCTION("""COMPUTED_VALUE"""),18.0)</f>
        <v>18</v>
      </c>
      <c r="AO13" s="14">
        <f>IFERROR(__xludf.DUMMYFUNCTION("""COMPUTED_VALUE"""),9.0)</f>
        <v>9</v>
      </c>
      <c r="AP13" s="14">
        <f>IFERROR(__xludf.DUMMYFUNCTION("""COMPUTED_VALUE"""),8.0)</f>
        <v>8</v>
      </c>
      <c r="AQ13" s="14">
        <f>IFERROR(__xludf.DUMMYFUNCTION("""COMPUTED_VALUE"""),14.0)</f>
        <v>14</v>
      </c>
      <c r="AR13" s="14">
        <f>IFERROR(__xludf.DUMMYFUNCTION("""COMPUTED_VALUE"""),59.0)</f>
        <v>59</v>
      </c>
      <c r="AS13" s="14">
        <f>IFERROR(__xludf.DUMMYFUNCTION("""COMPUTED_VALUE"""),100.0)</f>
        <v>100</v>
      </c>
      <c r="AT13" s="14">
        <f>IFERROR(__xludf.DUMMYFUNCTION("""COMPUTED_VALUE"""),52.0)</f>
        <v>52</v>
      </c>
      <c r="AU13" s="14">
        <f>IFERROR(__xludf.DUMMYFUNCTION("""COMPUTED_VALUE"""),58.0)</f>
        <v>58</v>
      </c>
      <c r="AV13" s="14">
        <f>IFERROR(__xludf.DUMMYFUNCTION("""COMPUTED_VALUE"""),28.0)</f>
        <v>28</v>
      </c>
      <c r="AW13" s="14">
        <f>IFERROR(__xludf.DUMMYFUNCTION("""COMPUTED_VALUE"""),20.0)</f>
        <v>20</v>
      </c>
      <c r="AX13" s="14">
        <f>IFERROR(__xludf.DUMMYFUNCTION("""COMPUTED_VALUE"""),62.0)</f>
        <v>62</v>
      </c>
      <c r="AY13" s="14">
        <f>IFERROR(__xludf.DUMMYFUNCTION("""COMPUTED_VALUE"""),44.0)</f>
        <v>44</v>
      </c>
      <c r="AZ13" s="14">
        <f>IFERROR(__xludf.DUMMYFUNCTION("""COMPUTED_VALUE"""),45.0)</f>
        <v>45</v>
      </c>
      <c r="BA13" s="14">
        <f>IFERROR(__xludf.DUMMYFUNCTION("""COMPUTED_VALUE"""),46.0)</f>
        <v>46</v>
      </c>
      <c r="BB13" s="14">
        <f>IFERROR(__xludf.DUMMYFUNCTION("""COMPUTED_VALUE"""),97.0)</f>
        <v>97</v>
      </c>
      <c r="BC13" s="14">
        <f>IFERROR(__xludf.DUMMYFUNCTION("""COMPUTED_VALUE"""),58.0)</f>
        <v>58</v>
      </c>
      <c r="BD13" s="14">
        <f>IFERROR(__xludf.DUMMYFUNCTION("""COMPUTED_VALUE"""),33.0)</f>
        <v>33</v>
      </c>
      <c r="BE13" s="11" t="str">
        <f>IFERROR(__xludf.DUMMYFUNCTION("""COMPUTED_VALUE"""),"")</f>
        <v/>
      </c>
      <c r="BF13" s="11" t="str">
        <f>IFERROR(__xludf.DUMMYFUNCTION("""COMPUTED_VALUE"""),"")</f>
        <v/>
      </c>
      <c r="BG13" s="11" t="str">
        <f>IFERROR(__xludf.DUMMYFUNCTION("""COMPUTED_VALUE"""),"")</f>
        <v/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</hyperlinks>
  <drawing r:id="rId1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4" t="str">
        <f>IFERROR(__xludf.DUMMYFUNCTION("IMPORTRANGE(""https://docs.google.com/spreadsheets/d/1d6fdgW_xP7v4hVciptosnfGlaG9RAWMKSEGWLdL8ilY/edit#gid=1623320637/edit#gid=0"",""CA!A1:XX26"")"),"")</f>
        <v/>
      </c>
      <c r="B1" s="11" t="str">
        <f>IFERROR(__xludf.DUMMYFUNCTION("""COMPUTED_VALUE"""),"")</f>
        <v/>
      </c>
      <c r="C1" s="11" t="str">
        <f>IFERROR(__xludf.DUMMYFUNCTION("""COMPUTED_VALUE"""),"12/27/2018 - 01/02/2019")</f>
        <v>12/27/2018 - 01/02/2019</v>
      </c>
      <c r="D1" s="11" t="str">
        <f>IFERROR(__xludf.DUMMYFUNCTION("""COMPUTED_VALUE"""),"01/03/2019 - 01/09/2019")</f>
        <v>01/03/2019 - 01/09/2019</v>
      </c>
      <c r="E1" s="11" t="str">
        <f>IFERROR(__xludf.DUMMYFUNCTION("""COMPUTED_VALUE"""),"01/10/2019 - 01/16/2019")</f>
        <v>01/10/2019 - 01/16/2019</v>
      </c>
      <c r="F1" s="11" t="str">
        <f>IFERROR(__xludf.DUMMYFUNCTION("""COMPUTED_VALUE"""),"01/17/2019 - 01/23/2019")</f>
        <v>01/17/2019 - 01/23/2019</v>
      </c>
      <c r="G1" s="11" t="str">
        <f>IFERROR(__xludf.DUMMYFUNCTION("""COMPUTED_VALUE"""),"01/24/2019 - 01/30/2019")</f>
        <v>01/24/2019 - 01/30/2019</v>
      </c>
      <c r="H1" s="11" t="str">
        <f>IFERROR(__xludf.DUMMYFUNCTION("""COMPUTED_VALUE"""),"01/31/2019 - 02/06/2019")</f>
        <v>01/31/2019 - 02/06/2019</v>
      </c>
      <c r="I1" s="11" t="str">
        <f>IFERROR(__xludf.DUMMYFUNCTION("""COMPUTED_VALUE"""),"02/07/2019 - 02/13/2019")</f>
        <v>02/07/2019 - 02/13/2019</v>
      </c>
      <c r="J1" s="11" t="str">
        <f>IFERROR(__xludf.DUMMYFUNCTION("""COMPUTED_VALUE"""),"02/14/2019 - 02/20/2019")</f>
        <v>02/14/2019 - 02/20/2019</v>
      </c>
      <c r="K1" s="11" t="str">
        <f>IFERROR(__xludf.DUMMYFUNCTION("""COMPUTED_VALUE"""),"02/21/2019 - 02/27/2019")</f>
        <v>02/21/2019 - 02/27/2019</v>
      </c>
      <c r="L1" s="11" t="str">
        <f>IFERROR(__xludf.DUMMYFUNCTION("""COMPUTED_VALUE"""),"02/28/2019 - 03/06/2019")</f>
        <v>02/28/2019 - 03/06/2019</v>
      </c>
      <c r="M1" s="11" t="str">
        <f>IFERROR(__xludf.DUMMYFUNCTION("""COMPUTED_VALUE"""),"03/07/2019 - 03/13/2019")</f>
        <v>03/07/2019 - 03/13/2019</v>
      </c>
      <c r="N1" s="11" t="str">
        <f>IFERROR(__xludf.DUMMYFUNCTION("""COMPUTED_VALUE"""),"03/14/2019 - 03/20/2019")</f>
        <v>03/14/2019 - 03/20/2019</v>
      </c>
      <c r="O1" s="11" t="str">
        <f>IFERROR(__xludf.DUMMYFUNCTION("""COMPUTED_VALUE"""),"03/21/2019 - 03/27/2019")</f>
        <v>03/21/2019 - 03/27/2019</v>
      </c>
      <c r="P1" s="11" t="str">
        <f>IFERROR(__xludf.DUMMYFUNCTION("""COMPUTED_VALUE"""),"03/28/2019 - 04/03/2019")</f>
        <v>03/28/2019 - 04/03/2019</v>
      </c>
      <c r="Q1" s="11" t="str">
        <f>IFERROR(__xludf.DUMMYFUNCTION("""COMPUTED_VALUE"""),"04/04/2019 - 04/10/2019")</f>
        <v>04/04/2019 - 04/10/2019</v>
      </c>
      <c r="R1" s="11" t="str">
        <f>IFERROR(__xludf.DUMMYFUNCTION("""COMPUTED_VALUE"""),"04/11/2019 - 04/17/2019")</f>
        <v>04/11/2019 - 04/17/2019</v>
      </c>
      <c r="S1" s="11" t="str">
        <f>IFERROR(__xludf.DUMMYFUNCTION("""COMPUTED_VALUE"""),"04/18/2019 - 04/24/2019")</f>
        <v>04/18/2019 - 04/24/2019</v>
      </c>
      <c r="T1" s="11" t="str">
        <f>IFERROR(__xludf.DUMMYFUNCTION("""COMPUTED_VALUE"""),"04/25/2019 - 05/01/2019")</f>
        <v>04/25/2019 - 05/01/2019</v>
      </c>
      <c r="U1" s="11" t="str">
        <f>IFERROR(__xludf.DUMMYFUNCTION("""COMPUTED_VALUE"""),"05/02/2019 - 05/08/2019")</f>
        <v>05/02/2019 - 05/08/2019</v>
      </c>
      <c r="V1" s="11" t="str">
        <f>IFERROR(__xludf.DUMMYFUNCTION("""COMPUTED_VALUE"""),"05/09/2019 - 05/15/2019")</f>
        <v>05/09/2019 - 05/15/2019</v>
      </c>
      <c r="W1" s="11" t="str">
        <f>IFERROR(__xludf.DUMMYFUNCTION("""COMPUTED_VALUE"""),"05/16/2019 - 05/22/2019")</f>
        <v>05/16/2019 - 05/22/2019</v>
      </c>
      <c r="X1" s="11" t="str">
        <f>IFERROR(__xludf.DUMMYFUNCTION("""COMPUTED_VALUE"""),"05/23/2019 - 05/29/2019")</f>
        <v>05/23/2019 - 05/29/2019</v>
      </c>
      <c r="Y1" s="11" t="str">
        <f>IFERROR(__xludf.DUMMYFUNCTION("""COMPUTED_VALUE"""),"05/30/2019 - 06/05/2019")</f>
        <v>05/30/2019 - 06/05/2019</v>
      </c>
      <c r="Z1" s="11" t="str">
        <f>IFERROR(__xludf.DUMMYFUNCTION("""COMPUTED_VALUE"""),"06/06/2019 - 06/12/2019")</f>
        <v>06/06/2019 - 06/12/2019</v>
      </c>
      <c r="AA1" s="11" t="str">
        <f>IFERROR(__xludf.DUMMYFUNCTION("""COMPUTED_VALUE"""),"06/13/2019 - 06/19/2019")</f>
        <v>06/13/2019 - 06/19/2019</v>
      </c>
      <c r="AB1" s="11" t="str">
        <f>IFERROR(__xludf.DUMMYFUNCTION("""COMPUTED_VALUE"""),"06/20/2019 - 06/26/2019")</f>
        <v>06/20/2019 - 06/26/2019</v>
      </c>
      <c r="AC1" s="11" t="str">
        <f>IFERROR(__xludf.DUMMYFUNCTION("""COMPUTED_VALUE"""),"06/27/2019 - 07/03/2019")</f>
        <v>06/27/2019 - 07/03/2019</v>
      </c>
      <c r="AD1" s="11" t="str">
        <f>IFERROR(__xludf.DUMMYFUNCTION("""COMPUTED_VALUE"""),"07/04/2019 - 07/10/2019")</f>
        <v>07/04/2019 - 07/10/2019</v>
      </c>
      <c r="AE1" s="11" t="str">
        <f>IFERROR(__xludf.DUMMYFUNCTION("""COMPUTED_VALUE"""),"07/11/2019 - 07/17/2019")</f>
        <v>07/11/2019 - 07/17/2019</v>
      </c>
      <c r="AF1" s="11" t="str">
        <f>IFERROR(__xludf.DUMMYFUNCTION("""COMPUTED_VALUE"""),"07/18/2019 - 07/24/2019")</f>
        <v>07/18/2019 - 07/24/2019</v>
      </c>
      <c r="AG1" s="11" t="str">
        <f>IFERROR(__xludf.DUMMYFUNCTION("""COMPUTED_VALUE"""),"07/25/2019 - 07/31/2019")</f>
        <v>07/25/2019 - 07/31/2019</v>
      </c>
      <c r="AH1" s="11" t="str">
        <f>IFERROR(__xludf.DUMMYFUNCTION("""COMPUTED_VALUE"""),"08/01/2019 - 08/07/2019")</f>
        <v>08/01/2019 - 08/07/2019</v>
      </c>
      <c r="AI1" s="11" t="str">
        <f>IFERROR(__xludf.DUMMYFUNCTION("""COMPUTED_VALUE"""),"08/08/2019 - 08/14/2019")</f>
        <v>08/08/2019 - 08/14/2019</v>
      </c>
      <c r="AJ1" s="11" t="str">
        <f>IFERROR(__xludf.DUMMYFUNCTION("""COMPUTED_VALUE"""),"08/15/2019 - 08/21/2019")</f>
        <v>08/15/2019 - 08/21/2019</v>
      </c>
      <c r="AK1" s="11" t="str">
        <f>IFERROR(__xludf.DUMMYFUNCTION("""COMPUTED_VALUE"""),"08/22/2019 - 08/28/2019")</f>
        <v>08/22/2019 - 08/28/2019</v>
      </c>
      <c r="AL1" s="11" t="str">
        <f>IFERROR(__xludf.DUMMYFUNCTION("""COMPUTED_VALUE"""),"08/29/2019 - 09/04/2019")</f>
        <v>08/29/2019 - 09/04/2019</v>
      </c>
      <c r="AM1" s="11" t="str">
        <f>IFERROR(__xludf.DUMMYFUNCTION("""COMPUTED_VALUE"""),"09/05/2019 - 09/11/2019")</f>
        <v>09/05/2019 - 09/11/2019</v>
      </c>
      <c r="AN1" s="11" t="str">
        <f>IFERROR(__xludf.DUMMYFUNCTION("""COMPUTED_VALUE"""),"09/12/2019 - 09/18/2019")</f>
        <v>09/12/2019 - 09/18/2019</v>
      </c>
      <c r="AO1" s="11" t="str">
        <f>IFERROR(__xludf.DUMMYFUNCTION("""COMPUTED_VALUE"""),"09/19/2019 - 09/25/2019")</f>
        <v>09/19/2019 - 09/25/2019</v>
      </c>
      <c r="AP1" s="11" t="str">
        <f>IFERROR(__xludf.DUMMYFUNCTION("""COMPUTED_VALUE"""),"09/26/2019 - 10/02/2019")</f>
        <v>09/26/2019 - 10/02/2019</v>
      </c>
      <c r="AQ1" s="11" t="str">
        <f>IFERROR(__xludf.DUMMYFUNCTION("""COMPUTED_VALUE"""),"10/03/2019 - 10/09/2019")</f>
        <v>10/03/2019 - 10/09/2019</v>
      </c>
      <c r="AR1" s="11" t="str">
        <f>IFERROR(__xludf.DUMMYFUNCTION("""COMPUTED_VALUE"""),"10/10/2019 10/16/2019")</f>
        <v>10/10/2019 10/16/2019</v>
      </c>
      <c r="AS1" s="11" t="str">
        <f>IFERROR(__xludf.DUMMYFUNCTION("""COMPUTED_VALUE"""),"10/17/2019 - 10/23/2019")</f>
        <v>10/17/2019 - 10/23/2019</v>
      </c>
      <c r="AT1" s="11" t="str">
        <f>IFERROR(__xludf.DUMMYFUNCTION("""COMPUTED_VALUE"""),"10/24/2019 - 10/30/2019")</f>
        <v>10/24/2019 - 10/30/2019</v>
      </c>
      <c r="AU1" s="11" t="str">
        <f>IFERROR(__xludf.DUMMYFUNCTION("""COMPUTED_VALUE"""),"10/31/2019 - 11/06/2019")</f>
        <v>10/31/2019 - 11/06/2019</v>
      </c>
      <c r="AV1" s="11" t="str">
        <f>IFERROR(__xludf.DUMMYFUNCTION("""COMPUTED_VALUE"""),"11/07/2019 - 11/13/2019")</f>
        <v>11/07/2019 - 11/13/2019</v>
      </c>
      <c r="AW1" s="11" t="str">
        <f>IFERROR(__xludf.DUMMYFUNCTION("""COMPUTED_VALUE"""),"11/14/2019 11/20/2019")</f>
        <v>11/14/2019 11/20/2019</v>
      </c>
      <c r="AX1" s="11" t="str">
        <f>IFERROR(__xludf.DUMMYFUNCTION("""COMPUTED_VALUE"""),"11/21/2019 11/27/2019")</f>
        <v>11/21/2019 11/27/2019</v>
      </c>
      <c r="AY1" s="11" t="str">
        <f>IFERROR(__xludf.DUMMYFUNCTION("""COMPUTED_VALUE"""),"11/28/2019 12/04/2019")</f>
        <v>11/28/2019 12/04/2019</v>
      </c>
      <c r="AZ1" s="11" t="str">
        <f>IFERROR(__xludf.DUMMYFUNCTION("""COMPUTED_VALUE"""),"12/05/2019 12/11/2019")</f>
        <v>12/05/2019 12/11/2019</v>
      </c>
      <c r="BA1" s="11" t="str">
        <f>IFERROR(__xludf.DUMMYFUNCTION("""COMPUTED_VALUE"""),"12/12/2019 12/18/2019")</f>
        <v>12/12/2019 12/18/2019</v>
      </c>
      <c r="BB1" s="11" t="str">
        <f>IFERROR(__xludf.DUMMYFUNCTION("""COMPUTED_VALUE"""),"12/19/2019 12/25/2019")</f>
        <v>12/19/2019 12/25/2019</v>
      </c>
      <c r="BC1" s="11" t="str">
        <f>IFERROR(__xludf.DUMMYFUNCTION("""COMPUTED_VALUE"""),"12/26/2019 01/01/2020")</f>
        <v>12/26/2019 01/01/2020</v>
      </c>
      <c r="BD1" s="11" t="str">
        <f>IFERROR(__xludf.DUMMYFUNCTION("""COMPUTED_VALUE"""),"01/02/2020 01/08/2020")</f>
        <v>01/02/2020 01/08/2020</v>
      </c>
      <c r="BE1" s="11" t="str">
        <f>IFERROR(__xludf.DUMMYFUNCTION("""COMPUTED_VALUE"""),"")</f>
        <v/>
      </c>
      <c r="BF1" s="11" t="str">
        <f>IFERROR(__xludf.DUMMYFUNCTION("""COMPUTED_VALUE"""),"")</f>
        <v/>
      </c>
      <c r="BG1" s="11" t="str">
        <f>IFERROR(__xludf.DUMMYFUNCTION("""COMPUTED_VALUE"""),"")</f>
        <v/>
      </c>
    </row>
    <row r="2">
      <c r="A2" s="21" t="str">
        <f>IFERROR(__xludf.DUMMYFUNCTION("""COMPUTED_VALUE"""),"https://upload.wikimedia.org/wikipedia/commons/thumb/b/b7/Amy_Klobuchar%2C_official_portrait%2C_113th_Congress.jpg/220px-Amy_Klobuchar%2C_official_portrait%2C_113th_Congress.jpg")</f>
        <v>https://upload.wikimedia.org/wikipedia/commons/thumb/b/b7/Amy_Klobuchar%2C_official_portrait%2C_113th_Congress.jpg/220px-Amy_Klobuchar%2C_official_portrait%2C_113th_Congress.jpg</v>
      </c>
      <c r="B2" s="11" t="str">
        <f>IFERROR(__xludf.DUMMYFUNCTION("""COMPUTED_VALUE"""),"Amy Klobuchar")</f>
        <v>Amy Klobuchar</v>
      </c>
      <c r="C2" s="11">
        <f>IFERROR(__xludf.DUMMYFUNCTION("""COMPUTED_VALUE"""),5.0)</f>
        <v>5</v>
      </c>
      <c r="D2" s="11">
        <f>IFERROR(__xludf.DUMMYFUNCTION("""COMPUTED_VALUE"""),4.0)</f>
        <v>4</v>
      </c>
      <c r="E2" s="11">
        <f>IFERROR(__xludf.DUMMYFUNCTION("""COMPUTED_VALUE"""),6.0)</f>
        <v>6</v>
      </c>
      <c r="F2" s="11">
        <f>IFERROR(__xludf.DUMMYFUNCTION("""COMPUTED_VALUE"""),13.0)</f>
        <v>13</v>
      </c>
      <c r="G2" s="11">
        <f>IFERROR(__xludf.DUMMYFUNCTION("""COMPUTED_VALUE"""),5.0)</f>
        <v>5</v>
      </c>
      <c r="H2" s="11">
        <f>IFERROR(__xludf.DUMMYFUNCTION("""COMPUTED_VALUE"""),24.0)</f>
        <v>24</v>
      </c>
      <c r="I2" s="11">
        <f>IFERROR(__xludf.DUMMYFUNCTION("""COMPUTED_VALUE"""),100.0)</f>
        <v>100</v>
      </c>
      <c r="J2" s="11">
        <f>IFERROR(__xludf.DUMMYFUNCTION("""COMPUTED_VALUE"""),15.0)</f>
        <v>15</v>
      </c>
      <c r="K2" s="11">
        <f>IFERROR(__xludf.DUMMYFUNCTION("""COMPUTED_VALUE"""),15.0)</f>
        <v>15</v>
      </c>
      <c r="L2" s="11">
        <f>IFERROR(__xludf.DUMMYFUNCTION("""COMPUTED_VALUE"""),6.0)</f>
        <v>6</v>
      </c>
      <c r="M2" s="11">
        <f>IFERROR(__xludf.DUMMYFUNCTION("""COMPUTED_VALUE"""),6.0)</f>
        <v>6</v>
      </c>
      <c r="N2" s="11">
        <f>IFERROR(__xludf.DUMMYFUNCTION("""COMPUTED_VALUE"""),5.0)</f>
        <v>5</v>
      </c>
      <c r="O2" s="11">
        <f>IFERROR(__xludf.DUMMYFUNCTION("""COMPUTED_VALUE"""),4.0)</f>
        <v>4</v>
      </c>
      <c r="P2" s="11">
        <f>IFERROR(__xludf.DUMMYFUNCTION("""COMPUTED_VALUE"""),3.0)</f>
        <v>3</v>
      </c>
      <c r="Q2" s="11">
        <f>IFERROR(__xludf.DUMMYFUNCTION("""COMPUTED_VALUE"""),1.0)</f>
        <v>1</v>
      </c>
      <c r="R2" s="11">
        <f>IFERROR(__xludf.DUMMYFUNCTION("""COMPUTED_VALUE"""),1.0)</f>
        <v>1</v>
      </c>
      <c r="S2" s="11">
        <f>IFERROR(__xludf.DUMMYFUNCTION("""COMPUTED_VALUE"""),5.0)</f>
        <v>5</v>
      </c>
      <c r="T2" s="11">
        <f>IFERROR(__xludf.DUMMYFUNCTION("""COMPUTED_VALUE"""),2.0)</f>
        <v>2</v>
      </c>
      <c r="U2" s="11">
        <f>IFERROR(__xludf.DUMMYFUNCTION("""COMPUTED_VALUE"""),7.0)</f>
        <v>7</v>
      </c>
      <c r="V2" s="11">
        <f>IFERROR(__xludf.DUMMYFUNCTION("""COMPUTED_VALUE"""),6.0)</f>
        <v>6</v>
      </c>
      <c r="W2" s="11">
        <f>IFERROR(__xludf.DUMMYFUNCTION("""COMPUTED_VALUE"""),5.0)</f>
        <v>5</v>
      </c>
      <c r="X2" s="11">
        <f>IFERROR(__xludf.DUMMYFUNCTION("""COMPUTED_VALUE"""),7.0)</f>
        <v>7</v>
      </c>
      <c r="Y2" s="11">
        <f>IFERROR(__xludf.DUMMYFUNCTION("""COMPUTED_VALUE"""),7.0)</f>
        <v>7</v>
      </c>
      <c r="Z2" s="11">
        <f>IFERROR(__xludf.DUMMYFUNCTION("""COMPUTED_VALUE"""),3.0)</f>
        <v>3</v>
      </c>
      <c r="AA2" s="11">
        <f>IFERROR(__xludf.DUMMYFUNCTION("""COMPUTED_VALUE"""),4.0)</f>
        <v>4</v>
      </c>
      <c r="AB2" s="11">
        <f>IFERROR(__xludf.DUMMYFUNCTION("""COMPUTED_VALUE"""),4.0)</f>
        <v>4</v>
      </c>
      <c r="AC2" s="11">
        <f>IFERROR(__xludf.DUMMYFUNCTION("""COMPUTED_VALUE"""),13.0)</f>
        <v>13</v>
      </c>
      <c r="AD2" s="11">
        <f>IFERROR(__xludf.DUMMYFUNCTION("""COMPUTED_VALUE"""),5.0)</f>
        <v>5</v>
      </c>
      <c r="AE2" s="11">
        <f>IFERROR(__xludf.DUMMYFUNCTION("""COMPUTED_VALUE"""),8.0)</f>
        <v>8</v>
      </c>
      <c r="AF2" s="11">
        <f>IFERROR(__xludf.DUMMYFUNCTION("""COMPUTED_VALUE"""),5.0)</f>
        <v>5</v>
      </c>
      <c r="AG2" s="11">
        <f>IFERROR(__xludf.DUMMYFUNCTION("""COMPUTED_VALUE"""),11.0)</f>
        <v>11</v>
      </c>
      <c r="AH2" s="11">
        <f>IFERROR(__xludf.DUMMYFUNCTION("""COMPUTED_VALUE"""),4.0)</f>
        <v>4</v>
      </c>
      <c r="AI2" s="11">
        <f>IFERROR(__xludf.DUMMYFUNCTION("""COMPUTED_VALUE"""),2.0)</f>
        <v>2</v>
      </c>
      <c r="AJ2" s="11">
        <f>IFERROR(__xludf.DUMMYFUNCTION("""COMPUTED_VALUE"""),5.0)</f>
        <v>5</v>
      </c>
      <c r="AK2" s="11">
        <f>IFERROR(__xludf.DUMMYFUNCTION("""COMPUTED_VALUE"""),4.0)</f>
        <v>4</v>
      </c>
      <c r="AL2" s="11">
        <f>IFERROR(__xludf.DUMMYFUNCTION("""COMPUTED_VALUE"""),7.0)</f>
        <v>7</v>
      </c>
      <c r="AM2" s="11">
        <f>IFERROR(__xludf.DUMMYFUNCTION("""COMPUTED_VALUE"""),4.0)</f>
        <v>4</v>
      </c>
      <c r="AN2" s="14">
        <f>IFERROR(__xludf.DUMMYFUNCTION("""COMPUTED_VALUE"""),9.0)</f>
        <v>9</v>
      </c>
      <c r="AO2" s="14">
        <f>IFERROR(__xludf.DUMMYFUNCTION("""COMPUTED_VALUE"""),3.0)</f>
        <v>3</v>
      </c>
      <c r="AP2" s="14">
        <f>IFERROR(__xludf.DUMMYFUNCTION("""COMPUTED_VALUE"""),3.0)</f>
        <v>3</v>
      </c>
      <c r="AQ2" s="14">
        <f>IFERROR(__xludf.DUMMYFUNCTION("""COMPUTED_VALUE"""),2.0)</f>
        <v>2</v>
      </c>
      <c r="AR2" s="14">
        <f>IFERROR(__xludf.DUMMYFUNCTION("""COMPUTED_VALUE"""),18.0)</f>
        <v>18</v>
      </c>
      <c r="AS2" s="14">
        <f>IFERROR(__xludf.DUMMYFUNCTION("""COMPUTED_VALUE"""),8.0)</f>
        <v>8</v>
      </c>
      <c r="AT2" s="14">
        <f>IFERROR(__xludf.DUMMYFUNCTION("""COMPUTED_VALUE"""),7.0)</f>
        <v>7</v>
      </c>
      <c r="AU2" s="14">
        <f>IFERROR(__xludf.DUMMYFUNCTION("""COMPUTED_VALUE"""),7.0)</f>
        <v>7</v>
      </c>
      <c r="AV2" s="14">
        <f>IFERROR(__xludf.DUMMYFUNCTION("""COMPUTED_VALUE"""),6.0)</f>
        <v>6</v>
      </c>
      <c r="AW2" s="14">
        <f>IFERROR(__xludf.DUMMYFUNCTION("""COMPUTED_VALUE"""),4.0)</f>
        <v>4</v>
      </c>
      <c r="AX2" s="14">
        <f>IFERROR(__xludf.DUMMYFUNCTION("""COMPUTED_VALUE"""),28.0)</f>
        <v>28</v>
      </c>
      <c r="AY2" s="14">
        <f>IFERROR(__xludf.DUMMYFUNCTION("""COMPUTED_VALUE"""),10.0)</f>
        <v>10</v>
      </c>
      <c r="AZ2" s="14">
        <f>IFERROR(__xludf.DUMMYFUNCTION("""COMPUTED_VALUE"""),6.0)</f>
        <v>6</v>
      </c>
      <c r="BA2" s="14">
        <f>IFERROR(__xludf.DUMMYFUNCTION("""COMPUTED_VALUE"""),7.0)</f>
        <v>7</v>
      </c>
      <c r="BB2" s="14">
        <f>IFERROR(__xludf.DUMMYFUNCTION("""COMPUTED_VALUE"""),31.0)</f>
        <v>31</v>
      </c>
      <c r="BC2" s="14">
        <f>IFERROR(__xludf.DUMMYFUNCTION("""COMPUTED_VALUE"""),7.0)</f>
        <v>7</v>
      </c>
      <c r="BD2" s="14">
        <f>IFERROR(__xludf.DUMMYFUNCTION("""COMPUTED_VALUE"""),10.0)</f>
        <v>10</v>
      </c>
      <c r="BE2" s="11" t="str">
        <f>IFERROR(__xludf.DUMMYFUNCTION("""COMPUTED_VALUE"""),"")</f>
        <v/>
      </c>
      <c r="BF2" s="11" t="str">
        <f>IFERROR(__xludf.DUMMYFUNCTION("""COMPUTED_VALUE"""),"")</f>
        <v/>
      </c>
      <c r="BG2" s="11" t="str">
        <f>IFERROR(__xludf.DUMMYFUNCTION("""COMPUTED_VALUE"""),"")</f>
        <v/>
      </c>
    </row>
    <row r="3">
      <c r="A3" s="21" t="str">
        <f>IFERROR(__xludf.DUMMYFUNCTION("""COMPUTED_VALUE"""),"https://upload.wikimedia.org/wikipedia/commons/thumb/f/f6/Andrew_Yang_by_Gage_Skidmore.jpg/220px-Andrew_Yang_by_Gage_Skidmore.jpg")</f>
        <v>https://upload.wikimedia.org/wikipedia/commons/thumb/f/f6/Andrew_Yang_by_Gage_Skidmore.jpg/220px-Andrew_Yang_by_Gage_Skidmore.jpg</v>
      </c>
      <c r="B3" s="11" t="str">
        <f>IFERROR(__xludf.DUMMYFUNCTION("""COMPUTED_VALUE"""),"Andrew Yang")</f>
        <v>Andrew Yang</v>
      </c>
      <c r="C3" s="11">
        <f>IFERROR(__xludf.DUMMYFUNCTION("""COMPUTED_VALUE"""),1.0)</f>
        <v>1</v>
      </c>
      <c r="D3" s="11">
        <f>IFERROR(__xludf.DUMMYFUNCTION("""COMPUTED_VALUE"""),3.0)</f>
        <v>3</v>
      </c>
      <c r="E3" s="11">
        <f>IFERROR(__xludf.DUMMYFUNCTION("""COMPUTED_VALUE"""),8.0)</f>
        <v>8</v>
      </c>
      <c r="F3" s="11">
        <f>IFERROR(__xludf.DUMMYFUNCTION("""COMPUTED_VALUE"""),19.0)</f>
        <v>19</v>
      </c>
      <c r="G3" s="11">
        <f>IFERROR(__xludf.DUMMYFUNCTION("""COMPUTED_VALUE"""),8.0)</f>
        <v>8</v>
      </c>
      <c r="H3" s="11">
        <f>IFERROR(__xludf.DUMMYFUNCTION("""COMPUTED_VALUE"""),10.0)</f>
        <v>10</v>
      </c>
      <c r="I3" s="11">
        <f>IFERROR(__xludf.DUMMYFUNCTION("""COMPUTED_VALUE"""),25.0)</f>
        <v>25</v>
      </c>
      <c r="J3" s="11">
        <f>IFERROR(__xludf.DUMMYFUNCTION("""COMPUTED_VALUE"""),15.0)</f>
        <v>15</v>
      </c>
      <c r="K3" s="11">
        <f>IFERROR(__xludf.DUMMYFUNCTION("""COMPUTED_VALUE"""),13.0)</f>
        <v>13</v>
      </c>
      <c r="L3" s="11">
        <f>IFERROR(__xludf.DUMMYFUNCTION("""COMPUTED_VALUE"""),22.0)</f>
        <v>22</v>
      </c>
      <c r="M3" s="11">
        <f>IFERROR(__xludf.DUMMYFUNCTION("""COMPUTED_VALUE"""),71.0)</f>
        <v>71</v>
      </c>
      <c r="N3" s="11">
        <f>IFERROR(__xludf.DUMMYFUNCTION("""COMPUTED_VALUE"""),60.0)</f>
        <v>60</v>
      </c>
      <c r="O3" s="11">
        <f>IFERROR(__xludf.DUMMYFUNCTION("""COMPUTED_VALUE"""),30.0)</f>
        <v>30</v>
      </c>
      <c r="P3" s="11">
        <f>IFERROR(__xludf.DUMMYFUNCTION("""COMPUTED_VALUE"""),15.0)</f>
        <v>15</v>
      </c>
      <c r="Q3" s="11">
        <f>IFERROR(__xludf.DUMMYFUNCTION("""COMPUTED_VALUE"""),25.0)</f>
        <v>25</v>
      </c>
      <c r="R3" s="11">
        <f>IFERROR(__xludf.DUMMYFUNCTION("""COMPUTED_VALUE"""),25.0)</f>
        <v>25</v>
      </c>
      <c r="S3" s="11">
        <f>IFERROR(__xludf.DUMMYFUNCTION("""COMPUTED_VALUE"""),31.0)</f>
        <v>31</v>
      </c>
      <c r="T3" s="11">
        <f>IFERROR(__xludf.DUMMYFUNCTION("""COMPUTED_VALUE"""),10.0)</f>
        <v>10</v>
      </c>
      <c r="U3" s="11">
        <f>IFERROR(__xludf.DUMMYFUNCTION("""COMPUTED_VALUE"""),20.0)</f>
        <v>20</v>
      </c>
      <c r="V3" s="11">
        <f>IFERROR(__xludf.DUMMYFUNCTION("""COMPUTED_VALUE"""),37.0)</f>
        <v>37</v>
      </c>
      <c r="W3" s="11">
        <f>IFERROR(__xludf.DUMMYFUNCTION("""COMPUTED_VALUE"""),26.0)</f>
        <v>26</v>
      </c>
      <c r="X3" s="11">
        <f>IFERROR(__xludf.DUMMYFUNCTION("""COMPUTED_VALUE"""),30.0)</f>
        <v>30</v>
      </c>
      <c r="Y3" s="11">
        <f>IFERROR(__xludf.DUMMYFUNCTION("""COMPUTED_VALUE"""),34.0)</f>
        <v>34</v>
      </c>
      <c r="Z3" s="11">
        <f>IFERROR(__xludf.DUMMYFUNCTION("""COMPUTED_VALUE"""),36.0)</f>
        <v>36</v>
      </c>
      <c r="AA3" s="11">
        <f>IFERROR(__xludf.DUMMYFUNCTION("""COMPUTED_VALUE"""),42.0)</f>
        <v>42</v>
      </c>
      <c r="AB3" s="11">
        <f>IFERROR(__xludf.DUMMYFUNCTION("""COMPUTED_VALUE"""),38.0)</f>
        <v>38</v>
      </c>
      <c r="AC3" s="11">
        <f>IFERROR(__xludf.DUMMYFUNCTION("""COMPUTED_VALUE"""),65.0)</f>
        <v>65</v>
      </c>
      <c r="AD3" s="11">
        <f>IFERROR(__xludf.DUMMYFUNCTION("""COMPUTED_VALUE"""),45.0)</f>
        <v>45</v>
      </c>
      <c r="AE3" s="11">
        <f>IFERROR(__xludf.DUMMYFUNCTION("""COMPUTED_VALUE"""),62.0)</f>
        <v>62</v>
      </c>
      <c r="AF3" s="11">
        <f>IFERROR(__xludf.DUMMYFUNCTION("""COMPUTED_VALUE"""),47.0)</f>
        <v>47</v>
      </c>
      <c r="AG3" s="11">
        <f>IFERROR(__xludf.DUMMYFUNCTION("""COMPUTED_VALUE"""),41.0)</f>
        <v>41</v>
      </c>
      <c r="AH3" s="11">
        <f>IFERROR(__xludf.DUMMYFUNCTION("""COMPUTED_VALUE"""),59.0)</f>
        <v>59</v>
      </c>
      <c r="AI3" s="11">
        <f>IFERROR(__xludf.DUMMYFUNCTION("""COMPUTED_VALUE"""),100.0)</f>
        <v>100</v>
      </c>
      <c r="AJ3" s="11">
        <f>IFERROR(__xludf.DUMMYFUNCTION("""COMPUTED_VALUE"""),89.0)</f>
        <v>89</v>
      </c>
      <c r="AK3" s="11">
        <f>IFERROR(__xludf.DUMMYFUNCTION("""COMPUTED_VALUE"""),67.0)</f>
        <v>67</v>
      </c>
      <c r="AL3" s="11">
        <f>IFERROR(__xludf.DUMMYFUNCTION("""COMPUTED_VALUE"""),92.0)</f>
        <v>92</v>
      </c>
      <c r="AM3" s="11">
        <f>IFERROR(__xludf.DUMMYFUNCTION("""COMPUTED_VALUE"""),89.0)</f>
        <v>89</v>
      </c>
      <c r="AN3" s="14">
        <f>IFERROR(__xludf.DUMMYFUNCTION("""COMPUTED_VALUE"""),100.0)</f>
        <v>100</v>
      </c>
      <c r="AO3" s="14">
        <f>IFERROR(__xludf.DUMMYFUNCTION("""COMPUTED_VALUE"""),59.0)</f>
        <v>59</v>
      </c>
      <c r="AP3" s="14">
        <f>IFERROR(__xludf.DUMMYFUNCTION("""COMPUTED_VALUE"""),59.0)</f>
        <v>59</v>
      </c>
      <c r="AQ3" s="14">
        <f>IFERROR(__xludf.DUMMYFUNCTION("""COMPUTED_VALUE"""),37.0)</f>
        <v>37</v>
      </c>
      <c r="AR3" s="14">
        <f>IFERROR(__xludf.DUMMYFUNCTION("""COMPUTED_VALUE"""),64.0)</f>
        <v>64</v>
      </c>
      <c r="AS3" s="14">
        <f>IFERROR(__xludf.DUMMYFUNCTION("""COMPUTED_VALUE"""),36.0)</f>
        <v>36</v>
      </c>
      <c r="AT3" s="14">
        <f>IFERROR(__xludf.DUMMYFUNCTION("""COMPUTED_VALUE"""),71.0)</f>
        <v>71</v>
      </c>
      <c r="AU3" s="14">
        <f>IFERROR(__xludf.DUMMYFUNCTION("""COMPUTED_VALUE"""),86.0)</f>
        <v>86</v>
      </c>
      <c r="AV3" s="14">
        <f>IFERROR(__xludf.DUMMYFUNCTION("""COMPUTED_VALUE"""),45.0)</f>
        <v>45</v>
      </c>
      <c r="AW3" s="14">
        <f>IFERROR(__xludf.DUMMYFUNCTION("""COMPUTED_VALUE"""),59.0)</f>
        <v>59</v>
      </c>
      <c r="AX3" s="14">
        <f>IFERROR(__xludf.DUMMYFUNCTION("""COMPUTED_VALUE"""),85.0)</f>
        <v>85</v>
      </c>
      <c r="AY3" s="14">
        <f>IFERROR(__xludf.DUMMYFUNCTION("""COMPUTED_VALUE"""),77.0)</f>
        <v>77</v>
      </c>
      <c r="AZ3" s="14">
        <f>IFERROR(__xludf.DUMMYFUNCTION("""COMPUTED_VALUE"""),69.0)</f>
        <v>69</v>
      </c>
      <c r="BA3" s="14">
        <f>IFERROR(__xludf.DUMMYFUNCTION("""COMPUTED_VALUE"""),74.0)</f>
        <v>74</v>
      </c>
      <c r="BB3" s="14">
        <f>IFERROR(__xludf.DUMMYFUNCTION("""COMPUTED_VALUE"""),100.0)</f>
        <v>100</v>
      </c>
      <c r="BC3" s="14">
        <f>IFERROR(__xludf.DUMMYFUNCTION("""COMPUTED_VALUE"""),85.0)</f>
        <v>85</v>
      </c>
      <c r="BD3" s="14">
        <f>IFERROR(__xludf.DUMMYFUNCTION("""COMPUTED_VALUE"""),76.0)</f>
        <v>76</v>
      </c>
      <c r="BE3" s="11" t="str">
        <f>IFERROR(__xludf.DUMMYFUNCTION("""COMPUTED_VALUE"""),"")</f>
        <v/>
      </c>
      <c r="BF3" s="11" t="str">
        <f>IFERROR(__xludf.DUMMYFUNCTION("""COMPUTED_VALUE"""),"")</f>
        <v/>
      </c>
      <c r="BG3" s="11" t="str">
        <f>IFERROR(__xludf.DUMMYFUNCTION("""COMPUTED_VALUE"""),"")</f>
        <v/>
      </c>
    </row>
    <row r="4">
      <c r="A4" s="21" t="str">
        <f>IFERROR(__xludf.DUMMYFUNCTION("""COMPUTED_VALUE"""),"https://upload.wikimedia.org/wikipedia/commons/thumb/0/0c/Bernie_Sanders_July_2019_%28cropped%29.jpg/220px-Bernie_Sanders_July_2019_%28cropped%29.jpg")</f>
        <v>https://upload.wikimedia.org/wikipedia/commons/thumb/0/0c/Bernie_Sanders_July_2019_%28cropped%29.jpg/220px-Bernie_Sanders_July_2019_%28cropped%29.jpg</v>
      </c>
      <c r="B4" s="11" t="str">
        <f>IFERROR(__xludf.DUMMYFUNCTION("""COMPUTED_VALUE"""),"Bernie Sanders")</f>
        <v>Bernie Sanders</v>
      </c>
      <c r="C4" s="11">
        <f>IFERROR(__xludf.DUMMYFUNCTION("""COMPUTED_VALUE"""),27.0)</f>
        <v>27</v>
      </c>
      <c r="D4" s="11">
        <f>IFERROR(__xludf.DUMMYFUNCTION("""COMPUTED_VALUE"""),45.0)</f>
        <v>45</v>
      </c>
      <c r="E4" s="11">
        <f>IFERROR(__xludf.DUMMYFUNCTION("""COMPUTED_VALUE"""),29.0)</f>
        <v>29</v>
      </c>
      <c r="F4" s="11">
        <f>IFERROR(__xludf.DUMMYFUNCTION("""COMPUTED_VALUE"""),89.0)</f>
        <v>89</v>
      </c>
      <c r="G4" s="11">
        <f>IFERROR(__xludf.DUMMYFUNCTION("""COMPUTED_VALUE"""),100.0)</f>
        <v>100</v>
      </c>
      <c r="H4" s="11">
        <f>IFERROR(__xludf.DUMMYFUNCTION("""COMPUTED_VALUE"""),100.0)</f>
        <v>100</v>
      </c>
      <c r="I4" s="11">
        <f>IFERROR(__xludf.DUMMYFUNCTION("""COMPUTED_VALUE"""),39.0)</f>
        <v>39</v>
      </c>
      <c r="J4" s="11">
        <f>IFERROR(__xludf.DUMMYFUNCTION("""COMPUTED_VALUE"""),100.0)</f>
        <v>100</v>
      </c>
      <c r="K4" s="11">
        <f>IFERROR(__xludf.DUMMYFUNCTION("""COMPUTED_VALUE"""),100.0)</f>
        <v>100</v>
      </c>
      <c r="L4" s="11">
        <f>IFERROR(__xludf.DUMMYFUNCTION("""COMPUTED_VALUE"""),100.0)</f>
        <v>100</v>
      </c>
      <c r="M4" s="11">
        <f>IFERROR(__xludf.DUMMYFUNCTION("""COMPUTED_VALUE"""),100.0)</f>
        <v>100</v>
      </c>
      <c r="N4" s="11">
        <f>IFERROR(__xludf.DUMMYFUNCTION("""COMPUTED_VALUE"""),100.0)</f>
        <v>100</v>
      </c>
      <c r="O4" s="11">
        <f>IFERROR(__xludf.DUMMYFUNCTION("""COMPUTED_VALUE"""),100.0)</f>
        <v>100</v>
      </c>
      <c r="P4" s="11">
        <f>IFERROR(__xludf.DUMMYFUNCTION("""COMPUTED_VALUE"""),30.0)</f>
        <v>30</v>
      </c>
      <c r="Q4" s="11">
        <f>IFERROR(__xludf.DUMMYFUNCTION("""COMPUTED_VALUE"""),48.0)</f>
        <v>48</v>
      </c>
      <c r="R4" s="11">
        <f>IFERROR(__xludf.DUMMYFUNCTION("""COMPUTED_VALUE"""),58.0)</f>
        <v>58</v>
      </c>
      <c r="S4" s="11">
        <f>IFERROR(__xludf.DUMMYFUNCTION("""COMPUTED_VALUE"""),73.0)</f>
        <v>73</v>
      </c>
      <c r="T4" s="11">
        <f>IFERROR(__xludf.DUMMYFUNCTION("""COMPUTED_VALUE"""),33.0)</f>
        <v>33</v>
      </c>
      <c r="U4" s="11">
        <f>IFERROR(__xludf.DUMMYFUNCTION("""COMPUTED_VALUE"""),47.0)</f>
        <v>47</v>
      </c>
      <c r="V4" s="11">
        <f>IFERROR(__xludf.DUMMYFUNCTION("""COMPUTED_VALUE"""),72.0)</f>
        <v>72</v>
      </c>
      <c r="W4" s="11">
        <f>IFERROR(__xludf.DUMMYFUNCTION("""COMPUTED_VALUE"""),63.0)</f>
        <v>63</v>
      </c>
      <c r="X4" s="11">
        <f>IFERROR(__xludf.DUMMYFUNCTION("""COMPUTED_VALUE"""),67.0)</f>
        <v>67</v>
      </c>
      <c r="Y4" s="11">
        <f>IFERROR(__xludf.DUMMYFUNCTION("""COMPUTED_VALUE"""),89.0)</f>
        <v>89</v>
      </c>
      <c r="Z4" s="11">
        <f>IFERROR(__xludf.DUMMYFUNCTION("""COMPUTED_VALUE"""),54.0)</f>
        <v>54</v>
      </c>
      <c r="AA4" s="11">
        <f>IFERROR(__xludf.DUMMYFUNCTION("""COMPUTED_VALUE"""),74.0)</f>
        <v>74</v>
      </c>
      <c r="AB4" s="11">
        <f>IFERROR(__xludf.DUMMYFUNCTION("""COMPUTED_VALUE"""),80.0)</f>
        <v>80</v>
      </c>
      <c r="AC4" s="11">
        <f>IFERROR(__xludf.DUMMYFUNCTION("""COMPUTED_VALUE"""),66.0)</f>
        <v>66</v>
      </c>
      <c r="AD4" s="11">
        <f>IFERROR(__xludf.DUMMYFUNCTION("""COMPUTED_VALUE"""),76.0)</f>
        <v>76</v>
      </c>
      <c r="AE4" s="11">
        <f>IFERROR(__xludf.DUMMYFUNCTION("""COMPUTED_VALUE"""),100.0)</f>
        <v>100</v>
      </c>
      <c r="AF4" s="11">
        <f>IFERROR(__xludf.DUMMYFUNCTION("""COMPUTED_VALUE"""),100.0)</f>
        <v>100</v>
      </c>
      <c r="AG4" s="11">
        <f>IFERROR(__xludf.DUMMYFUNCTION("""COMPUTED_VALUE"""),100.0)</f>
        <v>100</v>
      </c>
      <c r="AH4" s="11">
        <f>IFERROR(__xludf.DUMMYFUNCTION("""COMPUTED_VALUE"""),42.0)</f>
        <v>42</v>
      </c>
      <c r="AI4" s="11">
        <f>IFERROR(__xludf.DUMMYFUNCTION("""COMPUTED_VALUE"""),73.0)</f>
        <v>73</v>
      </c>
      <c r="AJ4" s="11">
        <f>IFERROR(__xludf.DUMMYFUNCTION("""COMPUTED_VALUE"""),100.0)</f>
        <v>100</v>
      </c>
      <c r="AK4" s="11">
        <f>IFERROR(__xludf.DUMMYFUNCTION("""COMPUTED_VALUE"""),100.0)</f>
        <v>100</v>
      </c>
      <c r="AL4" s="11">
        <f>IFERROR(__xludf.DUMMYFUNCTION("""COMPUTED_VALUE"""),100.0)</f>
        <v>100</v>
      </c>
      <c r="AM4" s="11">
        <f>IFERROR(__xludf.DUMMYFUNCTION("""COMPUTED_VALUE"""),81.0)</f>
        <v>81</v>
      </c>
      <c r="AN4" s="14">
        <f>IFERROR(__xludf.DUMMYFUNCTION("""COMPUTED_VALUE"""),57.0)</f>
        <v>57</v>
      </c>
      <c r="AO4" s="14">
        <f>IFERROR(__xludf.DUMMYFUNCTION("""COMPUTED_VALUE"""),46.0)</f>
        <v>46</v>
      </c>
      <c r="AP4" s="14">
        <f>IFERROR(__xludf.DUMMYFUNCTION("""COMPUTED_VALUE"""),97.0)</f>
        <v>97</v>
      </c>
      <c r="AQ4" s="14">
        <f>IFERROR(__xludf.DUMMYFUNCTION("""COMPUTED_VALUE"""),100.0)</f>
        <v>100</v>
      </c>
      <c r="AR4" s="14">
        <f>IFERROR(__xludf.DUMMYFUNCTION("""COMPUTED_VALUE"""),70.0)</f>
        <v>70</v>
      </c>
      <c r="AS4" s="14">
        <f>IFERROR(__xludf.DUMMYFUNCTION("""COMPUTED_VALUE"""),50.0)</f>
        <v>50</v>
      </c>
      <c r="AT4" s="14">
        <f>IFERROR(__xludf.DUMMYFUNCTION("""COMPUTED_VALUE"""),100.0)</f>
        <v>100</v>
      </c>
      <c r="AU4" s="14">
        <f>IFERROR(__xludf.DUMMYFUNCTION("""COMPUTED_VALUE"""),86.0)</f>
        <v>86</v>
      </c>
      <c r="AV4" s="14">
        <f>IFERROR(__xludf.DUMMYFUNCTION("""COMPUTED_VALUE"""),65.0)</f>
        <v>65</v>
      </c>
      <c r="AW4" s="14">
        <f>IFERROR(__xludf.DUMMYFUNCTION("""COMPUTED_VALUE"""),100.0)</f>
        <v>100</v>
      </c>
      <c r="AX4" s="14">
        <f>IFERROR(__xludf.DUMMYFUNCTION("""COMPUTED_VALUE"""),89.0)</f>
        <v>89</v>
      </c>
      <c r="AY4" s="14">
        <f>IFERROR(__xludf.DUMMYFUNCTION("""COMPUTED_VALUE"""),80.0)</f>
        <v>80</v>
      </c>
      <c r="AZ4" s="14">
        <f>IFERROR(__xludf.DUMMYFUNCTION("""COMPUTED_VALUE"""),70.0)</f>
        <v>70</v>
      </c>
      <c r="BA4" s="14">
        <f>IFERROR(__xludf.DUMMYFUNCTION("""COMPUTED_VALUE"""),100.0)</f>
        <v>100</v>
      </c>
      <c r="BB4" s="14">
        <f>IFERROR(__xludf.DUMMYFUNCTION("""COMPUTED_VALUE"""),93.0)</f>
        <v>93</v>
      </c>
      <c r="BC4" s="14">
        <f>IFERROR(__xludf.DUMMYFUNCTION("""COMPUTED_VALUE"""),100.0)</f>
        <v>100</v>
      </c>
      <c r="BD4" s="14">
        <f>IFERROR(__xludf.DUMMYFUNCTION("""COMPUTED_VALUE"""),100.0)</f>
        <v>100</v>
      </c>
      <c r="BE4" s="11" t="str">
        <f>IFERROR(__xludf.DUMMYFUNCTION("""COMPUTED_VALUE"""),"")</f>
        <v/>
      </c>
      <c r="BF4" s="11" t="str">
        <f>IFERROR(__xludf.DUMMYFUNCTION("""COMPUTED_VALUE"""),"")</f>
        <v/>
      </c>
      <c r="BG4" s="11" t="str">
        <f>IFERROR(__xludf.DUMMYFUNCTION("""COMPUTED_VALUE"""),"")</f>
        <v/>
      </c>
    </row>
    <row r="5">
      <c r="A5" s="21" t="str">
        <f>IFERROR(__xludf.DUMMYFUNCTION("""COMPUTED_VALUE"""),"https://upload.wikimedia.org/wikipedia/commons/thumb/a/a7/Deval_Patrick_official_photo.jpg/220px-Deval_Patrick_official_photo.jpg")</f>
        <v>https://upload.wikimedia.org/wikipedia/commons/thumb/a/a7/Deval_Patrick_official_photo.jpg/220px-Deval_Patrick_official_photo.jpg</v>
      </c>
      <c r="B5" s="11" t="str">
        <f>IFERROR(__xludf.DUMMYFUNCTION("""COMPUTED_VALUE"""),"Deval Patrick")</f>
        <v>Deval Patrick</v>
      </c>
      <c r="C5" s="11">
        <f>IFERROR(__xludf.DUMMYFUNCTION("""COMPUTED_VALUE"""),0.0)</f>
        <v>0</v>
      </c>
      <c r="D5" s="11">
        <f>IFERROR(__xludf.DUMMYFUNCTION("""COMPUTED_VALUE"""),0.0)</f>
        <v>0</v>
      </c>
      <c r="E5" s="11">
        <f>IFERROR(__xludf.DUMMYFUNCTION("""COMPUTED_VALUE"""),0.0)</f>
        <v>0</v>
      </c>
      <c r="F5" s="11">
        <f>IFERROR(__xludf.DUMMYFUNCTION("""COMPUTED_VALUE"""),1.0)</f>
        <v>1</v>
      </c>
      <c r="G5" s="11">
        <f>IFERROR(__xludf.DUMMYFUNCTION("""COMPUTED_VALUE"""),0.0)</f>
        <v>0</v>
      </c>
      <c r="H5" s="11">
        <f>IFERROR(__xludf.DUMMYFUNCTION("""COMPUTED_VALUE"""),1.0)</f>
        <v>1</v>
      </c>
      <c r="I5" s="11">
        <f>IFERROR(__xludf.DUMMYFUNCTION("""COMPUTED_VALUE"""),0.0)</f>
        <v>0</v>
      </c>
      <c r="J5" s="11">
        <f>IFERROR(__xludf.DUMMYFUNCTION("""COMPUTED_VALUE"""),0.0)</f>
        <v>0</v>
      </c>
      <c r="K5" s="11">
        <f>IFERROR(__xludf.DUMMYFUNCTION("""COMPUTED_VALUE"""),0.0)</f>
        <v>0</v>
      </c>
      <c r="L5" s="11">
        <f>IFERROR(__xludf.DUMMYFUNCTION("""COMPUTED_VALUE"""),0.0)</f>
        <v>0</v>
      </c>
      <c r="M5" s="11">
        <f>IFERROR(__xludf.DUMMYFUNCTION("""COMPUTED_VALUE"""),0.0)</f>
        <v>0</v>
      </c>
      <c r="N5" s="11">
        <f>IFERROR(__xludf.DUMMYFUNCTION("""COMPUTED_VALUE"""),0.0)</f>
        <v>0</v>
      </c>
      <c r="O5" s="11">
        <f>IFERROR(__xludf.DUMMYFUNCTION("""COMPUTED_VALUE"""),0.0)</f>
        <v>0</v>
      </c>
      <c r="P5" s="11">
        <f>IFERROR(__xludf.DUMMYFUNCTION("""COMPUTED_VALUE"""),0.0)</f>
        <v>0</v>
      </c>
      <c r="Q5" s="11">
        <f>IFERROR(__xludf.DUMMYFUNCTION("""COMPUTED_VALUE"""),0.0)</f>
        <v>0</v>
      </c>
      <c r="R5" s="11">
        <f>IFERROR(__xludf.DUMMYFUNCTION("""COMPUTED_VALUE"""),0.0)</f>
        <v>0</v>
      </c>
      <c r="S5" s="11">
        <f>IFERROR(__xludf.DUMMYFUNCTION("""COMPUTED_VALUE"""),0.0)</f>
        <v>0</v>
      </c>
      <c r="T5" s="11">
        <f>IFERROR(__xludf.DUMMYFUNCTION("""COMPUTED_VALUE"""),0.0)</f>
        <v>0</v>
      </c>
      <c r="U5" s="11">
        <f>IFERROR(__xludf.DUMMYFUNCTION("""COMPUTED_VALUE"""),0.0)</f>
        <v>0</v>
      </c>
      <c r="V5" s="11">
        <f>IFERROR(__xludf.DUMMYFUNCTION("""COMPUTED_VALUE"""),0.0)</f>
        <v>0</v>
      </c>
      <c r="W5" s="11">
        <f>IFERROR(__xludf.DUMMYFUNCTION("""COMPUTED_VALUE"""),0.0)</f>
        <v>0</v>
      </c>
      <c r="X5" s="11">
        <f>IFERROR(__xludf.DUMMYFUNCTION("""COMPUTED_VALUE"""),0.0)</f>
        <v>0</v>
      </c>
      <c r="Y5" s="11">
        <f>IFERROR(__xludf.DUMMYFUNCTION("""COMPUTED_VALUE"""),0.0)</f>
        <v>0</v>
      </c>
      <c r="Z5" s="11">
        <f>IFERROR(__xludf.DUMMYFUNCTION("""COMPUTED_VALUE"""),0.0)</f>
        <v>0</v>
      </c>
      <c r="AA5" s="11">
        <f>IFERROR(__xludf.DUMMYFUNCTION("""COMPUTED_VALUE"""),0.0)</f>
        <v>0</v>
      </c>
      <c r="AB5" s="11">
        <f>IFERROR(__xludf.DUMMYFUNCTION("""COMPUTED_VALUE"""),0.0)</f>
        <v>0</v>
      </c>
      <c r="AC5" s="11">
        <f>IFERROR(__xludf.DUMMYFUNCTION("""COMPUTED_VALUE"""),0.0)</f>
        <v>0</v>
      </c>
      <c r="AD5" s="11">
        <f>IFERROR(__xludf.DUMMYFUNCTION("""COMPUTED_VALUE"""),1.0)</f>
        <v>1</v>
      </c>
      <c r="AE5" s="11">
        <f>IFERROR(__xludf.DUMMYFUNCTION("""COMPUTED_VALUE"""),0.0)</f>
        <v>0</v>
      </c>
      <c r="AF5" s="11">
        <f>IFERROR(__xludf.DUMMYFUNCTION("""COMPUTED_VALUE"""),0.0)</f>
        <v>0</v>
      </c>
      <c r="AG5" s="11">
        <f>IFERROR(__xludf.DUMMYFUNCTION("""COMPUTED_VALUE"""),0.0)</f>
        <v>0</v>
      </c>
      <c r="AH5" s="11">
        <f>IFERROR(__xludf.DUMMYFUNCTION("""COMPUTED_VALUE"""),0.0)</f>
        <v>0</v>
      </c>
      <c r="AI5" s="11">
        <f>IFERROR(__xludf.DUMMYFUNCTION("""COMPUTED_VALUE"""),0.0)</f>
        <v>0</v>
      </c>
      <c r="AJ5" s="11">
        <f>IFERROR(__xludf.DUMMYFUNCTION("""COMPUTED_VALUE"""),1.0)</f>
        <v>1</v>
      </c>
      <c r="AK5" s="11">
        <f>IFERROR(__xludf.DUMMYFUNCTION("""COMPUTED_VALUE"""),0.0)</f>
        <v>0</v>
      </c>
      <c r="AL5" s="11">
        <f>IFERROR(__xludf.DUMMYFUNCTION("""COMPUTED_VALUE"""),0.0)</f>
        <v>0</v>
      </c>
      <c r="AM5" s="11">
        <f>IFERROR(__xludf.DUMMYFUNCTION("""COMPUTED_VALUE"""),0.0)</f>
        <v>0</v>
      </c>
      <c r="AN5" s="14">
        <f>IFERROR(__xludf.DUMMYFUNCTION("""COMPUTED_VALUE"""),0.0)</f>
        <v>0</v>
      </c>
      <c r="AO5" s="14">
        <f>IFERROR(__xludf.DUMMYFUNCTION("""COMPUTED_VALUE"""),0.0)</f>
        <v>0</v>
      </c>
      <c r="AP5" s="14">
        <f>IFERROR(__xludf.DUMMYFUNCTION("""COMPUTED_VALUE"""),0.0)</f>
        <v>0</v>
      </c>
      <c r="AQ5" s="14">
        <f>IFERROR(__xludf.DUMMYFUNCTION("""COMPUTED_VALUE"""),0.0)</f>
        <v>0</v>
      </c>
      <c r="AR5" s="14">
        <f>IFERROR(__xludf.DUMMYFUNCTION("""COMPUTED_VALUE"""),0.0)</f>
        <v>0</v>
      </c>
      <c r="AS5" s="14">
        <f>IFERROR(__xludf.DUMMYFUNCTION("""COMPUTED_VALUE"""),0.0)</f>
        <v>0</v>
      </c>
      <c r="AT5" s="14">
        <f>IFERROR(__xludf.DUMMYFUNCTION("""COMPUTED_VALUE"""),0.0)</f>
        <v>0</v>
      </c>
      <c r="AU5" s="14">
        <f>IFERROR(__xludf.DUMMYFUNCTION("""COMPUTED_VALUE"""),0.0)</f>
        <v>0</v>
      </c>
      <c r="AV5" s="14">
        <f>IFERROR(__xludf.DUMMYFUNCTION("""COMPUTED_VALUE"""),11.0)</f>
        <v>11</v>
      </c>
      <c r="AW5" s="14">
        <f>IFERROR(__xludf.DUMMYFUNCTION("""COMPUTED_VALUE"""),44.0)</f>
        <v>44</v>
      </c>
      <c r="AX5" s="14">
        <f>IFERROR(__xludf.DUMMYFUNCTION("""COMPUTED_VALUE"""),8.0)</f>
        <v>8</v>
      </c>
      <c r="AY5" s="14">
        <f>IFERROR(__xludf.DUMMYFUNCTION("""COMPUTED_VALUE"""),3.0)</f>
        <v>3</v>
      </c>
      <c r="AZ5" s="14">
        <f>IFERROR(__xludf.DUMMYFUNCTION("""COMPUTED_VALUE"""),2.0)</f>
        <v>2</v>
      </c>
      <c r="BA5" s="14">
        <f>IFERROR(__xludf.DUMMYFUNCTION("""COMPUTED_VALUE"""),2.0)</f>
        <v>2</v>
      </c>
      <c r="BB5" s="14">
        <f>IFERROR(__xludf.DUMMYFUNCTION("""COMPUTED_VALUE"""),1.0)</f>
        <v>1</v>
      </c>
      <c r="BC5" s="14">
        <f>IFERROR(__xludf.DUMMYFUNCTION("""COMPUTED_VALUE"""),1.0)</f>
        <v>1</v>
      </c>
      <c r="BD5" s="14">
        <f>IFERROR(__xludf.DUMMYFUNCTION("""COMPUTED_VALUE"""),1.0)</f>
        <v>1</v>
      </c>
      <c r="BE5" s="11" t="str">
        <f>IFERROR(__xludf.DUMMYFUNCTION("""COMPUTED_VALUE"""),"")</f>
        <v/>
      </c>
      <c r="BF5" s="11" t="str">
        <f>IFERROR(__xludf.DUMMYFUNCTION("""COMPUTED_VALUE"""),"")</f>
        <v/>
      </c>
      <c r="BG5" s="11" t="str">
        <f>IFERROR(__xludf.DUMMYFUNCTION("""COMPUTED_VALUE"""),"")</f>
        <v/>
      </c>
    </row>
    <row r="6">
      <c r="A6" s="21" t="str">
        <f>IFERROR(__xludf.DUMMYFUNCTION("""COMPUTED_VALUE"""),"https://upload.wikimedia.org/wikipedia/commons/thumb/6/6a/Elizabeth_Warren%2C_official_portrait%2C_114th_Congress.jpg/220px-Elizabeth_Warren%2C_official_portrait%2C_114th_Congress.jpg")</f>
        <v>https://upload.wikimedia.org/wikipedia/commons/thumb/6/6a/Elizabeth_Warren%2C_official_portrait%2C_114th_Congress.jpg/220px-Elizabeth_Warren%2C_official_portrait%2C_114th_Congress.jpg</v>
      </c>
      <c r="B6" s="11" t="str">
        <f>IFERROR(__xludf.DUMMYFUNCTION("""COMPUTED_VALUE"""),"Elizabeth Warren")</f>
        <v>Elizabeth Warren</v>
      </c>
      <c r="C6" s="11">
        <f>IFERROR(__xludf.DUMMYFUNCTION("""COMPUTED_VALUE"""),100.0)</f>
        <v>100</v>
      </c>
      <c r="D6" s="11">
        <f>IFERROR(__xludf.DUMMYFUNCTION("""COMPUTED_VALUE"""),100.0)</f>
        <v>100</v>
      </c>
      <c r="E6" s="11">
        <f>IFERROR(__xludf.DUMMYFUNCTION("""COMPUTED_VALUE"""),29.0)</f>
        <v>29</v>
      </c>
      <c r="F6" s="11">
        <f>IFERROR(__xludf.DUMMYFUNCTION("""COMPUTED_VALUE"""),100.0)</f>
        <v>100</v>
      </c>
      <c r="G6" s="11">
        <f>IFERROR(__xludf.DUMMYFUNCTION("""COMPUTED_VALUE"""),50.0)</f>
        <v>50</v>
      </c>
      <c r="H6" s="11">
        <f>IFERROR(__xludf.DUMMYFUNCTION("""COMPUTED_VALUE"""),75.0)</f>
        <v>75</v>
      </c>
      <c r="I6" s="11">
        <f>IFERROR(__xludf.DUMMYFUNCTION("""COMPUTED_VALUE"""),98.0)</f>
        <v>98</v>
      </c>
      <c r="J6" s="11">
        <f>IFERROR(__xludf.DUMMYFUNCTION("""COMPUTED_VALUE"""),13.0)</f>
        <v>13</v>
      </c>
      <c r="K6" s="11">
        <f>IFERROR(__xludf.DUMMYFUNCTION("""COMPUTED_VALUE"""),11.0)</f>
        <v>11</v>
      </c>
      <c r="L6" s="11">
        <f>IFERROR(__xludf.DUMMYFUNCTION("""COMPUTED_VALUE"""),12.0)</f>
        <v>12</v>
      </c>
      <c r="M6" s="11">
        <f>IFERROR(__xludf.DUMMYFUNCTION("""COMPUTED_VALUE"""),34.0)</f>
        <v>34</v>
      </c>
      <c r="N6" s="11">
        <f>IFERROR(__xludf.DUMMYFUNCTION("""COMPUTED_VALUE"""),27.0)</f>
        <v>27</v>
      </c>
      <c r="O6" s="11">
        <f>IFERROR(__xludf.DUMMYFUNCTION("""COMPUTED_VALUE"""),16.0)</f>
        <v>16</v>
      </c>
      <c r="P6" s="11">
        <f>IFERROR(__xludf.DUMMYFUNCTION("""COMPUTED_VALUE"""),8.0)</f>
        <v>8</v>
      </c>
      <c r="Q6" s="11">
        <f>IFERROR(__xludf.DUMMYFUNCTION("""COMPUTED_VALUE"""),12.0)</f>
        <v>12</v>
      </c>
      <c r="R6" s="11">
        <f>IFERROR(__xludf.DUMMYFUNCTION("""COMPUTED_VALUE"""),8.0)</f>
        <v>8</v>
      </c>
      <c r="S6" s="11">
        <f>IFERROR(__xludf.DUMMYFUNCTION("""COMPUTED_VALUE"""),36.0)</f>
        <v>36</v>
      </c>
      <c r="T6" s="11">
        <f>IFERROR(__xludf.DUMMYFUNCTION("""COMPUTED_VALUE"""),13.0)</f>
        <v>13</v>
      </c>
      <c r="U6" s="11">
        <f>IFERROR(__xludf.DUMMYFUNCTION("""COMPUTED_VALUE"""),22.0)</f>
        <v>22</v>
      </c>
      <c r="V6" s="11">
        <f>IFERROR(__xludf.DUMMYFUNCTION("""COMPUTED_VALUE"""),32.0)</f>
        <v>32</v>
      </c>
      <c r="W6" s="11">
        <f>IFERROR(__xludf.DUMMYFUNCTION("""COMPUTED_VALUE"""),29.0)</f>
        <v>29</v>
      </c>
      <c r="X6" s="11">
        <f>IFERROR(__xludf.DUMMYFUNCTION("""COMPUTED_VALUE"""),42.0)</f>
        <v>42</v>
      </c>
      <c r="Y6" s="11">
        <f>IFERROR(__xludf.DUMMYFUNCTION("""COMPUTED_VALUE"""),80.0)</f>
        <v>80</v>
      </c>
      <c r="Z6" s="11">
        <f>IFERROR(__xludf.DUMMYFUNCTION("""COMPUTED_VALUE"""),55.0)</f>
        <v>55</v>
      </c>
      <c r="AA6" s="11">
        <f>IFERROR(__xludf.DUMMYFUNCTION("""COMPUTED_VALUE"""),66.0)</f>
        <v>66</v>
      </c>
      <c r="AB6" s="11">
        <f>IFERROR(__xludf.DUMMYFUNCTION("""COMPUTED_VALUE"""),69.0)</f>
        <v>69</v>
      </c>
      <c r="AC6" s="11">
        <f>IFERROR(__xludf.DUMMYFUNCTION("""COMPUTED_VALUE"""),53.0)</f>
        <v>53</v>
      </c>
      <c r="AD6" s="11">
        <f>IFERROR(__xludf.DUMMYFUNCTION("""COMPUTED_VALUE"""),49.0)</f>
        <v>49</v>
      </c>
      <c r="AE6" s="11">
        <f>IFERROR(__xludf.DUMMYFUNCTION("""COMPUTED_VALUE"""),64.0)</f>
        <v>64</v>
      </c>
      <c r="AF6" s="11">
        <f>IFERROR(__xludf.DUMMYFUNCTION("""COMPUTED_VALUE"""),56.0)</f>
        <v>56</v>
      </c>
      <c r="AG6" s="11">
        <f>IFERROR(__xludf.DUMMYFUNCTION("""COMPUTED_VALUE"""),61.0)</f>
        <v>61</v>
      </c>
      <c r="AH6" s="11">
        <f>IFERROR(__xludf.DUMMYFUNCTION("""COMPUTED_VALUE"""),23.0)</f>
        <v>23</v>
      </c>
      <c r="AI6" s="11">
        <f>IFERROR(__xludf.DUMMYFUNCTION("""COMPUTED_VALUE"""),39.0)</f>
        <v>39</v>
      </c>
      <c r="AJ6" s="11">
        <f>IFERROR(__xludf.DUMMYFUNCTION("""COMPUTED_VALUE"""),81.0)</f>
        <v>81</v>
      </c>
      <c r="AK6" s="11">
        <f>IFERROR(__xludf.DUMMYFUNCTION("""COMPUTED_VALUE"""),63.0)</f>
        <v>63</v>
      </c>
      <c r="AL6" s="11">
        <f>IFERROR(__xludf.DUMMYFUNCTION("""COMPUTED_VALUE"""),62.0)</f>
        <v>62</v>
      </c>
      <c r="AM6" s="11">
        <f>IFERROR(__xludf.DUMMYFUNCTION("""COMPUTED_VALUE"""),59.0)</f>
        <v>59</v>
      </c>
      <c r="AN6" s="14">
        <f>IFERROR(__xludf.DUMMYFUNCTION("""COMPUTED_VALUE"""),58.0)</f>
        <v>58</v>
      </c>
      <c r="AO6" s="14">
        <f>IFERROR(__xludf.DUMMYFUNCTION("""COMPUTED_VALUE"""),59.0)</f>
        <v>59</v>
      </c>
      <c r="AP6" s="14">
        <f>IFERROR(__xludf.DUMMYFUNCTION("""COMPUTED_VALUE"""),68.0)</f>
        <v>68</v>
      </c>
      <c r="AQ6" s="14">
        <f>IFERROR(__xludf.DUMMYFUNCTION("""COMPUTED_VALUE"""),62.0)</f>
        <v>62</v>
      </c>
      <c r="AR6" s="14">
        <f>IFERROR(__xludf.DUMMYFUNCTION("""COMPUTED_VALUE"""),100.0)</f>
        <v>100</v>
      </c>
      <c r="AS6" s="14">
        <f>IFERROR(__xludf.DUMMYFUNCTION("""COMPUTED_VALUE"""),32.0)</f>
        <v>32</v>
      </c>
      <c r="AT6" s="14">
        <f>IFERROR(__xludf.DUMMYFUNCTION("""COMPUTED_VALUE"""),54.0)</f>
        <v>54</v>
      </c>
      <c r="AU6" s="14">
        <f>IFERROR(__xludf.DUMMYFUNCTION("""COMPUTED_VALUE"""),100.0)</f>
        <v>100</v>
      </c>
      <c r="AV6" s="14">
        <f>IFERROR(__xludf.DUMMYFUNCTION("""COMPUTED_VALUE"""),53.0)</f>
        <v>53</v>
      </c>
      <c r="AW6" s="14">
        <f>IFERROR(__xludf.DUMMYFUNCTION("""COMPUTED_VALUE"""),50.0)</f>
        <v>50</v>
      </c>
      <c r="AX6" s="14">
        <f>IFERROR(__xludf.DUMMYFUNCTION("""COMPUTED_VALUE"""),50.0)</f>
        <v>50</v>
      </c>
      <c r="AY6" s="14">
        <f>IFERROR(__xludf.DUMMYFUNCTION("""COMPUTED_VALUE"""),43.0)</f>
        <v>43</v>
      </c>
      <c r="AZ6" s="14">
        <f>IFERROR(__xludf.DUMMYFUNCTION("""COMPUTED_VALUE"""),33.0)</f>
        <v>33</v>
      </c>
      <c r="BA6" s="14">
        <f>IFERROR(__xludf.DUMMYFUNCTION("""COMPUTED_VALUE"""),36.0)</f>
        <v>36</v>
      </c>
      <c r="BB6" s="14">
        <f>IFERROR(__xludf.DUMMYFUNCTION("""COMPUTED_VALUE"""),61.0)</f>
        <v>61</v>
      </c>
      <c r="BC6" s="14">
        <f>IFERROR(__xludf.DUMMYFUNCTION("""COMPUTED_VALUE"""),37.0)</f>
        <v>37</v>
      </c>
      <c r="BD6" s="14">
        <f>IFERROR(__xludf.DUMMYFUNCTION("""COMPUTED_VALUE"""),39.0)</f>
        <v>39</v>
      </c>
      <c r="BE6" s="11" t="str">
        <f>IFERROR(__xludf.DUMMYFUNCTION("""COMPUTED_VALUE"""),"")</f>
        <v/>
      </c>
      <c r="BF6" s="11" t="str">
        <f>IFERROR(__xludf.DUMMYFUNCTION("""COMPUTED_VALUE"""),"")</f>
        <v/>
      </c>
      <c r="BG6" s="11" t="str">
        <f>IFERROR(__xludf.DUMMYFUNCTION("""COMPUTED_VALUE"""),"")</f>
        <v/>
      </c>
    </row>
    <row r="7" ht="15.0" customHeight="1">
      <c r="A7" s="21" t="str">
        <f>IFERROR(__xludf.DUMMYFUNCTION("""COMPUTED_VALUE"""),"https://upload.wikimedia.org/wikipedia/commons/thumb/6/64/Biden_2013.jpg/220px-Biden_2013.jpg")</f>
        <v>https://upload.wikimedia.org/wikipedia/commons/thumb/6/64/Biden_2013.jpg/220px-Biden_2013.jpg</v>
      </c>
      <c r="B7" s="11" t="str">
        <f>IFERROR(__xludf.DUMMYFUNCTION("""COMPUTED_VALUE"""),"Joe Biden")</f>
        <v>Joe Biden</v>
      </c>
      <c r="C7" s="11">
        <f>IFERROR(__xludf.DUMMYFUNCTION("""COMPUTED_VALUE"""),27.0)</f>
        <v>27</v>
      </c>
      <c r="D7" s="11">
        <f>IFERROR(__xludf.DUMMYFUNCTION("""COMPUTED_VALUE"""),33.0)</f>
        <v>33</v>
      </c>
      <c r="E7" s="11">
        <f>IFERROR(__xludf.DUMMYFUNCTION("""COMPUTED_VALUE"""),23.0)</f>
        <v>23</v>
      </c>
      <c r="F7" s="11">
        <f>IFERROR(__xludf.DUMMYFUNCTION("""COMPUTED_VALUE"""),70.0)</f>
        <v>70</v>
      </c>
      <c r="G7" s="11">
        <f>IFERROR(__xludf.DUMMYFUNCTION("""COMPUTED_VALUE"""),45.0)</f>
        <v>45</v>
      </c>
      <c r="H7" s="11">
        <f>IFERROR(__xludf.DUMMYFUNCTION("""COMPUTED_VALUE"""),48.0)</f>
        <v>48</v>
      </c>
      <c r="I7" s="11">
        <f>IFERROR(__xludf.DUMMYFUNCTION("""COMPUTED_VALUE"""),33.0)</f>
        <v>33</v>
      </c>
      <c r="J7" s="11">
        <f>IFERROR(__xludf.DUMMYFUNCTION("""COMPUTED_VALUE"""),21.0)</f>
        <v>21</v>
      </c>
      <c r="K7" s="11">
        <f>IFERROR(__xludf.DUMMYFUNCTION("""COMPUTED_VALUE"""),22.0)</f>
        <v>22</v>
      </c>
      <c r="L7" s="11">
        <f>IFERROR(__xludf.DUMMYFUNCTION("""COMPUTED_VALUE"""),31.0)</f>
        <v>31</v>
      </c>
      <c r="M7" s="11">
        <f>IFERROR(__xludf.DUMMYFUNCTION("""COMPUTED_VALUE"""),79.0)</f>
        <v>79</v>
      </c>
      <c r="N7" s="11">
        <f>IFERROR(__xludf.DUMMYFUNCTION("""COMPUTED_VALUE"""),66.0)</f>
        <v>66</v>
      </c>
      <c r="O7" s="11">
        <f>IFERROR(__xludf.DUMMYFUNCTION("""COMPUTED_VALUE"""),45.0)</f>
        <v>45</v>
      </c>
      <c r="P7" s="11">
        <f>IFERROR(__xludf.DUMMYFUNCTION("""COMPUTED_VALUE"""),100.0)</f>
        <v>100</v>
      </c>
      <c r="Q7" s="11">
        <f>IFERROR(__xludf.DUMMYFUNCTION("""COMPUTED_VALUE"""),100.0)</f>
        <v>100</v>
      </c>
      <c r="R7" s="11">
        <f>IFERROR(__xludf.DUMMYFUNCTION("""COMPUTED_VALUE"""),21.0)</f>
        <v>21</v>
      </c>
      <c r="S7" s="11">
        <f>IFERROR(__xludf.DUMMYFUNCTION("""COMPUTED_VALUE"""),45.0)</f>
        <v>45</v>
      </c>
      <c r="T7" s="11">
        <f>IFERROR(__xludf.DUMMYFUNCTION("""COMPUTED_VALUE"""),100.0)</f>
        <v>100</v>
      </c>
      <c r="U7" s="11">
        <f>IFERROR(__xludf.DUMMYFUNCTION("""COMPUTED_VALUE"""),100.0)</f>
        <v>100</v>
      </c>
      <c r="V7" s="11">
        <f>IFERROR(__xludf.DUMMYFUNCTION("""COMPUTED_VALUE"""),100.0)</f>
        <v>100</v>
      </c>
      <c r="W7" s="11">
        <f>IFERROR(__xludf.DUMMYFUNCTION("""COMPUTED_VALUE"""),82.0)</f>
        <v>82</v>
      </c>
      <c r="X7" s="11">
        <f>IFERROR(__xludf.DUMMYFUNCTION("""COMPUTED_VALUE"""),100.0)</f>
        <v>100</v>
      </c>
      <c r="Y7" s="11">
        <f>IFERROR(__xludf.DUMMYFUNCTION("""COMPUTED_VALUE"""),100.0)</f>
        <v>100</v>
      </c>
      <c r="Z7" s="11">
        <f>IFERROR(__xludf.DUMMYFUNCTION("""COMPUTED_VALUE"""),100.0)</f>
        <v>100</v>
      </c>
      <c r="AA7" s="11">
        <f>IFERROR(__xludf.DUMMYFUNCTION("""COMPUTED_VALUE"""),100.0)</f>
        <v>100</v>
      </c>
      <c r="AB7" s="11">
        <f>IFERROR(__xludf.DUMMYFUNCTION("""COMPUTED_VALUE"""),100.0)</f>
        <v>100</v>
      </c>
      <c r="AC7" s="11">
        <f>IFERROR(__xludf.DUMMYFUNCTION("""COMPUTED_VALUE"""),100.0)</f>
        <v>100</v>
      </c>
      <c r="AD7" s="11">
        <f>IFERROR(__xludf.DUMMYFUNCTION("""COMPUTED_VALUE"""),100.0)</f>
        <v>100</v>
      </c>
      <c r="AE7" s="11">
        <f>IFERROR(__xludf.DUMMYFUNCTION("""COMPUTED_VALUE"""),100.0)</f>
        <v>100</v>
      </c>
      <c r="AF7" s="11">
        <f>IFERROR(__xludf.DUMMYFUNCTION("""COMPUTED_VALUE"""),75.0)</f>
        <v>75</v>
      </c>
      <c r="AG7" s="11">
        <f>IFERROR(__xludf.DUMMYFUNCTION("""COMPUTED_VALUE"""),46.0)</f>
        <v>46</v>
      </c>
      <c r="AH7" s="11">
        <f>IFERROR(__xludf.DUMMYFUNCTION("""COMPUTED_VALUE"""),51.0)</f>
        <v>51</v>
      </c>
      <c r="AI7" s="11">
        <f>IFERROR(__xludf.DUMMYFUNCTION("""COMPUTED_VALUE"""),88.0)</f>
        <v>88</v>
      </c>
      <c r="AJ7" s="11">
        <f>IFERROR(__xludf.DUMMYFUNCTION("""COMPUTED_VALUE"""),70.0)</f>
        <v>70</v>
      </c>
      <c r="AK7" s="11">
        <f>IFERROR(__xludf.DUMMYFUNCTION("""COMPUTED_VALUE"""),62.0)</f>
        <v>62</v>
      </c>
      <c r="AL7" s="11">
        <f>IFERROR(__xludf.DUMMYFUNCTION("""COMPUTED_VALUE"""),87.0)</f>
        <v>87</v>
      </c>
      <c r="AM7" s="11">
        <f>IFERROR(__xludf.DUMMYFUNCTION("""COMPUTED_VALUE"""),100.0)</f>
        <v>100</v>
      </c>
      <c r="AN7" s="14">
        <f>IFERROR(__xludf.DUMMYFUNCTION("""COMPUTED_VALUE"""),83.0)</f>
        <v>83</v>
      </c>
      <c r="AO7" s="14">
        <f>IFERROR(__xludf.DUMMYFUNCTION("""COMPUTED_VALUE"""),100.0)</f>
        <v>100</v>
      </c>
      <c r="AP7" s="14">
        <f>IFERROR(__xludf.DUMMYFUNCTION("""COMPUTED_VALUE"""),100.0)</f>
        <v>100</v>
      </c>
      <c r="AQ7" s="14">
        <f>IFERROR(__xludf.DUMMYFUNCTION("""COMPUTED_VALUE"""),58.0)</f>
        <v>58</v>
      </c>
      <c r="AR7" s="14">
        <f>IFERROR(__xludf.DUMMYFUNCTION("""COMPUTED_VALUE"""),82.0)</f>
        <v>82</v>
      </c>
      <c r="AS7" s="14">
        <f>IFERROR(__xludf.DUMMYFUNCTION("""COMPUTED_VALUE"""),30.0)</f>
        <v>30</v>
      </c>
      <c r="AT7" s="14">
        <f>IFERROR(__xludf.DUMMYFUNCTION("""COMPUTED_VALUE"""),83.0)</f>
        <v>83</v>
      </c>
      <c r="AU7" s="14">
        <f>IFERROR(__xludf.DUMMYFUNCTION("""COMPUTED_VALUE"""),67.0)</f>
        <v>67</v>
      </c>
      <c r="AV7" s="14">
        <f>IFERROR(__xludf.DUMMYFUNCTION("""COMPUTED_VALUE"""),50.0)</f>
        <v>50</v>
      </c>
      <c r="AW7" s="14">
        <f>IFERROR(__xludf.DUMMYFUNCTION("""COMPUTED_VALUE"""),75.0)</f>
        <v>75</v>
      </c>
      <c r="AX7" s="14">
        <f>IFERROR(__xludf.DUMMYFUNCTION("""COMPUTED_VALUE"""),96.0)</f>
        <v>96</v>
      </c>
      <c r="AY7" s="14">
        <f>IFERROR(__xludf.DUMMYFUNCTION("""COMPUTED_VALUE"""),100.0)</f>
        <v>100</v>
      </c>
      <c r="AZ7" s="14">
        <f>IFERROR(__xludf.DUMMYFUNCTION("""COMPUTED_VALUE"""),100.0)</f>
        <v>100</v>
      </c>
      <c r="BA7" s="14">
        <f>IFERROR(__xludf.DUMMYFUNCTION("""COMPUTED_VALUE"""),75.0)</f>
        <v>75</v>
      </c>
      <c r="BB7" s="14">
        <f>IFERROR(__xludf.DUMMYFUNCTION("""COMPUTED_VALUE"""),66.0)</f>
        <v>66</v>
      </c>
      <c r="BC7" s="14">
        <f>IFERROR(__xludf.DUMMYFUNCTION("""COMPUTED_VALUE"""),58.0)</f>
        <v>58</v>
      </c>
      <c r="BD7" s="14">
        <f>IFERROR(__xludf.DUMMYFUNCTION("""COMPUTED_VALUE"""),53.0)</f>
        <v>53</v>
      </c>
      <c r="BE7" s="11" t="str">
        <f>IFERROR(__xludf.DUMMYFUNCTION("""COMPUTED_VALUE"""),"")</f>
        <v/>
      </c>
      <c r="BF7" s="11" t="str">
        <f>IFERROR(__xludf.DUMMYFUNCTION("""COMPUTED_VALUE"""),"")</f>
        <v/>
      </c>
      <c r="BG7" s="11" t="str">
        <f>IFERROR(__xludf.DUMMYFUNCTION("""COMPUTED_VALUE"""),"")</f>
        <v/>
      </c>
    </row>
    <row r="8">
      <c r="A8" s="21" t="str">
        <f>IFERROR(__xludf.DUMMYFUNCTION("""COMPUTED_VALUE"""),"https://upload.wikimedia.org/wikipedia/commons/thumb/1/1d/John_Delaney_113th_Congress_official_photo.jpg/220px-John_Delaney_113th_Congress_official_photo.jpg")</f>
        <v>https://upload.wikimedia.org/wikipedia/commons/thumb/1/1d/John_Delaney_113th_Congress_official_photo.jpg/220px-John_Delaney_113th_Congress_official_photo.jpg</v>
      </c>
      <c r="B8" s="11" t="str">
        <f>IFERROR(__xludf.DUMMYFUNCTION("""COMPUTED_VALUE"""),"John Delaney")</f>
        <v>John Delaney</v>
      </c>
      <c r="C8" s="11">
        <f>IFERROR(__xludf.DUMMYFUNCTION("""COMPUTED_VALUE"""),2.0)</f>
        <v>2</v>
      </c>
      <c r="D8" s="11">
        <f>IFERROR(__xludf.DUMMYFUNCTION("""COMPUTED_VALUE"""),1.0)</f>
        <v>1</v>
      </c>
      <c r="E8" s="11">
        <f>IFERROR(__xludf.DUMMYFUNCTION("""COMPUTED_VALUE"""),2.0)</f>
        <v>2</v>
      </c>
      <c r="F8" s="11">
        <f>IFERROR(__xludf.DUMMYFUNCTION("""COMPUTED_VALUE"""),9.0)</f>
        <v>9</v>
      </c>
      <c r="G8" s="11">
        <f>IFERROR(__xludf.DUMMYFUNCTION("""COMPUTED_VALUE"""),2.0)</f>
        <v>2</v>
      </c>
      <c r="H8" s="11">
        <f>IFERROR(__xludf.DUMMYFUNCTION("""COMPUTED_VALUE"""),3.0)</f>
        <v>3</v>
      </c>
      <c r="I8" s="11">
        <f>IFERROR(__xludf.DUMMYFUNCTION("""COMPUTED_VALUE"""),2.0)</f>
        <v>2</v>
      </c>
      <c r="J8" s="11">
        <f>IFERROR(__xludf.DUMMYFUNCTION("""COMPUTED_VALUE"""),1.0)</f>
        <v>1</v>
      </c>
      <c r="K8" s="11">
        <f>IFERROR(__xludf.DUMMYFUNCTION("""COMPUTED_VALUE"""),1.0)</f>
        <v>1</v>
      </c>
      <c r="L8" s="11">
        <f>IFERROR(__xludf.DUMMYFUNCTION("""COMPUTED_VALUE"""),1.0)</f>
        <v>1</v>
      </c>
      <c r="M8" s="11">
        <f>IFERROR(__xludf.DUMMYFUNCTION("""COMPUTED_VALUE"""),5.0)</f>
        <v>5</v>
      </c>
      <c r="N8" s="11">
        <f>IFERROR(__xludf.DUMMYFUNCTION("""COMPUTED_VALUE"""),2.0)</f>
        <v>2</v>
      </c>
      <c r="O8" s="11">
        <f>IFERROR(__xludf.DUMMYFUNCTION("""COMPUTED_VALUE"""),2.0)</f>
        <v>2</v>
      </c>
      <c r="P8" s="11">
        <f>IFERROR(__xludf.DUMMYFUNCTION("""COMPUTED_VALUE"""),0.0)</f>
        <v>0</v>
      </c>
      <c r="Q8" s="11">
        <f>IFERROR(__xludf.DUMMYFUNCTION("""COMPUTED_VALUE"""),1.0)</f>
        <v>1</v>
      </c>
      <c r="R8" s="11">
        <f>IFERROR(__xludf.DUMMYFUNCTION("""COMPUTED_VALUE"""),0.0)</f>
        <v>0</v>
      </c>
      <c r="S8" s="11">
        <f>IFERROR(__xludf.DUMMYFUNCTION("""COMPUTED_VALUE"""),1.0)</f>
        <v>1</v>
      </c>
      <c r="T8" s="11">
        <f>IFERROR(__xludf.DUMMYFUNCTION("""COMPUTED_VALUE"""),0.0)</f>
        <v>0</v>
      </c>
      <c r="U8" s="11">
        <f>IFERROR(__xludf.DUMMYFUNCTION("""COMPUTED_VALUE"""),2.0)</f>
        <v>2</v>
      </c>
      <c r="V8" s="11">
        <f>IFERROR(__xludf.DUMMYFUNCTION("""COMPUTED_VALUE"""),2.0)</f>
        <v>2</v>
      </c>
      <c r="W8" s="11">
        <f>IFERROR(__xludf.DUMMYFUNCTION("""COMPUTED_VALUE"""),1.0)</f>
        <v>1</v>
      </c>
      <c r="X8" s="11">
        <f>IFERROR(__xludf.DUMMYFUNCTION("""COMPUTED_VALUE"""),2.0)</f>
        <v>2</v>
      </c>
      <c r="Y8" s="11">
        <f>IFERROR(__xludf.DUMMYFUNCTION("""COMPUTED_VALUE"""),7.0)</f>
        <v>7</v>
      </c>
      <c r="Z8" s="11">
        <f>IFERROR(__xludf.DUMMYFUNCTION("""COMPUTED_VALUE"""),2.0)</f>
        <v>2</v>
      </c>
      <c r="AA8" s="11">
        <f>IFERROR(__xludf.DUMMYFUNCTION("""COMPUTED_VALUE"""),5.0)</f>
        <v>5</v>
      </c>
      <c r="AB8" s="11">
        <f>IFERROR(__xludf.DUMMYFUNCTION("""COMPUTED_VALUE"""),3.0)</f>
        <v>3</v>
      </c>
      <c r="AC8" s="11">
        <f>IFERROR(__xludf.DUMMYFUNCTION("""COMPUTED_VALUE"""),10.0)</f>
        <v>10</v>
      </c>
      <c r="AD8" s="11">
        <f>IFERROR(__xludf.DUMMYFUNCTION("""COMPUTED_VALUE"""),4.0)</f>
        <v>4</v>
      </c>
      <c r="AE8" s="11">
        <f>IFERROR(__xludf.DUMMYFUNCTION("""COMPUTED_VALUE"""),4.0)</f>
        <v>4</v>
      </c>
      <c r="AF8" s="11">
        <f>IFERROR(__xludf.DUMMYFUNCTION("""COMPUTED_VALUE"""),3.0)</f>
        <v>3</v>
      </c>
      <c r="AG8" s="11">
        <f>IFERROR(__xludf.DUMMYFUNCTION("""COMPUTED_VALUE"""),31.0)</f>
        <v>31</v>
      </c>
      <c r="AH8" s="11">
        <f>IFERROR(__xludf.DUMMYFUNCTION("""COMPUTED_VALUE"""),5.0)</f>
        <v>5</v>
      </c>
      <c r="AI8" s="11">
        <f>IFERROR(__xludf.DUMMYFUNCTION("""COMPUTED_VALUE"""),3.0)</f>
        <v>3</v>
      </c>
      <c r="AJ8" s="11">
        <f>IFERROR(__xludf.DUMMYFUNCTION("""COMPUTED_VALUE"""),2.0)</f>
        <v>2</v>
      </c>
      <c r="AK8" s="11">
        <f>IFERROR(__xludf.DUMMYFUNCTION("""COMPUTED_VALUE"""),3.0)</f>
        <v>3</v>
      </c>
      <c r="AL8" s="11">
        <f>IFERROR(__xludf.DUMMYFUNCTION("""COMPUTED_VALUE"""),2.0)</f>
        <v>2</v>
      </c>
      <c r="AM8" s="11">
        <f>IFERROR(__xludf.DUMMYFUNCTION("""COMPUTED_VALUE"""),3.0)</f>
        <v>3</v>
      </c>
      <c r="AN8" s="14">
        <f>IFERROR(__xludf.DUMMYFUNCTION("""COMPUTED_VALUE"""),1.0)</f>
        <v>1</v>
      </c>
      <c r="AO8" s="14">
        <f>IFERROR(__xludf.DUMMYFUNCTION("""COMPUTED_VALUE"""),0.0)</f>
        <v>0</v>
      </c>
      <c r="AP8" s="14">
        <f>IFERROR(__xludf.DUMMYFUNCTION("""COMPUTED_VALUE"""),1.0)</f>
        <v>1</v>
      </c>
      <c r="AQ8" s="14">
        <f>IFERROR(__xludf.DUMMYFUNCTION("""COMPUTED_VALUE"""),1.0)</f>
        <v>1</v>
      </c>
      <c r="AR8" s="14">
        <f>IFERROR(__xludf.DUMMYFUNCTION("""COMPUTED_VALUE"""),1.0)</f>
        <v>1</v>
      </c>
      <c r="AS8" s="14">
        <f>IFERROR(__xludf.DUMMYFUNCTION("""COMPUTED_VALUE"""),1.0)</f>
        <v>1</v>
      </c>
      <c r="AT8" s="14">
        <f>IFERROR(__xludf.DUMMYFUNCTION("""COMPUTED_VALUE"""),1.0)</f>
        <v>1</v>
      </c>
      <c r="AU8" s="14">
        <f>IFERROR(__xludf.DUMMYFUNCTION("""COMPUTED_VALUE"""),2.0)</f>
        <v>2</v>
      </c>
      <c r="AV8" s="14">
        <f>IFERROR(__xludf.DUMMYFUNCTION("""COMPUTED_VALUE"""),1.0)</f>
        <v>1</v>
      </c>
      <c r="AW8" s="14">
        <f>IFERROR(__xludf.DUMMYFUNCTION("""COMPUTED_VALUE"""),2.0)</f>
        <v>2</v>
      </c>
      <c r="AX8" s="14">
        <f>IFERROR(__xludf.DUMMYFUNCTION("""COMPUTED_VALUE"""),2.0)</f>
        <v>2</v>
      </c>
      <c r="AY8" s="14">
        <f>IFERROR(__xludf.DUMMYFUNCTION("""COMPUTED_VALUE"""),2.0)</f>
        <v>2</v>
      </c>
      <c r="AZ8" s="14">
        <f>IFERROR(__xludf.DUMMYFUNCTION("""COMPUTED_VALUE"""),2.0)</f>
        <v>2</v>
      </c>
      <c r="BA8" s="14">
        <f>IFERROR(__xludf.DUMMYFUNCTION("""COMPUTED_VALUE"""),1.0)</f>
        <v>1</v>
      </c>
      <c r="BB8" s="14">
        <f>IFERROR(__xludf.DUMMYFUNCTION("""COMPUTED_VALUE"""),1.0)</f>
        <v>1</v>
      </c>
      <c r="BC8" s="14">
        <f>IFERROR(__xludf.DUMMYFUNCTION("""COMPUTED_VALUE"""),0.0)</f>
        <v>0</v>
      </c>
      <c r="BD8" s="14">
        <f>IFERROR(__xludf.DUMMYFUNCTION("""COMPUTED_VALUE"""),1.0)</f>
        <v>1</v>
      </c>
      <c r="BE8" s="11" t="str">
        <f>IFERROR(__xludf.DUMMYFUNCTION("""COMPUTED_VALUE"""),"")</f>
        <v/>
      </c>
      <c r="BF8" s="11" t="str">
        <f>IFERROR(__xludf.DUMMYFUNCTION("""COMPUTED_VALUE"""),"")</f>
        <v/>
      </c>
      <c r="BG8" s="11" t="str">
        <f>IFERROR(__xludf.DUMMYFUNCTION("""COMPUTED_VALUE"""),"")</f>
        <v/>
      </c>
    </row>
    <row r="9">
      <c r="A9" s="21" t="str">
        <f>IFERROR(__xludf.DUMMYFUNCTION("""COMPUTED_VALUE"""),"https://upload.wikimedia.org/wikipedia/commons/thumb/f/fc/Michael_Bennet_Official_Photo.jpg/220px-Michael_Bennet_Official_Photo.jpg")</f>
        <v>https://upload.wikimedia.org/wikipedia/commons/thumb/f/fc/Michael_Bennet_Official_Photo.jpg/220px-Michael_Bennet_Official_Photo.jpg</v>
      </c>
      <c r="B9" s="11" t="str">
        <f>IFERROR(__xludf.DUMMYFUNCTION("""COMPUTED_VALUE"""),"Michael Bennet")</f>
        <v>Michael Bennet</v>
      </c>
      <c r="C9" s="11">
        <f>IFERROR(__xludf.DUMMYFUNCTION("""COMPUTED_VALUE"""),2.0)</f>
        <v>2</v>
      </c>
      <c r="D9" s="11">
        <f>IFERROR(__xludf.DUMMYFUNCTION("""COMPUTED_VALUE"""),4.0)</f>
        <v>4</v>
      </c>
      <c r="E9" s="11">
        <f>IFERROR(__xludf.DUMMYFUNCTION("""COMPUTED_VALUE"""),3.0)</f>
        <v>3</v>
      </c>
      <c r="F9" s="11">
        <f>IFERROR(__xludf.DUMMYFUNCTION("""COMPUTED_VALUE"""),4.0)</f>
        <v>4</v>
      </c>
      <c r="G9" s="11">
        <f>IFERROR(__xludf.DUMMYFUNCTION("""COMPUTED_VALUE"""),39.0)</f>
        <v>39</v>
      </c>
      <c r="H9" s="11">
        <f>IFERROR(__xludf.DUMMYFUNCTION("""COMPUTED_VALUE"""),4.0)</f>
        <v>4</v>
      </c>
      <c r="I9" s="11">
        <f>IFERROR(__xludf.DUMMYFUNCTION("""COMPUTED_VALUE"""),3.0)</f>
        <v>3</v>
      </c>
      <c r="J9" s="11">
        <f>IFERROR(__xludf.DUMMYFUNCTION("""COMPUTED_VALUE"""),1.0)</f>
        <v>1</v>
      </c>
      <c r="K9" s="11">
        <f>IFERROR(__xludf.DUMMYFUNCTION("""COMPUTED_VALUE"""),1.0)</f>
        <v>1</v>
      </c>
      <c r="L9" s="11">
        <f>IFERROR(__xludf.DUMMYFUNCTION("""COMPUTED_VALUE"""),1.0)</f>
        <v>1</v>
      </c>
      <c r="M9" s="11">
        <f>IFERROR(__xludf.DUMMYFUNCTION("""COMPUTED_VALUE"""),14.0)</f>
        <v>14</v>
      </c>
      <c r="N9" s="11">
        <f>IFERROR(__xludf.DUMMYFUNCTION("""COMPUTED_VALUE"""),4.0)</f>
        <v>4</v>
      </c>
      <c r="O9" s="11">
        <f>IFERROR(__xludf.DUMMYFUNCTION("""COMPUTED_VALUE"""),1.0)</f>
        <v>1</v>
      </c>
      <c r="P9" s="11">
        <f>IFERROR(__xludf.DUMMYFUNCTION("""COMPUTED_VALUE"""),1.0)</f>
        <v>1</v>
      </c>
      <c r="Q9" s="11">
        <f>IFERROR(__xludf.DUMMYFUNCTION("""COMPUTED_VALUE"""),3.0)</f>
        <v>3</v>
      </c>
      <c r="R9" s="11">
        <f>IFERROR(__xludf.DUMMYFUNCTION("""COMPUTED_VALUE"""),1.0)</f>
        <v>1</v>
      </c>
      <c r="S9" s="11">
        <f>IFERROR(__xludf.DUMMYFUNCTION("""COMPUTED_VALUE"""),1.0)</f>
        <v>1</v>
      </c>
      <c r="T9" s="11">
        <f>IFERROR(__xludf.DUMMYFUNCTION("""COMPUTED_VALUE"""),0.0)</f>
        <v>0</v>
      </c>
      <c r="U9" s="11">
        <f>IFERROR(__xludf.DUMMYFUNCTION("""COMPUTED_VALUE"""),11.0)</f>
        <v>11</v>
      </c>
      <c r="V9" s="11">
        <f>IFERROR(__xludf.DUMMYFUNCTION("""COMPUTED_VALUE"""),4.0)</f>
        <v>4</v>
      </c>
      <c r="W9" s="11">
        <f>IFERROR(__xludf.DUMMYFUNCTION("""COMPUTED_VALUE"""),3.0)</f>
        <v>3</v>
      </c>
      <c r="X9" s="11">
        <f>IFERROR(__xludf.DUMMYFUNCTION("""COMPUTED_VALUE"""),2.0)</f>
        <v>2</v>
      </c>
      <c r="Y9" s="11">
        <f>IFERROR(__xludf.DUMMYFUNCTION("""COMPUTED_VALUE"""),5.0)</f>
        <v>5</v>
      </c>
      <c r="Z9" s="11">
        <f>IFERROR(__xludf.DUMMYFUNCTION("""COMPUTED_VALUE"""),3.0)</f>
        <v>3</v>
      </c>
      <c r="AA9" s="11">
        <f>IFERROR(__xludf.DUMMYFUNCTION("""COMPUTED_VALUE"""),4.0)</f>
        <v>4</v>
      </c>
      <c r="AB9" s="11">
        <f>IFERROR(__xludf.DUMMYFUNCTION("""COMPUTED_VALUE"""),3.0)</f>
        <v>3</v>
      </c>
      <c r="AC9" s="11">
        <f>IFERROR(__xludf.DUMMYFUNCTION("""COMPUTED_VALUE"""),11.0)</f>
        <v>11</v>
      </c>
      <c r="AD9" s="11">
        <f>IFERROR(__xludf.DUMMYFUNCTION("""COMPUTED_VALUE"""),5.0)</f>
        <v>5</v>
      </c>
      <c r="AE9" s="11">
        <f>IFERROR(__xludf.DUMMYFUNCTION("""COMPUTED_VALUE"""),10.0)</f>
        <v>10</v>
      </c>
      <c r="AF9" s="11">
        <f>IFERROR(__xludf.DUMMYFUNCTION("""COMPUTED_VALUE"""),7.0)</f>
        <v>7</v>
      </c>
      <c r="AG9" s="11">
        <f>IFERROR(__xludf.DUMMYFUNCTION("""COMPUTED_VALUE"""),4.0)</f>
        <v>4</v>
      </c>
      <c r="AH9" s="11">
        <f>IFERROR(__xludf.DUMMYFUNCTION("""COMPUTED_VALUE"""),6.0)</f>
        <v>6</v>
      </c>
      <c r="AI9" s="11">
        <f>IFERROR(__xludf.DUMMYFUNCTION("""COMPUTED_VALUE"""),4.0)</f>
        <v>4</v>
      </c>
      <c r="AJ9" s="11">
        <f>IFERROR(__xludf.DUMMYFUNCTION("""COMPUTED_VALUE"""),5.0)</f>
        <v>5</v>
      </c>
      <c r="AK9" s="11">
        <f>IFERROR(__xludf.DUMMYFUNCTION("""COMPUTED_VALUE"""),6.0)</f>
        <v>6</v>
      </c>
      <c r="AL9" s="11">
        <f>IFERROR(__xludf.DUMMYFUNCTION("""COMPUTED_VALUE"""),5.0)</f>
        <v>5</v>
      </c>
      <c r="AM9" s="11">
        <f>IFERROR(__xludf.DUMMYFUNCTION("""COMPUTED_VALUE"""),6.0)</f>
        <v>6</v>
      </c>
      <c r="AN9" s="14">
        <f>IFERROR(__xludf.DUMMYFUNCTION("""COMPUTED_VALUE"""),2.0)</f>
        <v>2</v>
      </c>
      <c r="AO9" s="14">
        <f>IFERROR(__xludf.DUMMYFUNCTION("""COMPUTED_VALUE"""),1.0)</f>
        <v>1</v>
      </c>
      <c r="AP9" s="14">
        <f>IFERROR(__xludf.DUMMYFUNCTION("""COMPUTED_VALUE"""),2.0)</f>
        <v>2</v>
      </c>
      <c r="AQ9" s="14">
        <f>IFERROR(__xludf.DUMMYFUNCTION("""COMPUTED_VALUE"""),1.0)</f>
        <v>1</v>
      </c>
      <c r="AR9" s="14">
        <f>IFERROR(__xludf.DUMMYFUNCTION("""COMPUTED_VALUE"""),4.0)</f>
        <v>4</v>
      </c>
      <c r="AS9" s="14">
        <f>IFERROR(__xludf.DUMMYFUNCTION("""COMPUTED_VALUE"""),2.0)</f>
        <v>2</v>
      </c>
      <c r="AT9" s="14">
        <f>IFERROR(__xludf.DUMMYFUNCTION("""COMPUTED_VALUE"""),23.0)</f>
        <v>23</v>
      </c>
      <c r="AU9" s="14">
        <f>IFERROR(__xludf.DUMMYFUNCTION("""COMPUTED_VALUE"""),9.0)</f>
        <v>9</v>
      </c>
      <c r="AV9" s="14">
        <f>IFERROR(__xludf.DUMMYFUNCTION("""COMPUTED_VALUE"""),3.0)</f>
        <v>3</v>
      </c>
      <c r="AW9" s="14">
        <f>IFERROR(__xludf.DUMMYFUNCTION("""COMPUTED_VALUE"""),3.0)</f>
        <v>3</v>
      </c>
      <c r="AX9" s="14">
        <f>IFERROR(__xludf.DUMMYFUNCTION("""COMPUTED_VALUE"""),2.0)</f>
        <v>2</v>
      </c>
      <c r="AY9" s="14">
        <f>IFERROR(__xludf.DUMMYFUNCTION("""COMPUTED_VALUE"""),4.0)</f>
        <v>4</v>
      </c>
      <c r="AZ9" s="14">
        <f>IFERROR(__xludf.DUMMYFUNCTION("""COMPUTED_VALUE"""),3.0)</f>
        <v>3</v>
      </c>
      <c r="BA9" s="14">
        <f>IFERROR(__xludf.DUMMYFUNCTION("""COMPUTED_VALUE"""),3.0)</f>
        <v>3</v>
      </c>
      <c r="BB9" s="14">
        <f>IFERROR(__xludf.DUMMYFUNCTION("""COMPUTED_VALUE"""),2.0)</f>
        <v>2</v>
      </c>
      <c r="BC9" s="14">
        <f>IFERROR(__xludf.DUMMYFUNCTION("""COMPUTED_VALUE"""),1.0)</f>
        <v>1</v>
      </c>
      <c r="BD9" s="14">
        <f>IFERROR(__xludf.DUMMYFUNCTION("""COMPUTED_VALUE"""),2.0)</f>
        <v>2</v>
      </c>
      <c r="BE9" s="11" t="str">
        <f>IFERROR(__xludf.DUMMYFUNCTION("""COMPUTED_VALUE"""),"")</f>
        <v/>
      </c>
      <c r="BF9" s="11" t="str">
        <f>IFERROR(__xludf.DUMMYFUNCTION("""COMPUTED_VALUE"""),"")</f>
        <v/>
      </c>
      <c r="BG9" s="11" t="str">
        <f>IFERROR(__xludf.DUMMYFUNCTION("""COMPUTED_VALUE"""),"")</f>
        <v/>
      </c>
    </row>
    <row r="10">
      <c r="A10" s="21" t="str">
        <f>IFERROR(__xludf.DUMMYFUNCTION("""COMPUTED_VALUE"""),"https://upload.wikimedia.org/wikipedia/commons/thumb/e/e2/Mike_Bloomberg_Headshot.jpg/220px-Mike_Bloomberg_Headshot.jpg")</f>
        <v>https://upload.wikimedia.org/wikipedia/commons/thumb/e/e2/Mike_Bloomberg_Headshot.jpg/220px-Mike_Bloomberg_Headshot.jpg</v>
      </c>
      <c r="B10" s="11" t="str">
        <f>IFERROR(__xludf.DUMMYFUNCTION("""COMPUTED_VALUE"""),"Michael Bloomberg")</f>
        <v>Michael Bloomberg</v>
      </c>
      <c r="C10" s="11">
        <f>IFERROR(__xludf.DUMMYFUNCTION("""COMPUTED_VALUE"""),5.0)</f>
        <v>5</v>
      </c>
      <c r="D10" s="11">
        <f>IFERROR(__xludf.DUMMYFUNCTION("""COMPUTED_VALUE"""),2.0)</f>
        <v>2</v>
      </c>
      <c r="E10" s="11">
        <f>IFERROR(__xludf.DUMMYFUNCTION("""COMPUTED_VALUE"""),3.0)</f>
        <v>3</v>
      </c>
      <c r="F10" s="11">
        <f>IFERROR(__xludf.DUMMYFUNCTION("""COMPUTED_VALUE"""),9.0)</f>
        <v>9</v>
      </c>
      <c r="G10" s="11">
        <f>IFERROR(__xludf.DUMMYFUNCTION("""COMPUTED_VALUE"""),10.0)</f>
        <v>10</v>
      </c>
      <c r="H10" s="11">
        <f>IFERROR(__xludf.DUMMYFUNCTION("""COMPUTED_VALUE"""),9.0)</f>
        <v>9</v>
      </c>
      <c r="I10" s="11">
        <f>IFERROR(__xludf.DUMMYFUNCTION("""COMPUTED_VALUE"""),4.0)</f>
        <v>4</v>
      </c>
      <c r="J10" s="11">
        <f>IFERROR(__xludf.DUMMYFUNCTION("""COMPUTED_VALUE"""),1.0)</f>
        <v>1</v>
      </c>
      <c r="K10" s="11">
        <f>IFERROR(__xludf.DUMMYFUNCTION("""COMPUTED_VALUE"""),1.0)</f>
        <v>1</v>
      </c>
      <c r="L10" s="11">
        <f>IFERROR(__xludf.DUMMYFUNCTION("""COMPUTED_VALUE"""),4.0)</f>
        <v>4</v>
      </c>
      <c r="M10" s="11">
        <f>IFERROR(__xludf.DUMMYFUNCTION("""COMPUTED_VALUE"""),2.0)</f>
        <v>2</v>
      </c>
      <c r="N10" s="11">
        <f>IFERROR(__xludf.DUMMYFUNCTION("""COMPUTED_VALUE"""),2.0)</f>
        <v>2</v>
      </c>
      <c r="O10" s="11">
        <f>IFERROR(__xludf.DUMMYFUNCTION("""COMPUTED_VALUE"""),1.0)</f>
        <v>1</v>
      </c>
      <c r="P10" s="11">
        <f>IFERROR(__xludf.DUMMYFUNCTION("""COMPUTED_VALUE"""),1.0)</f>
        <v>1</v>
      </c>
      <c r="Q10" s="11">
        <f>IFERROR(__xludf.DUMMYFUNCTION("""COMPUTED_VALUE"""),1.0)</f>
        <v>1</v>
      </c>
      <c r="R10" s="11">
        <f>IFERROR(__xludf.DUMMYFUNCTION("""COMPUTED_VALUE"""),0.0)</f>
        <v>0</v>
      </c>
      <c r="S10" s="11">
        <f>IFERROR(__xludf.DUMMYFUNCTION("""COMPUTED_VALUE"""),1.0)</f>
        <v>1</v>
      </c>
      <c r="T10" s="11">
        <f>IFERROR(__xludf.DUMMYFUNCTION("""COMPUTED_VALUE"""),0.0)</f>
        <v>0</v>
      </c>
      <c r="U10" s="11">
        <f>IFERROR(__xludf.DUMMYFUNCTION("""COMPUTED_VALUE"""),1.0)</f>
        <v>1</v>
      </c>
      <c r="V10" s="11">
        <f>IFERROR(__xludf.DUMMYFUNCTION("""COMPUTED_VALUE"""),1.0)</f>
        <v>1</v>
      </c>
      <c r="W10" s="11">
        <f>IFERROR(__xludf.DUMMYFUNCTION("""COMPUTED_VALUE"""),3.0)</f>
        <v>3</v>
      </c>
      <c r="X10" s="11">
        <f>IFERROR(__xludf.DUMMYFUNCTION("""COMPUTED_VALUE"""),1.0)</f>
        <v>1</v>
      </c>
      <c r="Y10" s="11">
        <f>IFERROR(__xludf.DUMMYFUNCTION("""COMPUTED_VALUE"""),3.0)</f>
        <v>3</v>
      </c>
      <c r="Z10" s="11">
        <f>IFERROR(__xludf.DUMMYFUNCTION("""COMPUTED_VALUE"""),4.0)</f>
        <v>4</v>
      </c>
      <c r="AA10" s="11">
        <f>IFERROR(__xludf.DUMMYFUNCTION("""COMPUTED_VALUE"""),2.0)</f>
        <v>2</v>
      </c>
      <c r="AB10" s="11">
        <f>IFERROR(__xludf.DUMMYFUNCTION("""COMPUTED_VALUE"""),1.0)</f>
        <v>1</v>
      </c>
      <c r="AC10" s="11">
        <f>IFERROR(__xludf.DUMMYFUNCTION("""COMPUTED_VALUE"""),1.0)</f>
        <v>1</v>
      </c>
      <c r="AD10" s="11">
        <f>IFERROR(__xludf.DUMMYFUNCTION("""COMPUTED_VALUE"""),1.0)</f>
        <v>1</v>
      </c>
      <c r="AE10" s="11">
        <f>IFERROR(__xludf.DUMMYFUNCTION("""COMPUTED_VALUE"""),2.0)</f>
        <v>2</v>
      </c>
      <c r="AF10" s="11">
        <f>IFERROR(__xludf.DUMMYFUNCTION("""COMPUTED_VALUE"""),1.0)</f>
        <v>1</v>
      </c>
      <c r="AG10" s="11">
        <f>IFERROR(__xludf.DUMMYFUNCTION("""COMPUTED_VALUE"""),1.0)</f>
        <v>1</v>
      </c>
      <c r="AH10" s="11">
        <f>IFERROR(__xludf.DUMMYFUNCTION("""COMPUTED_VALUE"""),1.0)</f>
        <v>1</v>
      </c>
      <c r="AI10" s="11">
        <f>IFERROR(__xludf.DUMMYFUNCTION("""COMPUTED_VALUE"""),2.0)</f>
        <v>2</v>
      </c>
      <c r="AJ10" s="11">
        <f>IFERROR(__xludf.DUMMYFUNCTION("""COMPUTED_VALUE"""),1.0)</f>
        <v>1</v>
      </c>
      <c r="AK10" s="11">
        <f>IFERROR(__xludf.DUMMYFUNCTION("""COMPUTED_VALUE"""),1.0)</f>
        <v>1</v>
      </c>
      <c r="AL10" s="11">
        <f>IFERROR(__xludf.DUMMYFUNCTION("""COMPUTED_VALUE"""),1.0)</f>
        <v>1</v>
      </c>
      <c r="AM10" s="11">
        <f>IFERROR(__xludf.DUMMYFUNCTION("""COMPUTED_VALUE"""),2.0)</f>
        <v>2</v>
      </c>
      <c r="AN10" s="14">
        <f>IFERROR(__xludf.DUMMYFUNCTION("""COMPUTED_VALUE"""),1.0)</f>
        <v>1</v>
      </c>
      <c r="AO10" s="14">
        <f>IFERROR(__xludf.DUMMYFUNCTION("""COMPUTED_VALUE"""),1.0)</f>
        <v>1</v>
      </c>
      <c r="AP10" s="14">
        <f>IFERROR(__xludf.DUMMYFUNCTION("""COMPUTED_VALUE"""),2.0)</f>
        <v>2</v>
      </c>
      <c r="AQ10" s="14">
        <f>IFERROR(__xludf.DUMMYFUNCTION("""COMPUTED_VALUE"""),1.0)</f>
        <v>1</v>
      </c>
      <c r="AR10" s="14">
        <f>IFERROR(__xludf.DUMMYFUNCTION("""COMPUTED_VALUE"""),3.0)</f>
        <v>3</v>
      </c>
      <c r="AS10" s="14">
        <f>IFERROR(__xludf.DUMMYFUNCTION("""COMPUTED_VALUE"""),3.0)</f>
        <v>3</v>
      </c>
      <c r="AT10" s="14">
        <f>IFERROR(__xludf.DUMMYFUNCTION("""COMPUTED_VALUE"""),7.0)</f>
        <v>7</v>
      </c>
      <c r="AU10" s="14">
        <f>IFERROR(__xludf.DUMMYFUNCTION("""COMPUTED_VALUE"""),3.0)</f>
        <v>3</v>
      </c>
      <c r="AV10" s="14">
        <f>IFERROR(__xludf.DUMMYFUNCTION("""COMPUTED_VALUE"""),100.0)</f>
        <v>100</v>
      </c>
      <c r="AW10" s="14">
        <f>IFERROR(__xludf.DUMMYFUNCTION("""COMPUTED_VALUE"""),19.0)</f>
        <v>19</v>
      </c>
      <c r="AX10" s="14">
        <f>IFERROR(__xludf.DUMMYFUNCTION("""COMPUTED_VALUE"""),100.0)</f>
        <v>100</v>
      </c>
      <c r="AY10" s="14">
        <f>IFERROR(__xludf.DUMMYFUNCTION("""COMPUTED_VALUE"""),78.0)</f>
        <v>78</v>
      </c>
      <c r="AZ10" s="14">
        <f>IFERROR(__xludf.DUMMYFUNCTION("""COMPUTED_VALUE"""),34.0)</f>
        <v>34</v>
      </c>
      <c r="BA10" s="14">
        <f>IFERROR(__xludf.DUMMYFUNCTION("""COMPUTED_VALUE"""),34.0)</f>
        <v>34</v>
      </c>
      <c r="BB10" s="14">
        <f>IFERROR(__xludf.DUMMYFUNCTION("""COMPUTED_VALUE"""),22.0)</f>
        <v>22</v>
      </c>
      <c r="BC10" s="14">
        <f>IFERROR(__xludf.DUMMYFUNCTION("""COMPUTED_VALUE"""),14.0)</f>
        <v>14</v>
      </c>
      <c r="BD10" s="14">
        <f>IFERROR(__xludf.DUMMYFUNCTION("""COMPUTED_VALUE"""),38.0)</f>
        <v>38</v>
      </c>
      <c r="BE10" s="11" t="str">
        <f>IFERROR(__xludf.DUMMYFUNCTION("""COMPUTED_VALUE"""),"")</f>
        <v/>
      </c>
      <c r="BF10" s="11" t="str">
        <f>IFERROR(__xludf.DUMMYFUNCTION("""COMPUTED_VALUE"""),"")</f>
        <v/>
      </c>
      <c r="BG10" s="11" t="str">
        <f>IFERROR(__xludf.DUMMYFUNCTION("""COMPUTED_VALUE"""),"")</f>
        <v/>
      </c>
    </row>
    <row r="11">
      <c r="A11" s="21" t="str">
        <f>IFERROR(__xludf.DUMMYFUNCTION("""COMPUTED_VALUE"""),"https://upload.wikimedia.org/wikipedia/commons/thumb/b/bf/Pete_Buttigieg_by_Gage_Skidmore.jpg/220px-Pete_Buttigieg_by_Gage_Skidmore.jpg")</f>
        <v>https://upload.wikimedia.org/wikipedia/commons/thumb/b/bf/Pete_Buttigieg_by_Gage_Skidmore.jpg/220px-Pete_Buttigieg_by_Gage_Skidmore.jpg</v>
      </c>
      <c r="B11" s="11" t="str">
        <f>IFERROR(__xludf.DUMMYFUNCTION("""COMPUTED_VALUE"""),"Pete Buttigieg")</f>
        <v>Pete Buttigieg</v>
      </c>
      <c r="C11" s="11">
        <f>IFERROR(__xludf.DUMMYFUNCTION("""COMPUTED_VALUE"""),1.0)</f>
        <v>1</v>
      </c>
      <c r="D11" s="11">
        <f>IFERROR(__xludf.DUMMYFUNCTION("""COMPUTED_VALUE"""),1.0)</f>
        <v>1</v>
      </c>
      <c r="E11" s="11">
        <f>IFERROR(__xludf.DUMMYFUNCTION("""COMPUTED_VALUE"""),2.0)</f>
        <v>2</v>
      </c>
      <c r="F11" s="11">
        <f>IFERROR(__xludf.DUMMYFUNCTION("""COMPUTED_VALUE"""),22.0)</f>
        <v>22</v>
      </c>
      <c r="G11" s="11">
        <f>IFERROR(__xludf.DUMMYFUNCTION("""COMPUTED_VALUE"""),20.0)</f>
        <v>20</v>
      </c>
      <c r="H11" s="11">
        <f>IFERROR(__xludf.DUMMYFUNCTION("""COMPUTED_VALUE"""),17.0)</f>
        <v>17</v>
      </c>
      <c r="I11" s="11">
        <f>IFERROR(__xludf.DUMMYFUNCTION("""COMPUTED_VALUE"""),7.0)</f>
        <v>7</v>
      </c>
      <c r="J11" s="11">
        <f>IFERROR(__xludf.DUMMYFUNCTION("""COMPUTED_VALUE"""),6.0)</f>
        <v>6</v>
      </c>
      <c r="K11" s="11">
        <f>IFERROR(__xludf.DUMMYFUNCTION("""COMPUTED_VALUE"""),5.0)</f>
        <v>5</v>
      </c>
      <c r="L11" s="11">
        <f>IFERROR(__xludf.DUMMYFUNCTION("""COMPUTED_VALUE"""),10.0)</f>
        <v>10</v>
      </c>
      <c r="M11" s="11">
        <f>IFERROR(__xludf.DUMMYFUNCTION("""COMPUTED_VALUE"""),48.0)</f>
        <v>48</v>
      </c>
      <c r="N11" s="11">
        <f>IFERROR(__xludf.DUMMYFUNCTION("""COMPUTED_VALUE"""),45.0)</f>
        <v>45</v>
      </c>
      <c r="O11" s="11">
        <f>IFERROR(__xludf.DUMMYFUNCTION("""COMPUTED_VALUE"""),62.0)</f>
        <v>62</v>
      </c>
      <c r="P11" s="11">
        <f>IFERROR(__xludf.DUMMYFUNCTION("""COMPUTED_VALUE"""),67.0)</f>
        <v>67</v>
      </c>
      <c r="Q11" s="11">
        <f>IFERROR(__xludf.DUMMYFUNCTION("""COMPUTED_VALUE"""),73.0)</f>
        <v>73</v>
      </c>
      <c r="R11" s="11">
        <f>IFERROR(__xludf.DUMMYFUNCTION("""COMPUTED_VALUE"""),100.0)</f>
        <v>100</v>
      </c>
      <c r="S11" s="11">
        <f>IFERROR(__xludf.DUMMYFUNCTION("""COMPUTED_VALUE"""),100.0)</f>
        <v>100</v>
      </c>
      <c r="T11" s="11">
        <f>IFERROR(__xludf.DUMMYFUNCTION("""COMPUTED_VALUE"""),28.0)</f>
        <v>28</v>
      </c>
      <c r="U11" s="11">
        <f>IFERROR(__xludf.DUMMYFUNCTION("""COMPUTED_VALUE"""),55.0)</f>
        <v>55</v>
      </c>
      <c r="V11" s="11">
        <f>IFERROR(__xludf.DUMMYFUNCTION("""COMPUTED_VALUE"""),83.0)</f>
        <v>83</v>
      </c>
      <c r="W11" s="11">
        <f>IFERROR(__xludf.DUMMYFUNCTION("""COMPUTED_VALUE"""),100.0)</f>
        <v>100</v>
      </c>
      <c r="X11" s="11">
        <f>IFERROR(__xludf.DUMMYFUNCTION("""COMPUTED_VALUE"""),100.0)</f>
        <v>100</v>
      </c>
      <c r="Y11" s="11">
        <f>IFERROR(__xludf.DUMMYFUNCTION("""COMPUTED_VALUE"""),82.0)</f>
        <v>82</v>
      </c>
      <c r="Z11" s="11">
        <f>IFERROR(__xludf.DUMMYFUNCTION("""COMPUTED_VALUE"""),50.0)</f>
        <v>50</v>
      </c>
      <c r="AA11" s="11">
        <f>IFERROR(__xludf.DUMMYFUNCTION("""COMPUTED_VALUE"""),63.0)</f>
        <v>63</v>
      </c>
      <c r="AB11" s="11">
        <f>IFERROR(__xludf.DUMMYFUNCTION("""COMPUTED_VALUE"""),65.0)</f>
        <v>65</v>
      </c>
      <c r="AC11" s="11">
        <f>IFERROR(__xludf.DUMMYFUNCTION("""COMPUTED_VALUE"""),72.0)</f>
        <v>72</v>
      </c>
      <c r="AD11" s="11">
        <f>IFERROR(__xludf.DUMMYFUNCTION("""COMPUTED_VALUE"""),59.0)</f>
        <v>59</v>
      </c>
      <c r="AE11" s="11">
        <f>IFERROR(__xludf.DUMMYFUNCTION("""COMPUTED_VALUE"""),96.0)</f>
        <v>96</v>
      </c>
      <c r="AF11" s="11">
        <f>IFERROR(__xludf.DUMMYFUNCTION("""COMPUTED_VALUE"""),53.0)</f>
        <v>53</v>
      </c>
      <c r="AG11" s="11">
        <f>IFERROR(__xludf.DUMMYFUNCTION("""COMPUTED_VALUE"""),61.0)</f>
        <v>61</v>
      </c>
      <c r="AH11" s="11">
        <f>IFERROR(__xludf.DUMMYFUNCTION("""COMPUTED_VALUE"""),18.0)</f>
        <v>18</v>
      </c>
      <c r="AI11" s="11">
        <f>IFERROR(__xludf.DUMMYFUNCTION("""COMPUTED_VALUE"""),19.0)</f>
        <v>19</v>
      </c>
      <c r="AJ11" s="11">
        <f>IFERROR(__xludf.DUMMYFUNCTION("""COMPUTED_VALUE"""),31.0)</f>
        <v>31</v>
      </c>
      <c r="AK11" s="11">
        <f>IFERROR(__xludf.DUMMYFUNCTION("""COMPUTED_VALUE"""),26.0)</f>
        <v>26</v>
      </c>
      <c r="AL11" s="11">
        <f>IFERROR(__xludf.DUMMYFUNCTION("""COMPUTED_VALUE"""),28.0)</f>
        <v>28</v>
      </c>
      <c r="AM11" s="11">
        <f>IFERROR(__xludf.DUMMYFUNCTION("""COMPUTED_VALUE"""),41.0)</f>
        <v>41</v>
      </c>
      <c r="AN11" s="14">
        <f>IFERROR(__xludf.DUMMYFUNCTION("""COMPUTED_VALUE"""),30.0)</f>
        <v>30</v>
      </c>
      <c r="AO11" s="14">
        <f>IFERROR(__xludf.DUMMYFUNCTION("""COMPUTED_VALUE"""),17.0)</f>
        <v>17</v>
      </c>
      <c r="AP11" s="14">
        <f>IFERROR(__xludf.DUMMYFUNCTION("""COMPUTED_VALUE"""),15.0)</f>
        <v>15</v>
      </c>
      <c r="AQ11" s="14">
        <f>IFERROR(__xludf.DUMMYFUNCTION("""COMPUTED_VALUE"""),10.0)</f>
        <v>10</v>
      </c>
      <c r="AR11" s="14">
        <f>IFERROR(__xludf.DUMMYFUNCTION("""COMPUTED_VALUE"""),42.0)</f>
        <v>42</v>
      </c>
      <c r="AS11" s="14">
        <f>IFERROR(__xludf.DUMMYFUNCTION("""COMPUTED_VALUE"""),24.0)</f>
        <v>24</v>
      </c>
      <c r="AT11" s="14">
        <f>IFERROR(__xludf.DUMMYFUNCTION("""COMPUTED_VALUE"""),42.0)</f>
        <v>42</v>
      </c>
      <c r="AU11" s="14">
        <f>IFERROR(__xludf.DUMMYFUNCTION("""COMPUTED_VALUE"""),63.0)</f>
        <v>63</v>
      </c>
      <c r="AV11" s="14">
        <f>IFERROR(__xludf.DUMMYFUNCTION("""COMPUTED_VALUE"""),44.0)</f>
        <v>44</v>
      </c>
      <c r="AW11" s="14">
        <f>IFERROR(__xludf.DUMMYFUNCTION("""COMPUTED_VALUE"""),94.0)</f>
        <v>94</v>
      </c>
      <c r="AX11" s="14">
        <f>IFERROR(__xludf.DUMMYFUNCTION("""COMPUTED_VALUE"""),96.0)</f>
        <v>96</v>
      </c>
      <c r="AY11" s="14">
        <f>IFERROR(__xludf.DUMMYFUNCTION("""COMPUTED_VALUE"""),63.0)</f>
        <v>63</v>
      </c>
      <c r="AZ11" s="14">
        <f>IFERROR(__xludf.DUMMYFUNCTION("""COMPUTED_VALUE"""),56.0)</f>
        <v>56</v>
      </c>
      <c r="BA11" s="14">
        <f>IFERROR(__xludf.DUMMYFUNCTION("""COMPUTED_VALUE"""),49.0)</f>
        <v>49</v>
      </c>
      <c r="BB11" s="14">
        <f>IFERROR(__xludf.DUMMYFUNCTION("""COMPUTED_VALUE"""),63.0)</f>
        <v>63</v>
      </c>
      <c r="BC11" s="14">
        <f>IFERROR(__xludf.DUMMYFUNCTION("""COMPUTED_VALUE"""),34.0)</f>
        <v>34</v>
      </c>
      <c r="BD11" s="14">
        <f>IFERROR(__xludf.DUMMYFUNCTION("""COMPUTED_VALUE"""),34.0)</f>
        <v>34</v>
      </c>
      <c r="BE11" s="11" t="str">
        <f>IFERROR(__xludf.DUMMYFUNCTION("""COMPUTED_VALUE"""),"")</f>
        <v/>
      </c>
      <c r="BF11" s="11" t="str">
        <f>IFERROR(__xludf.DUMMYFUNCTION("""COMPUTED_VALUE"""),"")</f>
        <v/>
      </c>
      <c r="BG11" s="11" t="str">
        <f>IFERROR(__xludf.DUMMYFUNCTION("""COMPUTED_VALUE"""),"")</f>
        <v/>
      </c>
    </row>
    <row r="12">
      <c r="A12" s="21" t="str">
        <f>IFERROR(__xludf.DUMMYFUNCTION("""COMPUTED_VALUE"""),"https://upload.wikimedia.org/wikipedia/commons/thumb/6/61/Tom_Steyer_by_Gage_Skidmore.jpg/220px-Tom_Steyer_by_Gage_Skidmore.jpg")</f>
        <v>https://upload.wikimedia.org/wikipedia/commons/thumb/6/61/Tom_Steyer_by_Gage_Skidmore.jpg/220px-Tom_Steyer_by_Gage_Skidmore.jpg</v>
      </c>
      <c r="B12" s="11" t="str">
        <f>IFERROR(__xludf.DUMMYFUNCTION("""COMPUTED_VALUE"""),"Tom Steyer")</f>
        <v>Tom Steyer</v>
      </c>
      <c r="C12" s="11">
        <f>IFERROR(__xludf.DUMMYFUNCTION("""COMPUTED_VALUE"""),1.0)</f>
        <v>1</v>
      </c>
      <c r="D12" s="11">
        <f>IFERROR(__xludf.DUMMYFUNCTION("""COMPUTED_VALUE"""),26.0)</f>
        <v>26</v>
      </c>
      <c r="E12" s="11">
        <f>IFERROR(__xludf.DUMMYFUNCTION("""COMPUTED_VALUE"""),25.0)</f>
        <v>25</v>
      </c>
      <c r="F12" s="11">
        <f>IFERROR(__xludf.DUMMYFUNCTION("""COMPUTED_VALUE"""),9.0)</f>
        <v>9</v>
      </c>
      <c r="G12" s="11">
        <f>IFERROR(__xludf.DUMMYFUNCTION("""COMPUTED_VALUE"""),3.0)</f>
        <v>3</v>
      </c>
      <c r="H12" s="11">
        <f>IFERROR(__xludf.DUMMYFUNCTION("""COMPUTED_VALUE"""),3.0)</f>
        <v>3</v>
      </c>
      <c r="I12" s="11">
        <f>IFERROR(__xludf.DUMMYFUNCTION("""COMPUTED_VALUE"""),2.0)</f>
        <v>2</v>
      </c>
      <c r="J12" s="11">
        <f>IFERROR(__xludf.DUMMYFUNCTION("""COMPUTED_VALUE"""),0.0)</f>
        <v>0</v>
      </c>
      <c r="K12" s="11">
        <f>IFERROR(__xludf.DUMMYFUNCTION("""COMPUTED_VALUE"""),1.0)</f>
        <v>1</v>
      </c>
      <c r="L12" s="11">
        <f>IFERROR(__xludf.DUMMYFUNCTION("""COMPUTED_VALUE"""),3.0)</f>
        <v>3</v>
      </c>
      <c r="M12" s="11">
        <f>IFERROR(__xludf.DUMMYFUNCTION("""COMPUTED_VALUE"""),3.0)</f>
        <v>3</v>
      </c>
      <c r="N12" s="11">
        <f>IFERROR(__xludf.DUMMYFUNCTION("""COMPUTED_VALUE"""),1.0)</f>
        <v>1</v>
      </c>
      <c r="O12" s="11">
        <f>IFERROR(__xludf.DUMMYFUNCTION("""COMPUTED_VALUE"""),1.0)</f>
        <v>1</v>
      </c>
      <c r="P12" s="11">
        <f>IFERROR(__xludf.DUMMYFUNCTION("""COMPUTED_VALUE"""),1.0)</f>
        <v>1</v>
      </c>
      <c r="Q12" s="11">
        <f>IFERROR(__xludf.DUMMYFUNCTION("""COMPUTED_VALUE"""),1.0)</f>
        <v>1</v>
      </c>
      <c r="R12" s="11">
        <f>IFERROR(__xludf.DUMMYFUNCTION("""COMPUTED_VALUE"""),1.0)</f>
        <v>1</v>
      </c>
      <c r="S12" s="11">
        <f>IFERROR(__xludf.DUMMYFUNCTION("""COMPUTED_VALUE"""),2.0)</f>
        <v>2</v>
      </c>
      <c r="T12" s="11">
        <f>IFERROR(__xludf.DUMMYFUNCTION("""COMPUTED_VALUE"""),1.0)</f>
        <v>1</v>
      </c>
      <c r="U12" s="11">
        <f>IFERROR(__xludf.DUMMYFUNCTION("""COMPUTED_VALUE"""),1.0)</f>
        <v>1</v>
      </c>
      <c r="V12" s="11">
        <f>IFERROR(__xludf.DUMMYFUNCTION("""COMPUTED_VALUE"""),1.0)</f>
        <v>1</v>
      </c>
      <c r="W12" s="11">
        <f>IFERROR(__xludf.DUMMYFUNCTION("""COMPUTED_VALUE"""),2.0)</f>
        <v>2</v>
      </c>
      <c r="X12" s="11">
        <f>IFERROR(__xludf.DUMMYFUNCTION("""COMPUTED_VALUE"""),2.0)</f>
        <v>2</v>
      </c>
      <c r="Y12" s="11">
        <f>IFERROR(__xludf.DUMMYFUNCTION("""COMPUTED_VALUE"""),3.0)</f>
        <v>3</v>
      </c>
      <c r="Z12" s="11">
        <f>IFERROR(__xludf.DUMMYFUNCTION("""COMPUTED_VALUE"""),1.0)</f>
        <v>1</v>
      </c>
      <c r="AA12" s="11">
        <f>IFERROR(__xludf.DUMMYFUNCTION("""COMPUTED_VALUE"""),1.0)</f>
        <v>1</v>
      </c>
      <c r="AB12" s="11">
        <f>IFERROR(__xludf.DUMMYFUNCTION("""COMPUTED_VALUE"""),1.0)</f>
        <v>1</v>
      </c>
      <c r="AC12" s="11">
        <f>IFERROR(__xludf.DUMMYFUNCTION("""COMPUTED_VALUE"""),1.0)</f>
        <v>1</v>
      </c>
      <c r="AD12" s="11">
        <f>IFERROR(__xludf.DUMMYFUNCTION("""COMPUTED_VALUE"""),58.0)</f>
        <v>58</v>
      </c>
      <c r="AE12" s="11">
        <f>IFERROR(__xludf.DUMMYFUNCTION("""COMPUTED_VALUE"""),39.0)</f>
        <v>39</v>
      </c>
      <c r="AF12" s="11">
        <f>IFERROR(__xludf.DUMMYFUNCTION("""COMPUTED_VALUE"""),13.0)</f>
        <v>13</v>
      </c>
      <c r="AG12" s="11">
        <f>IFERROR(__xludf.DUMMYFUNCTION("""COMPUTED_VALUE"""),10.0)</f>
        <v>10</v>
      </c>
      <c r="AH12" s="11">
        <f>IFERROR(__xludf.DUMMYFUNCTION("""COMPUTED_VALUE"""),6.0)</f>
        <v>6</v>
      </c>
      <c r="AI12" s="11">
        <f>IFERROR(__xludf.DUMMYFUNCTION("""COMPUTED_VALUE"""),12.0)</f>
        <v>12</v>
      </c>
      <c r="AJ12" s="11">
        <f>IFERROR(__xludf.DUMMYFUNCTION("""COMPUTED_VALUE"""),12.0)</f>
        <v>12</v>
      </c>
      <c r="AK12" s="11">
        <f>IFERROR(__xludf.DUMMYFUNCTION("""COMPUTED_VALUE"""),15.0)</f>
        <v>15</v>
      </c>
      <c r="AL12" s="11">
        <f>IFERROR(__xludf.DUMMYFUNCTION("""COMPUTED_VALUE"""),11.0)</f>
        <v>11</v>
      </c>
      <c r="AM12" s="11">
        <f>IFERROR(__xludf.DUMMYFUNCTION("""COMPUTED_VALUE"""),7.0)</f>
        <v>7</v>
      </c>
      <c r="AN12" s="14">
        <f>IFERROR(__xludf.DUMMYFUNCTION("""COMPUTED_VALUE"""),3.0)</f>
        <v>3</v>
      </c>
      <c r="AO12" s="14">
        <f>IFERROR(__xludf.DUMMYFUNCTION("""COMPUTED_VALUE"""),3.0)</f>
        <v>3</v>
      </c>
      <c r="AP12" s="14">
        <f>IFERROR(__xludf.DUMMYFUNCTION("""COMPUTED_VALUE"""),4.0)</f>
        <v>4</v>
      </c>
      <c r="AQ12" s="14">
        <f>IFERROR(__xludf.DUMMYFUNCTION("""COMPUTED_VALUE"""),3.0)</f>
        <v>3</v>
      </c>
      <c r="AR12" s="14">
        <f>IFERROR(__xludf.DUMMYFUNCTION("""COMPUTED_VALUE"""),27.0)</f>
        <v>27</v>
      </c>
      <c r="AS12" s="14">
        <f>IFERROR(__xludf.DUMMYFUNCTION("""COMPUTED_VALUE"""),5.0)</f>
        <v>5</v>
      </c>
      <c r="AT12" s="14">
        <f>IFERROR(__xludf.DUMMYFUNCTION("""COMPUTED_VALUE"""),7.0)</f>
        <v>7</v>
      </c>
      <c r="AU12" s="14">
        <f>IFERROR(__xludf.DUMMYFUNCTION("""COMPUTED_VALUE"""),7.0)</f>
        <v>7</v>
      </c>
      <c r="AV12" s="14">
        <f>IFERROR(__xludf.DUMMYFUNCTION("""COMPUTED_VALUE"""),15.0)</f>
        <v>15</v>
      </c>
      <c r="AW12" s="14">
        <f>IFERROR(__xludf.DUMMYFUNCTION("""COMPUTED_VALUE"""),14.0)</f>
        <v>14</v>
      </c>
      <c r="AX12" s="14">
        <f>IFERROR(__xludf.DUMMYFUNCTION("""COMPUTED_VALUE"""),33.0)</f>
        <v>33</v>
      </c>
      <c r="AY12" s="14">
        <f>IFERROR(__xludf.DUMMYFUNCTION("""COMPUTED_VALUE"""),27.0)</f>
        <v>27</v>
      </c>
      <c r="AZ12" s="14">
        <f>IFERROR(__xludf.DUMMYFUNCTION("""COMPUTED_VALUE"""),8.0)</f>
        <v>8</v>
      </c>
      <c r="BA12" s="14">
        <f>IFERROR(__xludf.DUMMYFUNCTION("""COMPUTED_VALUE"""),22.0)</f>
        <v>22</v>
      </c>
      <c r="BB12" s="14">
        <f>IFERROR(__xludf.DUMMYFUNCTION("""COMPUTED_VALUE"""),23.0)</f>
        <v>23</v>
      </c>
      <c r="BC12" s="14">
        <f>IFERROR(__xludf.DUMMYFUNCTION("""COMPUTED_VALUE"""),19.0)</f>
        <v>19</v>
      </c>
      <c r="BD12" s="14">
        <f>IFERROR(__xludf.DUMMYFUNCTION("""COMPUTED_VALUE"""),23.0)</f>
        <v>23</v>
      </c>
      <c r="BE12" s="11" t="str">
        <f>IFERROR(__xludf.DUMMYFUNCTION("""COMPUTED_VALUE"""),"")</f>
        <v/>
      </c>
      <c r="BF12" s="11" t="str">
        <f>IFERROR(__xludf.DUMMYFUNCTION("""COMPUTED_VALUE"""),"")</f>
        <v/>
      </c>
      <c r="BG12" s="11" t="str">
        <f>IFERROR(__xludf.DUMMYFUNCTION("""COMPUTED_VALUE"""),"")</f>
        <v/>
      </c>
    </row>
    <row r="13">
      <c r="A13" s="21" t="str">
        <f>IFERROR(__xludf.DUMMYFUNCTION("""COMPUTED_VALUE"""),"https://upload.wikimedia.org/wikipedia/commons/thumb/2/2a/Tulsi_Gabbard%2C_official_portrait%2C_113th_Congress.jpg/220px-Tulsi_Gabbard%2C_official_portrait%2C_113th_Congress.jpg")</f>
        <v>https://upload.wikimedia.org/wikipedia/commons/thumb/2/2a/Tulsi_Gabbard%2C_official_portrait%2C_113th_Congress.jpg/220px-Tulsi_Gabbard%2C_official_portrait%2C_113th_Congress.jpg</v>
      </c>
      <c r="B13" s="11" t="str">
        <f>IFERROR(__xludf.DUMMYFUNCTION("""COMPUTED_VALUE"""),"Tulsi Gabbard")</f>
        <v>Tulsi Gabbard</v>
      </c>
      <c r="C13" s="11">
        <f>IFERROR(__xludf.DUMMYFUNCTION("""COMPUTED_VALUE"""),2.0)</f>
        <v>2</v>
      </c>
      <c r="D13" s="11">
        <f>IFERROR(__xludf.DUMMYFUNCTION("""COMPUTED_VALUE"""),6.0)</f>
        <v>6</v>
      </c>
      <c r="E13" s="11">
        <f>IFERROR(__xludf.DUMMYFUNCTION("""COMPUTED_VALUE"""),100.0)</f>
        <v>100</v>
      </c>
      <c r="F13" s="11">
        <f>IFERROR(__xludf.DUMMYFUNCTION("""COMPUTED_VALUE"""),92.0)</f>
        <v>92</v>
      </c>
      <c r="G13" s="11">
        <f>IFERROR(__xludf.DUMMYFUNCTION("""COMPUTED_VALUE"""),29.0)</f>
        <v>29</v>
      </c>
      <c r="H13" s="11">
        <f>IFERROR(__xludf.DUMMYFUNCTION("""COMPUTED_VALUE"""),61.0)</f>
        <v>61</v>
      </c>
      <c r="I13" s="11">
        <f>IFERROR(__xludf.DUMMYFUNCTION("""COMPUTED_VALUE"""),25.0)</f>
        <v>25</v>
      </c>
      <c r="J13" s="11">
        <f>IFERROR(__xludf.DUMMYFUNCTION("""COMPUTED_VALUE"""),8.0)</f>
        <v>8</v>
      </c>
      <c r="K13" s="11">
        <f>IFERROR(__xludf.DUMMYFUNCTION("""COMPUTED_VALUE"""),7.0)</f>
        <v>7</v>
      </c>
      <c r="L13" s="11">
        <f>IFERROR(__xludf.DUMMYFUNCTION("""COMPUTED_VALUE"""),10.0)</f>
        <v>10</v>
      </c>
      <c r="M13" s="11">
        <f>IFERROR(__xludf.DUMMYFUNCTION("""COMPUTED_VALUE"""),26.0)</f>
        <v>26</v>
      </c>
      <c r="N13" s="11">
        <f>IFERROR(__xludf.DUMMYFUNCTION("""COMPUTED_VALUE"""),13.0)</f>
        <v>13</v>
      </c>
      <c r="O13" s="11">
        <f>IFERROR(__xludf.DUMMYFUNCTION("""COMPUTED_VALUE"""),9.0)</f>
        <v>9</v>
      </c>
      <c r="P13" s="11">
        <f>IFERROR(__xludf.DUMMYFUNCTION("""COMPUTED_VALUE"""),7.0)</f>
        <v>7</v>
      </c>
      <c r="Q13" s="11">
        <f>IFERROR(__xludf.DUMMYFUNCTION("""COMPUTED_VALUE"""),6.0)</f>
        <v>6</v>
      </c>
      <c r="R13" s="11">
        <f>IFERROR(__xludf.DUMMYFUNCTION("""COMPUTED_VALUE"""),5.0)</f>
        <v>5</v>
      </c>
      <c r="S13" s="11">
        <f>IFERROR(__xludf.DUMMYFUNCTION("""COMPUTED_VALUE"""),7.0)</f>
        <v>7</v>
      </c>
      <c r="T13" s="11">
        <f>IFERROR(__xludf.DUMMYFUNCTION("""COMPUTED_VALUE"""),4.0)</f>
        <v>4</v>
      </c>
      <c r="U13" s="11">
        <f>IFERROR(__xludf.DUMMYFUNCTION("""COMPUTED_VALUE"""),9.0)</f>
        <v>9</v>
      </c>
      <c r="V13" s="11">
        <f>IFERROR(__xludf.DUMMYFUNCTION("""COMPUTED_VALUE"""),48.0)</f>
        <v>48</v>
      </c>
      <c r="W13" s="11">
        <f>IFERROR(__xludf.DUMMYFUNCTION("""COMPUTED_VALUE"""),32.0)</f>
        <v>32</v>
      </c>
      <c r="X13" s="11">
        <f>IFERROR(__xludf.DUMMYFUNCTION("""COMPUTED_VALUE"""),23.0)</f>
        <v>23</v>
      </c>
      <c r="Y13" s="11">
        <f>IFERROR(__xludf.DUMMYFUNCTION("""COMPUTED_VALUE"""),19.0)</f>
        <v>19</v>
      </c>
      <c r="Z13" s="11">
        <f>IFERROR(__xludf.DUMMYFUNCTION("""COMPUTED_VALUE"""),14.0)</f>
        <v>14</v>
      </c>
      <c r="AA13" s="11">
        <f>IFERROR(__xludf.DUMMYFUNCTION("""COMPUTED_VALUE"""),14.0)</f>
        <v>14</v>
      </c>
      <c r="AB13" s="11">
        <f>IFERROR(__xludf.DUMMYFUNCTION("""COMPUTED_VALUE"""),14.0)</f>
        <v>14</v>
      </c>
      <c r="AC13" s="11">
        <f>IFERROR(__xludf.DUMMYFUNCTION("""COMPUTED_VALUE"""),71.0)</f>
        <v>71</v>
      </c>
      <c r="AD13" s="11">
        <f>IFERROR(__xludf.DUMMYFUNCTION("""COMPUTED_VALUE"""),27.0)</f>
        <v>27</v>
      </c>
      <c r="AE13" s="11">
        <f>IFERROR(__xludf.DUMMYFUNCTION("""COMPUTED_VALUE"""),24.0)</f>
        <v>24</v>
      </c>
      <c r="AF13" s="11">
        <f>IFERROR(__xludf.DUMMYFUNCTION("""COMPUTED_VALUE"""),39.0)</f>
        <v>39</v>
      </c>
      <c r="AG13" s="11">
        <f>IFERROR(__xludf.DUMMYFUNCTION("""COMPUTED_VALUE"""),30.0)</f>
        <v>30</v>
      </c>
      <c r="AH13" s="11">
        <f>IFERROR(__xludf.DUMMYFUNCTION("""COMPUTED_VALUE"""),100.0)</f>
        <v>100</v>
      </c>
      <c r="AI13" s="11">
        <f>IFERROR(__xludf.DUMMYFUNCTION("""COMPUTED_VALUE"""),36.0)</f>
        <v>36</v>
      </c>
      <c r="AJ13" s="11">
        <f>IFERROR(__xludf.DUMMYFUNCTION("""COMPUTED_VALUE"""),32.0)</f>
        <v>32</v>
      </c>
      <c r="AK13" s="11">
        <f>IFERROR(__xludf.DUMMYFUNCTION("""COMPUTED_VALUE"""),32.0)</f>
        <v>32</v>
      </c>
      <c r="AL13" s="11">
        <f>IFERROR(__xludf.DUMMYFUNCTION("""COMPUTED_VALUE"""),47.0)</f>
        <v>47</v>
      </c>
      <c r="AM13" s="11">
        <f>IFERROR(__xludf.DUMMYFUNCTION("""COMPUTED_VALUE"""),23.0)</f>
        <v>23</v>
      </c>
      <c r="AN13" s="14">
        <f>IFERROR(__xludf.DUMMYFUNCTION("""COMPUTED_VALUE"""),17.0)</f>
        <v>17</v>
      </c>
      <c r="AO13" s="14">
        <f>IFERROR(__xludf.DUMMYFUNCTION("""COMPUTED_VALUE"""),16.0)</f>
        <v>16</v>
      </c>
      <c r="AP13" s="14">
        <f>IFERROR(__xludf.DUMMYFUNCTION("""COMPUTED_VALUE"""),13.0)</f>
        <v>13</v>
      </c>
      <c r="AQ13" s="14">
        <f>IFERROR(__xludf.DUMMYFUNCTION("""COMPUTED_VALUE"""),6.0)</f>
        <v>6</v>
      </c>
      <c r="AR13" s="14">
        <f>IFERROR(__xludf.DUMMYFUNCTION("""COMPUTED_VALUE"""),53.0)</f>
        <v>53</v>
      </c>
      <c r="AS13" s="14">
        <f>IFERROR(__xludf.DUMMYFUNCTION("""COMPUTED_VALUE"""),100.0)</f>
        <v>100</v>
      </c>
      <c r="AT13" s="14">
        <f>IFERROR(__xludf.DUMMYFUNCTION("""COMPUTED_VALUE"""),63.0)</f>
        <v>63</v>
      </c>
      <c r="AU13" s="14">
        <f>IFERROR(__xludf.DUMMYFUNCTION("""COMPUTED_VALUE"""),64.0)</f>
        <v>64</v>
      </c>
      <c r="AV13" s="14">
        <f>IFERROR(__xludf.DUMMYFUNCTION("""COMPUTED_VALUE"""),32.0)</f>
        <v>32</v>
      </c>
      <c r="AW13" s="14">
        <f>IFERROR(__xludf.DUMMYFUNCTION("""COMPUTED_VALUE"""),19.0)</f>
        <v>19</v>
      </c>
      <c r="AX13" s="14">
        <f>IFERROR(__xludf.DUMMYFUNCTION("""COMPUTED_VALUE"""),96.0)</f>
        <v>96</v>
      </c>
      <c r="AY13" s="14">
        <f>IFERROR(__xludf.DUMMYFUNCTION("""COMPUTED_VALUE"""),63.0)</f>
        <v>63</v>
      </c>
      <c r="AZ13" s="14">
        <f>IFERROR(__xludf.DUMMYFUNCTION("""COMPUTED_VALUE"""),27.0)</f>
        <v>27</v>
      </c>
      <c r="BA13" s="14">
        <f>IFERROR(__xludf.DUMMYFUNCTION("""COMPUTED_VALUE"""),23.0)</f>
        <v>23</v>
      </c>
      <c r="BB13" s="14">
        <f>IFERROR(__xludf.DUMMYFUNCTION("""COMPUTED_VALUE"""),69.0)</f>
        <v>69</v>
      </c>
      <c r="BC13" s="14">
        <f>IFERROR(__xludf.DUMMYFUNCTION("""COMPUTED_VALUE"""),20.0)</f>
        <v>20</v>
      </c>
      <c r="BD13" s="14">
        <f>IFERROR(__xludf.DUMMYFUNCTION("""COMPUTED_VALUE"""),22.0)</f>
        <v>22</v>
      </c>
      <c r="BE13" s="11" t="str">
        <f>IFERROR(__xludf.DUMMYFUNCTION("""COMPUTED_VALUE"""),"")</f>
        <v/>
      </c>
      <c r="BF13" s="11" t="str">
        <f>IFERROR(__xludf.DUMMYFUNCTION("""COMPUTED_VALUE"""),"")</f>
        <v/>
      </c>
      <c r="BG13" s="11" t="str">
        <f>IFERROR(__xludf.DUMMYFUNCTION("""COMPUTED_VALUE"""),"")</f>
        <v/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</hyperlinks>
  <drawing r:id="rId1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4" t="str">
        <f>IFERROR(__xludf.DUMMYFUNCTION("IMPORTRANGE(""https://docs.google.com/spreadsheets/d/1d6fdgW_xP7v4hVciptosnfGlaG9RAWMKSEGWLdL8ilY/edit#gid=1623320637/edit#gid=0"",""OH!A1:XX26"")"),"")</f>
        <v/>
      </c>
      <c r="B1" s="11" t="str">
        <f>IFERROR(__xludf.DUMMYFUNCTION("""COMPUTED_VALUE"""),"")</f>
        <v/>
      </c>
      <c r="C1" s="11" t="str">
        <f>IFERROR(__xludf.DUMMYFUNCTION("""COMPUTED_VALUE"""),"12/27/2018 - 01/02/2019")</f>
        <v>12/27/2018 - 01/02/2019</v>
      </c>
      <c r="D1" s="11" t="str">
        <f>IFERROR(__xludf.DUMMYFUNCTION("""COMPUTED_VALUE"""),"01/03/2019 - 01/09/2019")</f>
        <v>01/03/2019 - 01/09/2019</v>
      </c>
      <c r="E1" s="11" t="str">
        <f>IFERROR(__xludf.DUMMYFUNCTION("""COMPUTED_VALUE"""),"01/10/2019 - 01/16/2019")</f>
        <v>01/10/2019 - 01/16/2019</v>
      </c>
      <c r="F1" s="11" t="str">
        <f>IFERROR(__xludf.DUMMYFUNCTION("""COMPUTED_VALUE"""),"01/17/2019 - 01/23/2019")</f>
        <v>01/17/2019 - 01/23/2019</v>
      </c>
      <c r="G1" s="11" t="str">
        <f>IFERROR(__xludf.DUMMYFUNCTION("""COMPUTED_VALUE"""),"01/24/2019 - 01/30/2019")</f>
        <v>01/24/2019 - 01/30/2019</v>
      </c>
      <c r="H1" s="11" t="str">
        <f>IFERROR(__xludf.DUMMYFUNCTION("""COMPUTED_VALUE"""),"01/31/2019 - 02/06/2019")</f>
        <v>01/31/2019 - 02/06/2019</v>
      </c>
      <c r="I1" s="11" t="str">
        <f>IFERROR(__xludf.DUMMYFUNCTION("""COMPUTED_VALUE"""),"02/07/2019 - 02/13/2019")</f>
        <v>02/07/2019 - 02/13/2019</v>
      </c>
      <c r="J1" s="11" t="str">
        <f>IFERROR(__xludf.DUMMYFUNCTION("""COMPUTED_VALUE"""),"02/14/2019 - 02/20/2019")</f>
        <v>02/14/2019 - 02/20/2019</v>
      </c>
      <c r="K1" s="11" t="str">
        <f>IFERROR(__xludf.DUMMYFUNCTION("""COMPUTED_VALUE"""),"02/21/2019 - 02/27/2019")</f>
        <v>02/21/2019 - 02/27/2019</v>
      </c>
      <c r="L1" s="11" t="str">
        <f>IFERROR(__xludf.DUMMYFUNCTION("""COMPUTED_VALUE"""),"02/28/2019 - 03/06/2019")</f>
        <v>02/28/2019 - 03/06/2019</v>
      </c>
      <c r="M1" s="11" t="str">
        <f>IFERROR(__xludf.DUMMYFUNCTION("""COMPUTED_VALUE"""),"03/07/2019 - 03/13/2019")</f>
        <v>03/07/2019 - 03/13/2019</v>
      </c>
      <c r="N1" s="11" t="str">
        <f>IFERROR(__xludf.DUMMYFUNCTION("""COMPUTED_VALUE"""),"03/14/2019 - 03/20/2019")</f>
        <v>03/14/2019 - 03/20/2019</v>
      </c>
      <c r="O1" s="11" t="str">
        <f>IFERROR(__xludf.DUMMYFUNCTION("""COMPUTED_VALUE"""),"03/21/2019 - 03/27/2019")</f>
        <v>03/21/2019 - 03/27/2019</v>
      </c>
      <c r="P1" s="11" t="str">
        <f>IFERROR(__xludf.DUMMYFUNCTION("""COMPUTED_VALUE"""),"03/28/2019 - 04/03/2019")</f>
        <v>03/28/2019 - 04/03/2019</v>
      </c>
      <c r="Q1" s="11" t="str">
        <f>IFERROR(__xludf.DUMMYFUNCTION("""COMPUTED_VALUE"""),"04/04/2019 - 04/10/2019")</f>
        <v>04/04/2019 - 04/10/2019</v>
      </c>
      <c r="R1" s="11" t="str">
        <f>IFERROR(__xludf.DUMMYFUNCTION("""COMPUTED_VALUE"""),"04/11/2019 - 04/17/2019")</f>
        <v>04/11/2019 - 04/17/2019</v>
      </c>
      <c r="S1" s="11" t="str">
        <f>IFERROR(__xludf.DUMMYFUNCTION("""COMPUTED_VALUE"""),"04/18/2019 - 04/24/2019")</f>
        <v>04/18/2019 - 04/24/2019</v>
      </c>
      <c r="T1" s="11" t="str">
        <f>IFERROR(__xludf.DUMMYFUNCTION("""COMPUTED_VALUE"""),"04/25/2019 - 05/01/2019")</f>
        <v>04/25/2019 - 05/01/2019</v>
      </c>
      <c r="U1" s="11" t="str">
        <f>IFERROR(__xludf.DUMMYFUNCTION("""COMPUTED_VALUE"""),"05/02/2019 - 05/08/2019")</f>
        <v>05/02/2019 - 05/08/2019</v>
      </c>
      <c r="V1" s="11" t="str">
        <f>IFERROR(__xludf.DUMMYFUNCTION("""COMPUTED_VALUE"""),"05/09/2019 - 05/15/2019")</f>
        <v>05/09/2019 - 05/15/2019</v>
      </c>
      <c r="W1" s="11" t="str">
        <f>IFERROR(__xludf.DUMMYFUNCTION("""COMPUTED_VALUE"""),"05/16/2019 - 05/22/2019")</f>
        <v>05/16/2019 - 05/22/2019</v>
      </c>
      <c r="X1" s="11" t="str">
        <f>IFERROR(__xludf.DUMMYFUNCTION("""COMPUTED_VALUE"""),"05/23/2019 - 05/29/2019")</f>
        <v>05/23/2019 - 05/29/2019</v>
      </c>
      <c r="Y1" s="11" t="str">
        <f>IFERROR(__xludf.DUMMYFUNCTION("""COMPUTED_VALUE"""),"05/30/2019 - 06/05/2019")</f>
        <v>05/30/2019 - 06/05/2019</v>
      </c>
      <c r="Z1" s="11" t="str">
        <f>IFERROR(__xludf.DUMMYFUNCTION("""COMPUTED_VALUE"""),"06/06/2019 - 06/12/2019")</f>
        <v>06/06/2019 - 06/12/2019</v>
      </c>
      <c r="AA1" s="11" t="str">
        <f>IFERROR(__xludf.DUMMYFUNCTION("""COMPUTED_VALUE"""),"06/13/2019 - 06/19/2019")</f>
        <v>06/13/2019 - 06/19/2019</v>
      </c>
      <c r="AB1" s="11" t="str">
        <f>IFERROR(__xludf.DUMMYFUNCTION("""COMPUTED_VALUE"""),"06/20/2019 - 06/26/2019")</f>
        <v>06/20/2019 - 06/26/2019</v>
      </c>
      <c r="AC1" s="11" t="str">
        <f>IFERROR(__xludf.DUMMYFUNCTION("""COMPUTED_VALUE"""),"06/27/2019 - 07/03/2019")</f>
        <v>06/27/2019 - 07/03/2019</v>
      </c>
      <c r="AD1" s="11" t="str">
        <f>IFERROR(__xludf.DUMMYFUNCTION("""COMPUTED_VALUE"""),"07/04/2019 - 07/10/2019")</f>
        <v>07/04/2019 - 07/10/2019</v>
      </c>
      <c r="AE1" s="11" t="str">
        <f>IFERROR(__xludf.DUMMYFUNCTION("""COMPUTED_VALUE"""),"07/11/2019 - 07/17/2019")</f>
        <v>07/11/2019 - 07/17/2019</v>
      </c>
      <c r="AF1" s="11" t="str">
        <f>IFERROR(__xludf.DUMMYFUNCTION("""COMPUTED_VALUE"""),"07/18/2019 - 07/24/2019")</f>
        <v>07/18/2019 - 07/24/2019</v>
      </c>
      <c r="AG1" s="11" t="str">
        <f>IFERROR(__xludf.DUMMYFUNCTION("""COMPUTED_VALUE"""),"07/25/2019 - 07/31/2019")</f>
        <v>07/25/2019 - 07/31/2019</v>
      </c>
      <c r="AH1" s="11" t="str">
        <f>IFERROR(__xludf.DUMMYFUNCTION("""COMPUTED_VALUE"""),"08/01/2019 - 08/07/2019")</f>
        <v>08/01/2019 - 08/07/2019</v>
      </c>
      <c r="AI1" s="11" t="str">
        <f>IFERROR(__xludf.DUMMYFUNCTION("""COMPUTED_VALUE"""),"08/08/2019 - 08/14/2019")</f>
        <v>08/08/2019 - 08/14/2019</v>
      </c>
      <c r="AJ1" s="11" t="str">
        <f>IFERROR(__xludf.DUMMYFUNCTION("""COMPUTED_VALUE"""),"08/15/2019 - 08/21/2019")</f>
        <v>08/15/2019 - 08/21/2019</v>
      </c>
      <c r="AK1" s="11" t="str">
        <f>IFERROR(__xludf.DUMMYFUNCTION("""COMPUTED_VALUE"""),"08/22/2019 - 08/28/2019")</f>
        <v>08/22/2019 - 08/28/2019</v>
      </c>
      <c r="AL1" s="11" t="str">
        <f>IFERROR(__xludf.DUMMYFUNCTION("""COMPUTED_VALUE"""),"08/29/2019 - 09/04/2019")</f>
        <v>08/29/2019 - 09/04/2019</v>
      </c>
      <c r="AM1" s="11" t="str">
        <f>IFERROR(__xludf.DUMMYFUNCTION("""COMPUTED_VALUE"""),"09/05/2019 - 09/11/2019")</f>
        <v>09/05/2019 - 09/11/2019</v>
      </c>
      <c r="AN1" s="11" t="str">
        <f>IFERROR(__xludf.DUMMYFUNCTION("""COMPUTED_VALUE"""),"09/12/2019 - 09/18/2019")</f>
        <v>09/12/2019 - 09/18/2019</v>
      </c>
      <c r="AO1" s="11" t="str">
        <f>IFERROR(__xludf.DUMMYFUNCTION("""COMPUTED_VALUE"""),"09/19/2019 - 09/25/2019")</f>
        <v>09/19/2019 - 09/25/2019</v>
      </c>
      <c r="AP1" s="11" t="str">
        <f>IFERROR(__xludf.DUMMYFUNCTION("""COMPUTED_VALUE"""),"09/26/2019 - 10/02/2019")</f>
        <v>09/26/2019 - 10/02/2019</v>
      </c>
      <c r="AQ1" s="11" t="str">
        <f>IFERROR(__xludf.DUMMYFUNCTION("""COMPUTED_VALUE"""),"10/03/2019 - 10/09/2019")</f>
        <v>10/03/2019 - 10/09/2019</v>
      </c>
      <c r="AR1" s="11" t="str">
        <f>IFERROR(__xludf.DUMMYFUNCTION("""COMPUTED_VALUE"""),"10/10/2019 10/16/2019")</f>
        <v>10/10/2019 10/16/2019</v>
      </c>
      <c r="AS1" s="11" t="str">
        <f>IFERROR(__xludf.DUMMYFUNCTION("""COMPUTED_VALUE"""),"10/17/2019 - 10/23/2019")</f>
        <v>10/17/2019 - 10/23/2019</v>
      </c>
      <c r="AT1" s="11" t="str">
        <f>IFERROR(__xludf.DUMMYFUNCTION("""COMPUTED_VALUE"""),"10/24/2019 - 10/30/2019")</f>
        <v>10/24/2019 - 10/30/2019</v>
      </c>
      <c r="AU1" s="11" t="str">
        <f>IFERROR(__xludf.DUMMYFUNCTION("""COMPUTED_VALUE"""),"10/31/2019 - 11/06/2019")</f>
        <v>10/31/2019 - 11/06/2019</v>
      </c>
      <c r="AV1" s="11" t="str">
        <f>IFERROR(__xludf.DUMMYFUNCTION("""COMPUTED_VALUE"""),"11/07/2019 - 11/13/2019")</f>
        <v>11/07/2019 - 11/13/2019</v>
      </c>
      <c r="AW1" s="11" t="str">
        <f>IFERROR(__xludf.DUMMYFUNCTION("""COMPUTED_VALUE"""),"11/14/2019 11/20/2019")</f>
        <v>11/14/2019 11/20/2019</v>
      </c>
      <c r="AX1" s="11" t="str">
        <f>IFERROR(__xludf.DUMMYFUNCTION("""COMPUTED_VALUE"""),"11/21/2019 11/27/2019")</f>
        <v>11/21/2019 11/27/2019</v>
      </c>
      <c r="AY1" s="11" t="str">
        <f>IFERROR(__xludf.DUMMYFUNCTION("""COMPUTED_VALUE"""),"11/28/2019 12/04/2019")</f>
        <v>11/28/2019 12/04/2019</v>
      </c>
      <c r="AZ1" s="11" t="str">
        <f>IFERROR(__xludf.DUMMYFUNCTION("""COMPUTED_VALUE"""),"12/05/2019 12/11/2019")</f>
        <v>12/05/2019 12/11/2019</v>
      </c>
      <c r="BA1" s="11" t="str">
        <f>IFERROR(__xludf.DUMMYFUNCTION("""COMPUTED_VALUE"""),"12/12/2019 12/18/2019")</f>
        <v>12/12/2019 12/18/2019</v>
      </c>
      <c r="BB1" s="11" t="str">
        <f>IFERROR(__xludf.DUMMYFUNCTION("""COMPUTED_VALUE"""),"12/19/2019 12/25/2019")</f>
        <v>12/19/2019 12/25/2019</v>
      </c>
      <c r="BC1" s="11" t="str">
        <f>IFERROR(__xludf.DUMMYFUNCTION("""COMPUTED_VALUE"""),"12/26/2019 01/01/2020")</f>
        <v>12/26/2019 01/01/2020</v>
      </c>
      <c r="BD1" s="11" t="str">
        <f>IFERROR(__xludf.DUMMYFUNCTION("""COMPUTED_VALUE"""),"01/02/2020 01/08/2020")</f>
        <v>01/02/2020 01/08/2020</v>
      </c>
      <c r="BE1" s="11" t="str">
        <f>IFERROR(__xludf.DUMMYFUNCTION("""COMPUTED_VALUE"""),"")</f>
        <v/>
      </c>
      <c r="BF1" s="11" t="str">
        <f>IFERROR(__xludf.DUMMYFUNCTION("""COMPUTED_VALUE"""),"")</f>
        <v/>
      </c>
      <c r="BG1" s="11" t="str">
        <f>IFERROR(__xludf.DUMMYFUNCTION("""COMPUTED_VALUE"""),"")</f>
        <v/>
      </c>
    </row>
    <row r="2">
      <c r="A2" s="21" t="str">
        <f>IFERROR(__xludf.DUMMYFUNCTION("""COMPUTED_VALUE"""),"https://upload.wikimedia.org/wikipedia/commons/thumb/b/b7/Amy_Klobuchar%2C_official_portrait%2C_113th_Congress.jpg/220px-Amy_Klobuchar%2C_official_portrait%2C_113th_Congress.jpg")</f>
        <v>https://upload.wikimedia.org/wikipedia/commons/thumb/b/b7/Amy_Klobuchar%2C_official_portrait%2C_113th_Congress.jpg/220px-Amy_Klobuchar%2C_official_portrait%2C_113th_Congress.jpg</v>
      </c>
      <c r="B2" s="11" t="str">
        <f>IFERROR(__xludf.DUMMYFUNCTION("""COMPUTED_VALUE"""),"Amy Klobuchar")</f>
        <v>Amy Klobuchar</v>
      </c>
      <c r="C2" s="11">
        <f>IFERROR(__xludf.DUMMYFUNCTION("""COMPUTED_VALUE"""),4.0)</f>
        <v>4</v>
      </c>
      <c r="D2" s="11">
        <f>IFERROR(__xludf.DUMMYFUNCTION("""COMPUTED_VALUE"""),4.0)</f>
        <v>4</v>
      </c>
      <c r="E2" s="11">
        <f>IFERROR(__xludf.DUMMYFUNCTION("""COMPUTED_VALUE"""),4.0)</f>
        <v>4</v>
      </c>
      <c r="F2" s="11">
        <f>IFERROR(__xludf.DUMMYFUNCTION("""COMPUTED_VALUE"""),11.0)</f>
        <v>11</v>
      </c>
      <c r="G2" s="11">
        <f>IFERROR(__xludf.DUMMYFUNCTION("""COMPUTED_VALUE"""),3.0)</f>
        <v>3</v>
      </c>
      <c r="H2" s="11">
        <f>IFERROR(__xludf.DUMMYFUNCTION("""COMPUTED_VALUE"""),18.0)</f>
        <v>18</v>
      </c>
      <c r="I2" s="11">
        <f>IFERROR(__xludf.DUMMYFUNCTION("""COMPUTED_VALUE"""),74.0)</f>
        <v>74</v>
      </c>
      <c r="J2" s="11">
        <f>IFERROR(__xludf.DUMMYFUNCTION("""COMPUTED_VALUE"""),11.0)</f>
        <v>11</v>
      </c>
      <c r="K2" s="11">
        <f>IFERROR(__xludf.DUMMYFUNCTION("""COMPUTED_VALUE"""),11.0)</f>
        <v>11</v>
      </c>
      <c r="L2" s="11">
        <f>IFERROR(__xludf.DUMMYFUNCTION("""COMPUTED_VALUE"""),5.0)</f>
        <v>5</v>
      </c>
      <c r="M2" s="11">
        <f>IFERROR(__xludf.DUMMYFUNCTION("""COMPUTED_VALUE"""),5.0)</f>
        <v>5</v>
      </c>
      <c r="N2" s="11">
        <f>IFERROR(__xludf.DUMMYFUNCTION("""COMPUTED_VALUE"""),12.0)</f>
        <v>12</v>
      </c>
      <c r="O2" s="11">
        <f>IFERROR(__xludf.DUMMYFUNCTION("""COMPUTED_VALUE"""),6.0)</f>
        <v>6</v>
      </c>
      <c r="P2" s="11">
        <f>IFERROR(__xludf.DUMMYFUNCTION("""COMPUTED_VALUE"""),2.0)</f>
        <v>2</v>
      </c>
      <c r="Q2" s="11">
        <f>IFERROR(__xludf.DUMMYFUNCTION("""COMPUTED_VALUE"""),1.0)</f>
        <v>1</v>
      </c>
      <c r="R2" s="11">
        <f>IFERROR(__xludf.DUMMYFUNCTION("""COMPUTED_VALUE"""),1.0)</f>
        <v>1</v>
      </c>
      <c r="S2" s="11">
        <f>IFERROR(__xludf.DUMMYFUNCTION("""COMPUTED_VALUE"""),7.0)</f>
        <v>7</v>
      </c>
      <c r="T2" s="11">
        <f>IFERROR(__xludf.DUMMYFUNCTION("""COMPUTED_VALUE"""),1.0)</f>
        <v>1</v>
      </c>
      <c r="U2" s="11">
        <f>IFERROR(__xludf.DUMMYFUNCTION("""COMPUTED_VALUE"""),8.0)</f>
        <v>8</v>
      </c>
      <c r="V2" s="11">
        <f>IFERROR(__xludf.DUMMYFUNCTION("""COMPUTED_VALUE"""),7.0)</f>
        <v>7</v>
      </c>
      <c r="W2" s="11">
        <f>IFERROR(__xludf.DUMMYFUNCTION("""COMPUTED_VALUE"""),3.0)</f>
        <v>3</v>
      </c>
      <c r="X2" s="11">
        <f>IFERROR(__xludf.DUMMYFUNCTION("""COMPUTED_VALUE"""),5.0)</f>
        <v>5</v>
      </c>
      <c r="Y2" s="11">
        <f>IFERROR(__xludf.DUMMYFUNCTION("""COMPUTED_VALUE"""),7.0)</f>
        <v>7</v>
      </c>
      <c r="Z2" s="11">
        <f>IFERROR(__xludf.DUMMYFUNCTION("""COMPUTED_VALUE"""),3.0)</f>
        <v>3</v>
      </c>
      <c r="AA2" s="11">
        <f>IFERROR(__xludf.DUMMYFUNCTION("""COMPUTED_VALUE"""),3.0)</f>
        <v>3</v>
      </c>
      <c r="AB2" s="11">
        <f>IFERROR(__xludf.DUMMYFUNCTION("""COMPUTED_VALUE"""),3.0)</f>
        <v>3</v>
      </c>
      <c r="AC2" s="11">
        <f>IFERROR(__xludf.DUMMYFUNCTION("""COMPUTED_VALUE"""),16.0)</f>
        <v>16</v>
      </c>
      <c r="AD2" s="11">
        <f>IFERROR(__xludf.DUMMYFUNCTION("""COMPUTED_VALUE"""),6.0)</f>
        <v>6</v>
      </c>
      <c r="AE2" s="11">
        <f>IFERROR(__xludf.DUMMYFUNCTION("""COMPUTED_VALUE"""),4.0)</f>
        <v>4</v>
      </c>
      <c r="AF2" s="11">
        <f>IFERROR(__xludf.DUMMYFUNCTION("""COMPUTED_VALUE"""),8.0)</f>
        <v>8</v>
      </c>
      <c r="AG2" s="11">
        <f>IFERROR(__xludf.DUMMYFUNCTION("""COMPUTED_VALUE"""),9.0)</f>
        <v>9</v>
      </c>
      <c r="AH2" s="11">
        <f>IFERROR(__xludf.DUMMYFUNCTION("""COMPUTED_VALUE"""),5.0)</f>
        <v>5</v>
      </c>
      <c r="AI2" s="11">
        <f>IFERROR(__xludf.DUMMYFUNCTION("""COMPUTED_VALUE"""),4.0)</f>
        <v>4</v>
      </c>
      <c r="AJ2" s="11">
        <f>IFERROR(__xludf.DUMMYFUNCTION("""COMPUTED_VALUE"""),2.0)</f>
        <v>2</v>
      </c>
      <c r="AK2" s="11">
        <f>IFERROR(__xludf.DUMMYFUNCTION("""COMPUTED_VALUE"""),3.0)</f>
        <v>3</v>
      </c>
      <c r="AL2" s="11">
        <f>IFERROR(__xludf.DUMMYFUNCTION("""COMPUTED_VALUE"""),7.0)</f>
        <v>7</v>
      </c>
      <c r="AM2" s="11">
        <f>IFERROR(__xludf.DUMMYFUNCTION("""COMPUTED_VALUE"""),5.0)</f>
        <v>5</v>
      </c>
      <c r="AN2" s="14">
        <f>IFERROR(__xludf.DUMMYFUNCTION("""COMPUTED_VALUE"""),12.0)</f>
        <v>12</v>
      </c>
      <c r="AO2" s="14">
        <f>IFERROR(__xludf.DUMMYFUNCTION("""COMPUTED_VALUE"""),2.0)</f>
        <v>2</v>
      </c>
      <c r="AP2" s="14">
        <f>IFERROR(__xludf.DUMMYFUNCTION("""COMPUTED_VALUE"""),2.0)</f>
        <v>2</v>
      </c>
      <c r="AQ2" s="14">
        <f>IFERROR(__xludf.DUMMYFUNCTION("""COMPUTED_VALUE"""),3.0)</f>
        <v>3</v>
      </c>
      <c r="AR2" s="14">
        <f>IFERROR(__xludf.DUMMYFUNCTION("""COMPUTED_VALUE"""),22.0)</f>
        <v>22</v>
      </c>
      <c r="AS2" s="14">
        <f>IFERROR(__xludf.DUMMYFUNCTION("""COMPUTED_VALUE"""),5.0)</f>
        <v>5</v>
      </c>
      <c r="AT2" s="14">
        <f>IFERROR(__xludf.DUMMYFUNCTION("""COMPUTED_VALUE"""),8.0)</f>
        <v>8</v>
      </c>
      <c r="AU2" s="14">
        <f>IFERROR(__xludf.DUMMYFUNCTION("""COMPUTED_VALUE"""),8.0)</f>
        <v>8</v>
      </c>
      <c r="AV2" s="14">
        <f>IFERROR(__xludf.DUMMYFUNCTION("""COMPUTED_VALUE"""),4.0)</f>
        <v>4</v>
      </c>
      <c r="AW2" s="14">
        <f>IFERROR(__xludf.DUMMYFUNCTION("""COMPUTED_VALUE"""),6.0)</f>
        <v>6</v>
      </c>
      <c r="AX2" s="14">
        <f>IFERROR(__xludf.DUMMYFUNCTION("""COMPUTED_VALUE"""),20.0)</f>
        <v>20</v>
      </c>
      <c r="AY2" s="14">
        <f>IFERROR(__xludf.DUMMYFUNCTION("""COMPUTED_VALUE"""),8.0)</f>
        <v>8</v>
      </c>
      <c r="AZ2" s="14">
        <f>IFERROR(__xludf.DUMMYFUNCTION("""COMPUTED_VALUE"""),4.0)</f>
        <v>4</v>
      </c>
      <c r="BA2" s="14">
        <f>IFERROR(__xludf.DUMMYFUNCTION("""COMPUTED_VALUE"""),6.0)</f>
        <v>6</v>
      </c>
      <c r="BB2" s="14">
        <f>IFERROR(__xludf.DUMMYFUNCTION("""COMPUTED_VALUE"""),44.0)</f>
        <v>44</v>
      </c>
      <c r="BC2" s="14">
        <f>IFERROR(__xludf.DUMMYFUNCTION("""COMPUTED_VALUE"""),7.0)</f>
        <v>7</v>
      </c>
      <c r="BD2" s="14">
        <f>IFERROR(__xludf.DUMMYFUNCTION("""COMPUTED_VALUE"""),11.0)</f>
        <v>11</v>
      </c>
      <c r="BE2" s="11" t="str">
        <f>IFERROR(__xludf.DUMMYFUNCTION("""COMPUTED_VALUE"""),"")</f>
        <v/>
      </c>
      <c r="BF2" s="11" t="str">
        <f>IFERROR(__xludf.DUMMYFUNCTION("""COMPUTED_VALUE"""),"")</f>
        <v/>
      </c>
      <c r="BG2" s="11" t="str">
        <f>IFERROR(__xludf.DUMMYFUNCTION("""COMPUTED_VALUE"""),"")</f>
        <v/>
      </c>
    </row>
    <row r="3">
      <c r="A3" s="21" t="str">
        <f>IFERROR(__xludf.DUMMYFUNCTION("""COMPUTED_VALUE"""),"https://upload.wikimedia.org/wikipedia/commons/thumb/f/f6/Andrew_Yang_by_Gage_Skidmore.jpg/220px-Andrew_Yang_by_Gage_Skidmore.jpg")</f>
        <v>https://upload.wikimedia.org/wikipedia/commons/thumb/f/f6/Andrew_Yang_by_Gage_Skidmore.jpg/220px-Andrew_Yang_by_Gage_Skidmore.jpg</v>
      </c>
      <c r="B3" s="11" t="str">
        <f>IFERROR(__xludf.DUMMYFUNCTION("""COMPUTED_VALUE"""),"Andrew Yang")</f>
        <v>Andrew Yang</v>
      </c>
      <c r="C3" s="11">
        <f>IFERROR(__xludf.DUMMYFUNCTION("""COMPUTED_VALUE"""),1.0)</f>
        <v>1</v>
      </c>
      <c r="D3" s="11">
        <f>IFERROR(__xludf.DUMMYFUNCTION("""COMPUTED_VALUE"""),4.0)</f>
        <v>4</v>
      </c>
      <c r="E3" s="11">
        <f>IFERROR(__xludf.DUMMYFUNCTION("""COMPUTED_VALUE"""),2.0)</f>
        <v>2</v>
      </c>
      <c r="F3" s="11">
        <f>IFERROR(__xludf.DUMMYFUNCTION("""COMPUTED_VALUE"""),9.0)</f>
        <v>9</v>
      </c>
      <c r="G3" s="11">
        <f>IFERROR(__xludf.DUMMYFUNCTION("""COMPUTED_VALUE"""),5.0)</f>
        <v>5</v>
      </c>
      <c r="H3" s="11">
        <f>IFERROR(__xludf.DUMMYFUNCTION("""COMPUTED_VALUE"""),11.0)</f>
        <v>11</v>
      </c>
      <c r="I3" s="11">
        <f>IFERROR(__xludf.DUMMYFUNCTION("""COMPUTED_VALUE"""),11.0)</f>
        <v>11</v>
      </c>
      <c r="J3" s="11">
        <f>IFERROR(__xludf.DUMMYFUNCTION("""COMPUTED_VALUE"""),13.0)</f>
        <v>13</v>
      </c>
      <c r="K3" s="11">
        <f>IFERROR(__xludf.DUMMYFUNCTION("""COMPUTED_VALUE"""),11.0)</f>
        <v>11</v>
      </c>
      <c r="L3" s="11">
        <f>IFERROR(__xludf.DUMMYFUNCTION("""COMPUTED_VALUE"""),19.0)</f>
        <v>19</v>
      </c>
      <c r="M3" s="11">
        <f>IFERROR(__xludf.DUMMYFUNCTION("""COMPUTED_VALUE"""),63.0)</f>
        <v>63</v>
      </c>
      <c r="N3" s="11">
        <f>IFERROR(__xludf.DUMMYFUNCTION("""COMPUTED_VALUE"""),51.0)</f>
        <v>51</v>
      </c>
      <c r="O3" s="11">
        <f>IFERROR(__xludf.DUMMYFUNCTION("""COMPUTED_VALUE"""),44.0)</f>
        <v>44</v>
      </c>
      <c r="P3" s="11">
        <f>IFERROR(__xludf.DUMMYFUNCTION("""COMPUTED_VALUE"""),7.0)</f>
        <v>7</v>
      </c>
      <c r="Q3" s="11">
        <f>IFERROR(__xludf.DUMMYFUNCTION("""COMPUTED_VALUE"""),14.0)</f>
        <v>14</v>
      </c>
      <c r="R3" s="11">
        <f>IFERROR(__xludf.DUMMYFUNCTION("""COMPUTED_VALUE"""),17.0)</f>
        <v>17</v>
      </c>
      <c r="S3" s="11">
        <f>IFERROR(__xludf.DUMMYFUNCTION("""COMPUTED_VALUE"""),21.0)</f>
        <v>21</v>
      </c>
      <c r="T3" s="11">
        <f>IFERROR(__xludf.DUMMYFUNCTION("""COMPUTED_VALUE"""),5.0)</f>
        <v>5</v>
      </c>
      <c r="U3" s="11">
        <f>IFERROR(__xludf.DUMMYFUNCTION("""COMPUTED_VALUE"""),9.0)</f>
        <v>9</v>
      </c>
      <c r="V3" s="11">
        <f>IFERROR(__xludf.DUMMYFUNCTION("""COMPUTED_VALUE"""),16.0)</f>
        <v>16</v>
      </c>
      <c r="W3" s="11">
        <f>IFERROR(__xludf.DUMMYFUNCTION("""COMPUTED_VALUE"""),17.0)</f>
        <v>17</v>
      </c>
      <c r="X3" s="11">
        <f>IFERROR(__xludf.DUMMYFUNCTION("""COMPUTED_VALUE"""),16.0)</f>
        <v>16</v>
      </c>
      <c r="Y3" s="11">
        <f>IFERROR(__xludf.DUMMYFUNCTION("""COMPUTED_VALUE"""),20.0)</f>
        <v>20</v>
      </c>
      <c r="Z3" s="11">
        <f>IFERROR(__xludf.DUMMYFUNCTION("""COMPUTED_VALUE"""),17.0)</f>
        <v>17</v>
      </c>
      <c r="AA3" s="11">
        <f>IFERROR(__xludf.DUMMYFUNCTION("""COMPUTED_VALUE"""),23.0)</f>
        <v>23</v>
      </c>
      <c r="AB3" s="11">
        <f>IFERROR(__xludf.DUMMYFUNCTION("""COMPUTED_VALUE"""),17.0)</f>
        <v>17</v>
      </c>
      <c r="AC3" s="11">
        <f>IFERROR(__xludf.DUMMYFUNCTION("""COMPUTED_VALUE"""),55.0)</f>
        <v>55</v>
      </c>
      <c r="AD3" s="11">
        <f>IFERROR(__xludf.DUMMYFUNCTION("""COMPUTED_VALUE"""),28.0)</f>
        <v>28</v>
      </c>
      <c r="AE3" s="11">
        <f>IFERROR(__xludf.DUMMYFUNCTION("""COMPUTED_VALUE"""),39.0)</f>
        <v>39</v>
      </c>
      <c r="AF3" s="11">
        <f>IFERROR(__xludf.DUMMYFUNCTION("""COMPUTED_VALUE"""),17.0)</f>
        <v>17</v>
      </c>
      <c r="AG3" s="11">
        <f>IFERROR(__xludf.DUMMYFUNCTION("""COMPUTED_VALUE"""),28.0)</f>
        <v>28</v>
      </c>
      <c r="AH3" s="11">
        <f>IFERROR(__xludf.DUMMYFUNCTION("""COMPUTED_VALUE"""),44.0)</f>
        <v>44</v>
      </c>
      <c r="AI3" s="11">
        <f>IFERROR(__xludf.DUMMYFUNCTION("""COMPUTED_VALUE"""),49.0)</f>
        <v>49</v>
      </c>
      <c r="AJ3" s="11">
        <f>IFERROR(__xludf.DUMMYFUNCTION("""COMPUTED_VALUE"""),54.0)</f>
        <v>54</v>
      </c>
      <c r="AK3" s="11">
        <f>IFERROR(__xludf.DUMMYFUNCTION("""COMPUTED_VALUE"""),52.0)</f>
        <v>52</v>
      </c>
      <c r="AL3" s="11">
        <f>IFERROR(__xludf.DUMMYFUNCTION("""COMPUTED_VALUE"""),71.0)</f>
        <v>71</v>
      </c>
      <c r="AM3" s="11">
        <f>IFERROR(__xludf.DUMMYFUNCTION("""COMPUTED_VALUE"""),39.0)</f>
        <v>39</v>
      </c>
      <c r="AN3" s="14">
        <f>IFERROR(__xludf.DUMMYFUNCTION("""COMPUTED_VALUE"""),81.0)</f>
        <v>81</v>
      </c>
      <c r="AO3" s="14">
        <f>IFERROR(__xludf.DUMMYFUNCTION("""COMPUTED_VALUE"""),20.0)</f>
        <v>20</v>
      </c>
      <c r="AP3" s="14">
        <f>IFERROR(__xludf.DUMMYFUNCTION("""COMPUTED_VALUE"""),27.0)</f>
        <v>27</v>
      </c>
      <c r="AQ3" s="14">
        <f>IFERROR(__xludf.DUMMYFUNCTION("""COMPUTED_VALUE"""),21.0)</f>
        <v>21</v>
      </c>
      <c r="AR3" s="14">
        <f>IFERROR(__xludf.DUMMYFUNCTION("""COMPUTED_VALUE"""),50.0)</f>
        <v>50</v>
      </c>
      <c r="AS3" s="14">
        <f>IFERROR(__xludf.DUMMYFUNCTION("""COMPUTED_VALUE"""),18.0)</f>
        <v>18</v>
      </c>
      <c r="AT3" s="14">
        <f>IFERROR(__xludf.DUMMYFUNCTION("""COMPUTED_VALUE"""),31.0)</f>
        <v>31</v>
      </c>
      <c r="AU3" s="14">
        <f>IFERROR(__xludf.DUMMYFUNCTION("""COMPUTED_VALUE"""),44.0)</f>
        <v>44</v>
      </c>
      <c r="AV3" s="14">
        <f>IFERROR(__xludf.DUMMYFUNCTION("""COMPUTED_VALUE"""),23.0)</f>
        <v>23</v>
      </c>
      <c r="AW3" s="14">
        <f>IFERROR(__xludf.DUMMYFUNCTION("""COMPUTED_VALUE"""),45.0)</f>
        <v>45</v>
      </c>
      <c r="AX3" s="14">
        <f>IFERROR(__xludf.DUMMYFUNCTION("""COMPUTED_VALUE"""),43.0)</f>
        <v>43</v>
      </c>
      <c r="AY3" s="14">
        <f>IFERROR(__xludf.DUMMYFUNCTION("""COMPUTED_VALUE"""),35.0)</f>
        <v>35</v>
      </c>
      <c r="AZ3" s="14">
        <f>IFERROR(__xludf.DUMMYFUNCTION("""COMPUTED_VALUE"""),27.0)</f>
        <v>27</v>
      </c>
      <c r="BA3" s="14">
        <f>IFERROR(__xludf.DUMMYFUNCTION("""COMPUTED_VALUE"""),39.0)</f>
        <v>39</v>
      </c>
      <c r="BB3" s="14">
        <f>IFERROR(__xludf.DUMMYFUNCTION("""COMPUTED_VALUE"""),89.0)</f>
        <v>89</v>
      </c>
      <c r="BC3" s="14">
        <f>IFERROR(__xludf.DUMMYFUNCTION("""COMPUTED_VALUE"""),65.0)</f>
        <v>65</v>
      </c>
      <c r="BD3" s="14">
        <f>IFERROR(__xludf.DUMMYFUNCTION("""COMPUTED_VALUE"""),55.0)</f>
        <v>55</v>
      </c>
      <c r="BE3" s="11" t="str">
        <f>IFERROR(__xludf.DUMMYFUNCTION("""COMPUTED_VALUE"""),"")</f>
        <v/>
      </c>
      <c r="BF3" s="11" t="str">
        <f>IFERROR(__xludf.DUMMYFUNCTION("""COMPUTED_VALUE"""),"")</f>
        <v/>
      </c>
      <c r="BG3" s="11" t="str">
        <f>IFERROR(__xludf.DUMMYFUNCTION("""COMPUTED_VALUE"""),"")</f>
        <v/>
      </c>
    </row>
    <row r="4">
      <c r="A4" s="21" t="str">
        <f>IFERROR(__xludf.DUMMYFUNCTION("""COMPUTED_VALUE"""),"https://upload.wikimedia.org/wikipedia/commons/thumb/0/0c/Bernie_Sanders_July_2019_%28cropped%29.jpg/220px-Bernie_Sanders_July_2019_%28cropped%29.jpg")</f>
        <v>https://upload.wikimedia.org/wikipedia/commons/thumb/0/0c/Bernie_Sanders_July_2019_%28cropped%29.jpg/220px-Bernie_Sanders_July_2019_%28cropped%29.jpg</v>
      </c>
      <c r="B4" s="11" t="str">
        <f>IFERROR(__xludf.DUMMYFUNCTION("""COMPUTED_VALUE"""),"Bernie Sanders")</f>
        <v>Bernie Sanders</v>
      </c>
      <c r="C4" s="11">
        <f>IFERROR(__xludf.DUMMYFUNCTION("""COMPUTED_VALUE"""),21.0)</f>
        <v>21</v>
      </c>
      <c r="D4" s="11">
        <f>IFERROR(__xludf.DUMMYFUNCTION("""COMPUTED_VALUE"""),43.0)</f>
        <v>43</v>
      </c>
      <c r="E4" s="11">
        <f>IFERROR(__xludf.DUMMYFUNCTION("""COMPUTED_VALUE"""),26.0)</f>
        <v>26</v>
      </c>
      <c r="F4" s="11">
        <f>IFERROR(__xludf.DUMMYFUNCTION("""COMPUTED_VALUE"""),83.0)</f>
        <v>83</v>
      </c>
      <c r="G4" s="11">
        <f>IFERROR(__xludf.DUMMYFUNCTION("""COMPUTED_VALUE"""),100.0)</f>
        <v>100</v>
      </c>
      <c r="H4" s="11">
        <f>IFERROR(__xludf.DUMMYFUNCTION("""COMPUTED_VALUE"""),100.0)</f>
        <v>100</v>
      </c>
      <c r="I4" s="11">
        <f>IFERROR(__xludf.DUMMYFUNCTION("""COMPUTED_VALUE"""),31.0)</f>
        <v>31</v>
      </c>
      <c r="J4" s="11">
        <f>IFERROR(__xludf.DUMMYFUNCTION("""COMPUTED_VALUE"""),100.0)</f>
        <v>100</v>
      </c>
      <c r="K4" s="11">
        <f>IFERROR(__xludf.DUMMYFUNCTION("""COMPUTED_VALUE"""),100.0)</f>
        <v>100</v>
      </c>
      <c r="L4" s="11">
        <f>IFERROR(__xludf.DUMMYFUNCTION("""COMPUTED_VALUE"""),100.0)</f>
        <v>100</v>
      </c>
      <c r="M4" s="11">
        <f>IFERROR(__xludf.DUMMYFUNCTION("""COMPUTED_VALUE"""),90.0)</f>
        <v>90</v>
      </c>
      <c r="N4" s="11">
        <f>IFERROR(__xludf.DUMMYFUNCTION("""COMPUTED_VALUE"""),94.0)</f>
        <v>94</v>
      </c>
      <c r="O4" s="11">
        <f>IFERROR(__xludf.DUMMYFUNCTION("""COMPUTED_VALUE"""),52.0)</f>
        <v>52</v>
      </c>
      <c r="P4" s="11">
        <f>IFERROR(__xludf.DUMMYFUNCTION("""COMPUTED_VALUE"""),22.0)</f>
        <v>22</v>
      </c>
      <c r="Q4" s="11">
        <f>IFERROR(__xludf.DUMMYFUNCTION("""COMPUTED_VALUE"""),41.0)</f>
        <v>41</v>
      </c>
      <c r="R4" s="11">
        <f>IFERROR(__xludf.DUMMYFUNCTION("""COMPUTED_VALUE"""),72.0)</f>
        <v>72</v>
      </c>
      <c r="S4" s="11">
        <f>IFERROR(__xludf.DUMMYFUNCTION("""COMPUTED_VALUE"""),69.0)</f>
        <v>69</v>
      </c>
      <c r="T4" s="11">
        <f>IFERROR(__xludf.DUMMYFUNCTION("""COMPUTED_VALUE"""),25.0)</f>
        <v>25</v>
      </c>
      <c r="U4" s="11">
        <f>IFERROR(__xludf.DUMMYFUNCTION("""COMPUTED_VALUE"""),37.0)</f>
        <v>37</v>
      </c>
      <c r="V4" s="11">
        <f>IFERROR(__xludf.DUMMYFUNCTION("""COMPUTED_VALUE"""),59.0)</f>
        <v>59</v>
      </c>
      <c r="W4" s="11">
        <f>IFERROR(__xludf.DUMMYFUNCTION("""COMPUTED_VALUE"""),58.0)</f>
        <v>58</v>
      </c>
      <c r="X4" s="11">
        <f>IFERROR(__xludf.DUMMYFUNCTION("""COMPUTED_VALUE"""),54.0)</f>
        <v>54</v>
      </c>
      <c r="Y4" s="11">
        <f>IFERROR(__xludf.DUMMYFUNCTION("""COMPUTED_VALUE"""),69.0)</f>
        <v>69</v>
      </c>
      <c r="Z4" s="11">
        <f>IFERROR(__xludf.DUMMYFUNCTION("""COMPUTED_VALUE"""),38.0)</f>
        <v>38</v>
      </c>
      <c r="AA4" s="11">
        <f>IFERROR(__xludf.DUMMYFUNCTION("""COMPUTED_VALUE"""),63.0)</f>
        <v>63</v>
      </c>
      <c r="AB4" s="11">
        <f>IFERROR(__xludf.DUMMYFUNCTION("""COMPUTED_VALUE"""),73.0)</f>
        <v>73</v>
      </c>
      <c r="AC4" s="11">
        <f>IFERROR(__xludf.DUMMYFUNCTION("""COMPUTED_VALUE"""),81.0)</f>
        <v>81</v>
      </c>
      <c r="AD4" s="11">
        <f>IFERROR(__xludf.DUMMYFUNCTION("""COMPUTED_VALUE"""),72.0)</f>
        <v>72</v>
      </c>
      <c r="AE4" s="11">
        <f>IFERROR(__xludf.DUMMYFUNCTION("""COMPUTED_VALUE"""),100.0)</f>
        <v>100</v>
      </c>
      <c r="AF4" s="11">
        <f>IFERROR(__xludf.DUMMYFUNCTION("""COMPUTED_VALUE"""),100.0)</f>
        <v>100</v>
      </c>
      <c r="AG4" s="11">
        <f>IFERROR(__xludf.DUMMYFUNCTION("""COMPUTED_VALUE"""),100.0)</f>
        <v>100</v>
      </c>
      <c r="AH4" s="11">
        <f>IFERROR(__xludf.DUMMYFUNCTION("""COMPUTED_VALUE"""),30.0)</f>
        <v>30</v>
      </c>
      <c r="AI4" s="11">
        <f>IFERROR(__xludf.DUMMYFUNCTION("""COMPUTED_VALUE"""),71.0)</f>
        <v>71</v>
      </c>
      <c r="AJ4" s="11">
        <f>IFERROR(__xludf.DUMMYFUNCTION("""COMPUTED_VALUE"""),100.0)</f>
        <v>100</v>
      </c>
      <c r="AK4" s="11">
        <f>IFERROR(__xludf.DUMMYFUNCTION("""COMPUTED_VALUE"""),100.0)</f>
        <v>100</v>
      </c>
      <c r="AL4" s="11">
        <f>IFERROR(__xludf.DUMMYFUNCTION("""COMPUTED_VALUE"""),96.0)</f>
        <v>96</v>
      </c>
      <c r="AM4" s="11">
        <f>IFERROR(__xludf.DUMMYFUNCTION("""COMPUTED_VALUE"""),75.0)</f>
        <v>75</v>
      </c>
      <c r="AN4" s="14">
        <f>IFERROR(__xludf.DUMMYFUNCTION("""COMPUTED_VALUE"""),53.0)</f>
        <v>53</v>
      </c>
      <c r="AO4" s="14">
        <f>IFERROR(__xludf.DUMMYFUNCTION("""COMPUTED_VALUE"""),37.0)</f>
        <v>37</v>
      </c>
      <c r="AP4" s="14">
        <f>IFERROR(__xludf.DUMMYFUNCTION("""COMPUTED_VALUE"""),73.0)</f>
        <v>73</v>
      </c>
      <c r="AQ4" s="14">
        <f>IFERROR(__xludf.DUMMYFUNCTION("""COMPUTED_VALUE"""),100.0)</f>
        <v>100</v>
      </c>
      <c r="AR4" s="14">
        <f>IFERROR(__xludf.DUMMYFUNCTION("""COMPUTED_VALUE"""),76.0)</f>
        <v>76</v>
      </c>
      <c r="AS4" s="14">
        <f>IFERROR(__xludf.DUMMYFUNCTION("""COMPUTED_VALUE"""),36.0)</f>
        <v>36</v>
      </c>
      <c r="AT4" s="14">
        <f>IFERROR(__xludf.DUMMYFUNCTION("""COMPUTED_VALUE"""),75.0)</f>
        <v>75</v>
      </c>
      <c r="AU4" s="14">
        <f>IFERROR(__xludf.DUMMYFUNCTION("""COMPUTED_VALUE"""),74.0)</f>
        <v>74</v>
      </c>
      <c r="AV4" s="14">
        <f>IFERROR(__xludf.DUMMYFUNCTION("""COMPUTED_VALUE"""),57.0)</f>
        <v>57</v>
      </c>
      <c r="AW4" s="14">
        <f>IFERROR(__xludf.DUMMYFUNCTION("""COMPUTED_VALUE"""),64.0)</f>
        <v>64</v>
      </c>
      <c r="AX4" s="14">
        <f>IFERROR(__xludf.DUMMYFUNCTION("""COMPUTED_VALUE"""),72.0)</f>
        <v>72</v>
      </c>
      <c r="AY4" s="14">
        <f>IFERROR(__xludf.DUMMYFUNCTION("""COMPUTED_VALUE"""),51.0)</f>
        <v>51</v>
      </c>
      <c r="AZ4" s="14">
        <f>IFERROR(__xludf.DUMMYFUNCTION("""COMPUTED_VALUE"""),40.0)</f>
        <v>40</v>
      </c>
      <c r="BA4" s="14">
        <f>IFERROR(__xludf.DUMMYFUNCTION("""COMPUTED_VALUE"""),73.0)</f>
        <v>73</v>
      </c>
      <c r="BB4" s="14">
        <f>IFERROR(__xludf.DUMMYFUNCTION("""COMPUTED_VALUE"""),96.0)</f>
        <v>96</v>
      </c>
      <c r="BC4" s="14">
        <f>IFERROR(__xludf.DUMMYFUNCTION("""COMPUTED_VALUE"""),100.0)</f>
        <v>100</v>
      </c>
      <c r="BD4" s="14">
        <f>IFERROR(__xludf.DUMMYFUNCTION("""COMPUTED_VALUE"""),100.0)</f>
        <v>100</v>
      </c>
      <c r="BE4" s="11" t="str">
        <f>IFERROR(__xludf.DUMMYFUNCTION("""COMPUTED_VALUE"""),"")</f>
        <v/>
      </c>
      <c r="BF4" s="11" t="str">
        <f>IFERROR(__xludf.DUMMYFUNCTION("""COMPUTED_VALUE"""),"")</f>
        <v/>
      </c>
      <c r="BG4" s="11" t="str">
        <f>IFERROR(__xludf.DUMMYFUNCTION("""COMPUTED_VALUE"""),"")</f>
        <v/>
      </c>
    </row>
    <row r="5">
      <c r="A5" s="21" t="str">
        <f>IFERROR(__xludf.DUMMYFUNCTION("""COMPUTED_VALUE"""),"https://upload.wikimedia.org/wikipedia/commons/thumb/a/a7/Deval_Patrick_official_photo.jpg/220px-Deval_Patrick_official_photo.jpg")</f>
        <v>https://upload.wikimedia.org/wikipedia/commons/thumb/a/a7/Deval_Patrick_official_photo.jpg/220px-Deval_Patrick_official_photo.jpg</v>
      </c>
      <c r="B5" s="11" t="str">
        <f>IFERROR(__xludf.DUMMYFUNCTION("""COMPUTED_VALUE"""),"Deval Patrick")</f>
        <v>Deval Patrick</v>
      </c>
      <c r="C5" s="11">
        <f>IFERROR(__xludf.DUMMYFUNCTION("""COMPUTED_VALUE"""),0.0)</f>
        <v>0</v>
      </c>
      <c r="D5" s="11">
        <f>IFERROR(__xludf.DUMMYFUNCTION("""COMPUTED_VALUE"""),0.0)</f>
        <v>0</v>
      </c>
      <c r="E5" s="11">
        <f>IFERROR(__xludf.DUMMYFUNCTION("""COMPUTED_VALUE"""),0.0)</f>
        <v>0</v>
      </c>
      <c r="F5" s="11">
        <f>IFERROR(__xludf.DUMMYFUNCTION("""COMPUTED_VALUE"""),0.0)</f>
        <v>0</v>
      </c>
      <c r="G5" s="11">
        <f>IFERROR(__xludf.DUMMYFUNCTION("""COMPUTED_VALUE"""),0.0)</f>
        <v>0</v>
      </c>
      <c r="H5" s="11">
        <f>IFERROR(__xludf.DUMMYFUNCTION("""COMPUTED_VALUE"""),0.0)</f>
        <v>0</v>
      </c>
      <c r="I5" s="11">
        <f>IFERROR(__xludf.DUMMYFUNCTION("""COMPUTED_VALUE"""),0.0)</f>
        <v>0</v>
      </c>
      <c r="J5" s="11">
        <f>IFERROR(__xludf.DUMMYFUNCTION("""COMPUTED_VALUE"""),0.0)</f>
        <v>0</v>
      </c>
      <c r="K5" s="11">
        <f>IFERROR(__xludf.DUMMYFUNCTION("""COMPUTED_VALUE"""),0.0)</f>
        <v>0</v>
      </c>
      <c r="L5" s="11">
        <f>IFERROR(__xludf.DUMMYFUNCTION("""COMPUTED_VALUE"""),1.0)</f>
        <v>1</v>
      </c>
      <c r="M5" s="11">
        <f>IFERROR(__xludf.DUMMYFUNCTION("""COMPUTED_VALUE"""),0.0)</f>
        <v>0</v>
      </c>
      <c r="N5" s="11">
        <f>IFERROR(__xludf.DUMMYFUNCTION("""COMPUTED_VALUE"""),2.0)</f>
        <v>2</v>
      </c>
      <c r="O5" s="11">
        <f>IFERROR(__xludf.DUMMYFUNCTION("""COMPUTED_VALUE"""),0.0)</f>
        <v>0</v>
      </c>
      <c r="P5" s="11">
        <f>IFERROR(__xludf.DUMMYFUNCTION("""COMPUTED_VALUE"""),1.0)</f>
        <v>1</v>
      </c>
      <c r="Q5" s="11">
        <f>IFERROR(__xludf.DUMMYFUNCTION("""COMPUTED_VALUE"""),0.0)</f>
        <v>0</v>
      </c>
      <c r="R5" s="11">
        <f>IFERROR(__xludf.DUMMYFUNCTION("""COMPUTED_VALUE"""),0.0)</f>
        <v>0</v>
      </c>
      <c r="S5" s="11">
        <f>IFERROR(__xludf.DUMMYFUNCTION("""COMPUTED_VALUE"""),0.0)</f>
        <v>0</v>
      </c>
      <c r="T5" s="11">
        <f>IFERROR(__xludf.DUMMYFUNCTION("""COMPUTED_VALUE"""),0.0)</f>
        <v>0</v>
      </c>
      <c r="U5" s="11">
        <f>IFERROR(__xludf.DUMMYFUNCTION("""COMPUTED_VALUE"""),0.0)</f>
        <v>0</v>
      </c>
      <c r="V5" s="11">
        <f>IFERROR(__xludf.DUMMYFUNCTION("""COMPUTED_VALUE"""),0.0)</f>
        <v>0</v>
      </c>
      <c r="W5" s="11">
        <f>IFERROR(__xludf.DUMMYFUNCTION("""COMPUTED_VALUE"""),0.0)</f>
        <v>0</v>
      </c>
      <c r="X5" s="11">
        <f>IFERROR(__xludf.DUMMYFUNCTION("""COMPUTED_VALUE"""),0.0)</f>
        <v>0</v>
      </c>
      <c r="Y5" s="11">
        <f>IFERROR(__xludf.DUMMYFUNCTION("""COMPUTED_VALUE"""),0.0)</f>
        <v>0</v>
      </c>
      <c r="Z5" s="11">
        <f>IFERROR(__xludf.DUMMYFUNCTION("""COMPUTED_VALUE"""),1.0)</f>
        <v>1</v>
      </c>
      <c r="AA5" s="11">
        <f>IFERROR(__xludf.DUMMYFUNCTION("""COMPUTED_VALUE"""),0.0)</f>
        <v>0</v>
      </c>
      <c r="AB5" s="11">
        <f>IFERROR(__xludf.DUMMYFUNCTION("""COMPUTED_VALUE"""),0.0)</f>
        <v>0</v>
      </c>
      <c r="AC5" s="11">
        <f>IFERROR(__xludf.DUMMYFUNCTION("""COMPUTED_VALUE"""),0.0)</f>
        <v>0</v>
      </c>
      <c r="AD5" s="11">
        <f>IFERROR(__xludf.DUMMYFUNCTION("""COMPUTED_VALUE"""),0.0)</f>
        <v>0</v>
      </c>
      <c r="AE5" s="11">
        <f>IFERROR(__xludf.DUMMYFUNCTION("""COMPUTED_VALUE"""),0.0)</f>
        <v>0</v>
      </c>
      <c r="AF5" s="11">
        <f>IFERROR(__xludf.DUMMYFUNCTION("""COMPUTED_VALUE"""),0.0)</f>
        <v>0</v>
      </c>
      <c r="AG5" s="11">
        <f>IFERROR(__xludf.DUMMYFUNCTION("""COMPUTED_VALUE"""),0.0)</f>
        <v>0</v>
      </c>
      <c r="AH5" s="11">
        <f>IFERROR(__xludf.DUMMYFUNCTION("""COMPUTED_VALUE"""),0.0)</f>
        <v>0</v>
      </c>
      <c r="AI5" s="11">
        <f>IFERROR(__xludf.DUMMYFUNCTION("""COMPUTED_VALUE"""),0.0)</f>
        <v>0</v>
      </c>
      <c r="AJ5" s="11">
        <f>IFERROR(__xludf.DUMMYFUNCTION("""COMPUTED_VALUE"""),2.0)</f>
        <v>2</v>
      </c>
      <c r="AK5" s="11">
        <f>IFERROR(__xludf.DUMMYFUNCTION("""COMPUTED_VALUE"""),0.0)</f>
        <v>0</v>
      </c>
      <c r="AL5" s="11">
        <f>IFERROR(__xludf.DUMMYFUNCTION("""COMPUTED_VALUE"""),0.0)</f>
        <v>0</v>
      </c>
      <c r="AM5" s="11">
        <f>IFERROR(__xludf.DUMMYFUNCTION("""COMPUTED_VALUE"""),0.0)</f>
        <v>0</v>
      </c>
      <c r="AN5" s="14">
        <f>IFERROR(__xludf.DUMMYFUNCTION("""COMPUTED_VALUE"""),1.0)</f>
        <v>1</v>
      </c>
      <c r="AO5" s="14">
        <f>IFERROR(__xludf.DUMMYFUNCTION("""COMPUTED_VALUE"""),0.0)</f>
        <v>0</v>
      </c>
      <c r="AP5" s="14">
        <f>IFERROR(__xludf.DUMMYFUNCTION("""COMPUTED_VALUE"""),0.0)</f>
        <v>0</v>
      </c>
      <c r="AQ5" s="14">
        <f>IFERROR(__xludf.DUMMYFUNCTION("""COMPUTED_VALUE"""),0.0)</f>
        <v>0</v>
      </c>
      <c r="AR5" s="14">
        <f>IFERROR(__xludf.DUMMYFUNCTION("""COMPUTED_VALUE"""),0.0)</f>
        <v>0</v>
      </c>
      <c r="AS5" s="14">
        <f>IFERROR(__xludf.DUMMYFUNCTION("""COMPUTED_VALUE"""),1.0)</f>
        <v>1</v>
      </c>
      <c r="AT5" s="14">
        <f>IFERROR(__xludf.DUMMYFUNCTION("""COMPUTED_VALUE"""),0.0)</f>
        <v>0</v>
      </c>
      <c r="AU5" s="14">
        <f>IFERROR(__xludf.DUMMYFUNCTION("""COMPUTED_VALUE"""),0.0)</f>
        <v>0</v>
      </c>
      <c r="AV5" s="14">
        <f>IFERROR(__xludf.DUMMYFUNCTION("""COMPUTED_VALUE"""),10.0)</f>
        <v>10</v>
      </c>
      <c r="AW5" s="14">
        <f>IFERROR(__xludf.DUMMYFUNCTION("""COMPUTED_VALUE"""),42.0)</f>
        <v>42</v>
      </c>
      <c r="AX5" s="14">
        <f>IFERROR(__xludf.DUMMYFUNCTION("""COMPUTED_VALUE"""),4.0)</f>
        <v>4</v>
      </c>
      <c r="AY5" s="14">
        <f>IFERROR(__xludf.DUMMYFUNCTION("""COMPUTED_VALUE"""),3.0)</f>
        <v>3</v>
      </c>
      <c r="AZ5" s="14">
        <f>IFERROR(__xludf.DUMMYFUNCTION("""COMPUTED_VALUE"""),1.0)</f>
        <v>1</v>
      </c>
      <c r="BA5" s="14">
        <f>IFERROR(__xludf.DUMMYFUNCTION("""COMPUTED_VALUE"""),2.0)</f>
        <v>2</v>
      </c>
      <c r="BB5" s="14">
        <f>IFERROR(__xludf.DUMMYFUNCTION("""COMPUTED_VALUE"""),1.0)</f>
        <v>1</v>
      </c>
      <c r="BC5" s="14">
        <f>IFERROR(__xludf.DUMMYFUNCTION("""COMPUTED_VALUE"""),0.0)</f>
        <v>0</v>
      </c>
      <c r="BD5" s="14">
        <f>IFERROR(__xludf.DUMMYFUNCTION("""COMPUTED_VALUE"""),1.0)</f>
        <v>1</v>
      </c>
      <c r="BE5" s="11" t="str">
        <f>IFERROR(__xludf.DUMMYFUNCTION("""COMPUTED_VALUE"""),"")</f>
        <v/>
      </c>
      <c r="BF5" s="11" t="str">
        <f>IFERROR(__xludf.DUMMYFUNCTION("""COMPUTED_VALUE"""),"")</f>
        <v/>
      </c>
      <c r="BG5" s="11" t="str">
        <f>IFERROR(__xludf.DUMMYFUNCTION("""COMPUTED_VALUE"""),"")</f>
        <v/>
      </c>
    </row>
    <row r="6">
      <c r="A6" s="21" t="str">
        <f>IFERROR(__xludf.DUMMYFUNCTION("""COMPUTED_VALUE"""),"https://upload.wikimedia.org/wikipedia/commons/thumb/6/6a/Elizabeth_Warren%2C_official_portrait%2C_114th_Congress.jpg/220px-Elizabeth_Warren%2C_official_portrait%2C_114th_Congress.jpg")</f>
        <v>https://upload.wikimedia.org/wikipedia/commons/thumb/6/6a/Elizabeth_Warren%2C_official_portrait%2C_114th_Congress.jpg/220px-Elizabeth_Warren%2C_official_portrait%2C_114th_Congress.jpg</v>
      </c>
      <c r="B6" s="11" t="str">
        <f>IFERROR(__xludf.DUMMYFUNCTION("""COMPUTED_VALUE"""),"Elizabeth Warren")</f>
        <v>Elizabeth Warren</v>
      </c>
      <c r="C6" s="11">
        <f>IFERROR(__xludf.DUMMYFUNCTION("""COMPUTED_VALUE"""),100.0)</f>
        <v>100</v>
      </c>
      <c r="D6" s="11">
        <f>IFERROR(__xludf.DUMMYFUNCTION("""COMPUTED_VALUE"""),100.0)</f>
        <v>100</v>
      </c>
      <c r="E6" s="11">
        <f>IFERROR(__xludf.DUMMYFUNCTION("""COMPUTED_VALUE"""),30.0)</f>
        <v>30</v>
      </c>
      <c r="F6" s="11">
        <f>IFERROR(__xludf.DUMMYFUNCTION("""COMPUTED_VALUE"""),100.0)</f>
        <v>100</v>
      </c>
      <c r="G6" s="11">
        <f>IFERROR(__xludf.DUMMYFUNCTION("""COMPUTED_VALUE"""),53.0)</f>
        <v>53</v>
      </c>
      <c r="H6" s="11">
        <f>IFERROR(__xludf.DUMMYFUNCTION("""COMPUTED_VALUE"""),77.0)</f>
        <v>77</v>
      </c>
      <c r="I6" s="11">
        <f>IFERROR(__xludf.DUMMYFUNCTION("""COMPUTED_VALUE"""),100.0)</f>
        <v>100</v>
      </c>
      <c r="J6" s="11">
        <f>IFERROR(__xludf.DUMMYFUNCTION("""COMPUTED_VALUE"""),13.0)</f>
        <v>13</v>
      </c>
      <c r="K6" s="11">
        <f>IFERROR(__xludf.DUMMYFUNCTION("""COMPUTED_VALUE"""),15.0)</f>
        <v>15</v>
      </c>
      <c r="L6" s="11">
        <f>IFERROR(__xludf.DUMMYFUNCTION("""COMPUTED_VALUE"""),12.0)</f>
        <v>12</v>
      </c>
      <c r="M6" s="11">
        <f>IFERROR(__xludf.DUMMYFUNCTION("""COMPUTED_VALUE"""),28.0)</f>
        <v>28</v>
      </c>
      <c r="N6" s="11">
        <f>IFERROR(__xludf.DUMMYFUNCTION("""COMPUTED_VALUE"""),45.0)</f>
        <v>45</v>
      </c>
      <c r="O6" s="11">
        <f>IFERROR(__xludf.DUMMYFUNCTION("""COMPUTED_VALUE"""),21.0)</f>
        <v>21</v>
      </c>
      <c r="P6" s="11">
        <f>IFERROR(__xludf.DUMMYFUNCTION("""COMPUTED_VALUE"""),9.0)</f>
        <v>9</v>
      </c>
      <c r="Q6" s="11">
        <f>IFERROR(__xludf.DUMMYFUNCTION("""COMPUTED_VALUE"""),11.0)</f>
        <v>11</v>
      </c>
      <c r="R6" s="11">
        <f>IFERROR(__xludf.DUMMYFUNCTION("""COMPUTED_VALUE"""),8.0)</f>
        <v>8</v>
      </c>
      <c r="S6" s="11">
        <f>IFERROR(__xludf.DUMMYFUNCTION("""COMPUTED_VALUE"""),48.0)</f>
        <v>48</v>
      </c>
      <c r="T6" s="11">
        <f>IFERROR(__xludf.DUMMYFUNCTION("""COMPUTED_VALUE"""),10.0)</f>
        <v>10</v>
      </c>
      <c r="U6" s="11">
        <f>IFERROR(__xludf.DUMMYFUNCTION("""COMPUTED_VALUE"""),20.0)</f>
        <v>20</v>
      </c>
      <c r="V6" s="11">
        <f>IFERROR(__xludf.DUMMYFUNCTION("""COMPUTED_VALUE"""),52.0)</f>
        <v>52</v>
      </c>
      <c r="W6" s="11">
        <f>IFERROR(__xludf.DUMMYFUNCTION("""COMPUTED_VALUE"""),29.0)</f>
        <v>29</v>
      </c>
      <c r="X6" s="11">
        <f>IFERROR(__xludf.DUMMYFUNCTION("""COMPUTED_VALUE"""),30.0)</f>
        <v>30</v>
      </c>
      <c r="Y6" s="11">
        <f>IFERROR(__xludf.DUMMYFUNCTION("""COMPUTED_VALUE"""),42.0)</f>
        <v>42</v>
      </c>
      <c r="Z6" s="11">
        <f>IFERROR(__xludf.DUMMYFUNCTION("""COMPUTED_VALUE"""),36.0)</f>
        <v>36</v>
      </c>
      <c r="AA6" s="11">
        <f>IFERROR(__xludf.DUMMYFUNCTION("""COMPUTED_VALUE"""),52.0)</f>
        <v>52</v>
      </c>
      <c r="AB6" s="11">
        <f>IFERROR(__xludf.DUMMYFUNCTION("""COMPUTED_VALUE"""),48.0)</f>
        <v>48</v>
      </c>
      <c r="AC6" s="11">
        <f>IFERROR(__xludf.DUMMYFUNCTION("""COMPUTED_VALUE"""),64.0)</f>
        <v>64</v>
      </c>
      <c r="AD6" s="11">
        <f>IFERROR(__xludf.DUMMYFUNCTION("""COMPUTED_VALUE"""),51.0)</f>
        <v>51</v>
      </c>
      <c r="AE6" s="11">
        <f>IFERROR(__xludf.DUMMYFUNCTION("""COMPUTED_VALUE"""),64.0)</f>
        <v>64</v>
      </c>
      <c r="AF6" s="11">
        <f>IFERROR(__xludf.DUMMYFUNCTION("""COMPUTED_VALUE"""),53.0)</f>
        <v>53</v>
      </c>
      <c r="AG6" s="11">
        <f>IFERROR(__xludf.DUMMYFUNCTION("""COMPUTED_VALUE"""),67.0)</f>
        <v>67</v>
      </c>
      <c r="AH6" s="11">
        <f>IFERROR(__xludf.DUMMYFUNCTION("""COMPUTED_VALUE"""),24.0)</f>
        <v>24</v>
      </c>
      <c r="AI6" s="11">
        <f>IFERROR(__xludf.DUMMYFUNCTION("""COMPUTED_VALUE"""),25.0)</f>
        <v>25</v>
      </c>
      <c r="AJ6" s="11">
        <f>IFERROR(__xludf.DUMMYFUNCTION("""COMPUTED_VALUE"""),85.0)</f>
        <v>85</v>
      </c>
      <c r="AK6" s="11">
        <f>IFERROR(__xludf.DUMMYFUNCTION("""COMPUTED_VALUE"""),71.0)</f>
        <v>71</v>
      </c>
      <c r="AL6" s="11">
        <f>IFERROR(__xludf.DUMMYFUNCTION("""COMPUTED_VALUE"""),63.0)</f>
        <v>63</v>
      </c>
      <c r="AM6" s="11">
        <f>IFERROR(__xludf.DUMMYFUNCTION("""COMPUTED_VALUE"""),48.0)</f>
        <v>48</v>
      </c>
      <c r="AN6" s="14">
        <f>IFERROR(__xludf.DUMMYFUNCTION("""COMPUTED_VALUE"""),70.0)</f>
        <v>70</v>
      </c>
      <c r="AO6" s="14">
        <f>IFERROR(__xludf.DUMMYFUNCTION("""COMPUTED_VALUE"""),48.0)</f>
        <v>48</v>
      </c>
      <c r="AP6" s="14">
        <f>IFERROR(__xludf.DUMMYFUNCTION("""COMPUTED_VALUE"""),50.0)</f>
        <v>50</v>
      </c>
      <c r="AQ6" s="14">
        <f>IFERROR(__xludf.DUMMYFUNCTION("""COMPUTED_VALUE"""),67.0)</f>
        <v>67</v>
      </c>
      <c r="AR6" s="14">
        <f>IFERROR(__xludf.DUMMYFUNCTION("""COMPUTED_VALUE"""),89.0)</f>
        <v>89</v>
      </c>
      <c r="AS6" s="14">
        <f>IFERROR(__xludf.DUMMYFUNCTION("""COMPUTED_VALUE"""),31.0)</f>
        <v>31</v>
      </c>
      <c r="AT6" s="14">
        <f>IFERROR(__xludf.DUMMYFUNCTION("""COMPUTED_VALUE"""),62.0)</f>
        <v>62</v>
      </c>
      <c r="AU6" s="14">
        <f>IFERROR(__xludf.DUMMYFUNCTION("""COMPUTED_VALUE"""),100.0)</f>
        <v>100</v>
      </c>
      <c r="AV6" s="14">
        <f>IFERROR(__xludf.DUMMYFUNCTION("""COMPUTED_VALUE"""),48.0)</f>
        <v>48</v>
      </c>
      <c r="AW6" s="14">
        <f>IFERROR(__xludf.DUMMYFUNCTION("""COMPUTED_VALUE"""),40.0)</f>
        <v>40</v>
      </c>
      <c r="AX6" s="14">
        <f>IFERROR(__xludf.DUMMYFUNCTION("""COMPUTED_VALUE"""),39.0)</f>
        <v>39</v>
      </c>
      <c r="AY6" s="14">
        <f>IFERROR(__xludf.DUMMYFUNCTION("""COMPUTED_VALUE"""),31.0)</f>
        <v>31</v>
      </c>
      <c r="AZ6" s="14">
        <f>IFERROR(__xludf.DUMMYFUNCTION("""COMPUTED_VALUE"""),22.0)</f>
        <v>22</v>
      </c>
      <c r="BA6" s="14">
        <f>IFERROR(__xludf.DUMMYFUNCTION("""COMPUTED_VALUE"""),31.0)</f>
        <v>31</v>
      </c>
      <c r="BB6" s="14">
        <f>IFERROR(__xludf.DUMMYFUNCTION("""COMPUTED_VALUE"""),82.0)</f>
        <v>82</v>
      </c>
      <c r="BC6" s="14">
        <f>IFERROR(__xludf.DUMMYFUNCTION("""COMPUTED_VALUE"""),47.0)</f>
        <v>47</v>
      </c>
      <c r="BD6" s="14">
        <f>IFERROR(__xludf.DUMMYFUNCTION("""COMPUTED_VALUE"""),45.0)</f>
        <v>45</v>
      </c>
      <c r="BE6" s="11" t="str">
        <f>IFERROR(__xludf.DUMMYFUNCTION("""COMPUTED_VALUE"""),"")</f>
        <v/>
      </c>
      <c r="BF6" s="11" t="str">
        <f>IFERROR(__xludf.DUMMYFUNCTION("""COMPUTED_VALUE"""),"")</f>
        <v/>
      </c>
      <c r="BG6" s="11" t="str">
        <f>IFERROR(__xludf.DUMMYFUNCTION("""COMPUTED_VALUE"""),"")</f>
        <v/>
      </c>
    </row>
    <row r="7">
      <c r="A7" s="21" t="str">
        <f>IFERROR(__xludf.DUMMYFUNCTION("""COMPUTED_VALUE"""),"https://upload.wikimedia.org/wikipedia/commons/thumb/6/64/Biden_2013.jpg/220px-Biden_2013.jpg")</f>
        <v>https://upload.wikimedia.org/wikipedia/commons/thumb/6/64/Biden_2013.jpg/220px-Biden_2013.jpg</v>
      </c>
      <c r="B7" s="11" t="str">
        <f>IFERROR(__xludf.DUMMYFUNCTION("""COMPUTED_VALUE"""),"Joe Biden")</f>
        <v>Joe Biden</v>
      </c>
      <c r="C7" s="11">
        <f>IFERROR(__xludf.DUMMYFUNCTION("""COMPUTED_VALUE"""),27.0)</f>
        <v>27</v>
      </c>
      <c r="D7" s="11">
        <f>IFERROR(__xludf.DUMMYFUNCTION("""COMPUTED_VALUE"""),41.0)</f>
        <v>41</v>
      </c>
      <c r="E7" s="11">
        <f>IFERROR(__xludf.DUMMYFUNCTION("""COMPUTED_VALUE"""),19.0)</f>
        <v>19</v>
      </c>
      <c r="F7" s="11">
        <f>IFERROR(__xludf.DUMMYFUNCTION("""COMPUTED_VALUE"""),95.0)</f>
        <v>95</v>
      </c>
      <c r="G7" s="11">
        <f>IFERROR(__xludf.DUMMYFUNCTION("""COMPUTED_VALUE"""),43.0)</f>
        <v>43</v>
      </c>
      <c r="H7" s="11">
        <f>IFERROR(__xludf.DUMMYFUNCTION("""COMPUTED_VALUE"""),62.0)</f>
        <v>62</v>
      </c>
      <c r="I7" s="11">
        <f>IFERROR(__xludf.DUMMYFUNCTION("""COMPUTED_VALUE"""),32.0)</f>
        <v>32</v>
      </c>
      <c r="J7" s="11">
        <f>IFERROR(__xludf.DUMMYFUNCTION("""COMPUTED_VALUE"""),22.0)</f>
        <v>22</v>
      </c>
      <c r="K7" s="11">
        <f>IFERROR(__xludf.DUMMYFUNCTION("""COMPUTED_VALUE"""),22.0)</f>
        <v>22</v>
      </c>
      <c r="L7" s="11">
        <f>IFERROR(__xludf.DUMMYFUNCTION("""COMPUTED_VALUE"""),38.0)</f>
        <v>38</v>
      </c>
      <c r="M7" s="11">
        <f>IFERROR(__xludf.DUMMYFUNCTION("""COMPUTED_VALUE"""),100.0)</f>
        <v>100</v>
      </c>
      <c r="N7" s="11">
        <f>IFERROR(__xludf.DUMMYFUNCTION("""COMPUTED_VALUE"""),100.0)</f>
        <v>100</v>
      </c>
      <c r="O7" s="11">
        <f>IFERROR(__xludf.DUMMYFUNCTION("""COMPUTED_VALUE"""),68.0)</f>
        <v>68</v>
      </c>
      <c r="P7" s="11">
        <f>IFERROR(__xludf.DUMMYFUNCTION("""COMPUTED_VALUE"""),100.0)</f>
        <v>100</v>
      </c>
      <c r="Q7" s="11">
        <f>IFERROR(__xludf.DUMMYFUNCTION("""COMPUTED_VALUE"""),100.0)</f>
        <v>100</v>
      </c>
      <c r="R7" s="11">
        <f>IFERROR(__xludf.DUMMYFUNCTION("""COMPUTED_VALUE"""),23.0)</f>
        <v>23</v>
      </c>
      <c r="S7" s="11">
        <f>IFERROR(__xludf.DUMMYFUNCTION("""COMPUTED_VALUE"""),55.0)</f>
        <v>55</v>
      </c>
      <c r="T7" s="11">
        <f>IFERROR(__xludf.DUMMYFUNCTION("""COMPUTED_VALUE"""),100.0)</f>
        <v>100</v>
      </c>
      <c r="U7" s="11">
        <f>IFERROR(__xludf.DUMMYFUNCTION("""COMPUTED_VALUE"""),100.0)</f>
        <v>100</v>
      </c>
      <c r="V7" s="11">
        <f>IFERROR(__xludf.DUMMYFUNCTION("""COMPUTED_VALUE"""),100.0)</f>
        <v>100</v>
      </c>
      <c r="W7" s="11">
        <f>IFERROR(__xludf.DUMMYFUNCTION("""COMPUTED_VALUE"""),99.0)</f>
        <v>99</v>
      </c>
      <c r="X7" s="11">
        <f>IFERROR(__xludf.DUMMYFUNCTION("""COMPUTED_VALUE"""),88.0)</f>
        <v>88</v>
      </c>
      <c r="Y7" s="11">
        <f>IFERROR(__xludf.DUMMYFUNCTION("""COMPUTED_VALUE"""),100.0)</f>
        <v>100</v>
      </c>
      <c r="Z7" s="11">
        <f>IFERROR(__xludf.DUMMYFUNCTION("""COMPUTED_VALUE"""),100.0)</f>
        <v>100</v>
      </c>
      <c r="AA7" s="11">
        <f>IFERROR(__xludf.DUMMYFUNCTION("""COMPUTED_VALUE"""),100.0)</f>
        <v>100</v>
      </c>
      <c r="AB7" s="11">
        <f>IFERROR(__xludf.DUMMYFUNCTION("""COMPUTED_VALUE"""),100.0)</f>
        <v>100</v>
      </c>
      <c r="AC7" s="11">
        <f>IFERROR(__xludf.DUMMYFUNCTION("""COMPUTED_VALUE"""),100.0)</f>
        <v>100</v>
      </c>
      <c r="AD7" s="11">
        <f>IFERROR(__xludf.DUMMYFUNCTION("""COMPUTED_VALUE"""),100.0)</f>
        <v>100</v>
      </c>
      <c r="AE7" s="11">
        <f>IFERROR(__xludf.DUMMYFUNCTION("""COMPUTED_VALUE"""),100.0)</f>
        <v>100</v>
      </c>
      <c r="AF7" s="11">
        <f>IFERROR(__xludf.DUMMYFUNCTION("""COMPUTED_VALUE"""),59.0)</f>
        <v>59</v>
      </c>
      <c r="AG7" s="11">
        <f>IFERROR(__xludf.DUMMYFUNCTION("""COMPUTED_VALUE"""),43.0)</f>
        <v>43</v>
      </c>
      <c r="AH7" s="11">
        <f>IFERROR(__xludf.DUMMYFUNCTION("""COMPUTED_VALUE"""),59.0)</f>
        <v>59</v>
      </c>
      <c r="AI7" s="11">
        <f>IFERROR(__xludf.DUMMYFUNCTION("""COMPUTED_VALUE"""),100.0)</f>
        <v>100</v>
      </c>
      <c r="AJ7" s="11">
        <f>IFERROR(__xludf.DUMMYFUNCTION("""COMPUTED_VALUE"""),74.0)</f>
        <v>74</v>
      </c>
      <c r="AK7" s="11">
        <f>IFERROR(__xludf.DUMMYFUNCTION("""COMPUTED_VALUE"""),89.0)</f>
        <v>89</v>
      </c>
      <c r="AL7" s="11">
        <f>IFERROR(__xludf.DUMMYFUNCTION("""COMPUTED_VALUE"""),100.0)</f>
        <v>100</v>
      </c>
      <c r="AM7" s="11">
        <f>IFERROR(__xludf.DUMMYFUNCTION("""COMPUTED_VALUE"""),100.0)</f>
        <v>100</v>
      </c>
      <c r="AN7" s="14">
        <f>IFERROR(__xludf.DUMMYFUNCTION("""COMPUTED_VALUE"""),100.0)</f>
        <v>100</v>
      </c>
      <c r="AO7" s="14">
        <f>IFERROR(__xludf.DUMMYFUNCTION("""COMPUTED_VALUE"""),100.0)</f>
        <v>100</v>
      </c>
      <c r="AP7" s="14">
        <f>IFERROR(__xludf.DUMMYFUNCTION("""COMPUTED_VALUE"""),100.0)</f>
        <v>100</v>
      </c>
      <c r="AQ7" s="14">
        <f>IFERROR(__xludf.DUMMYFUNCTION("""COMPUTED_VALUE"""),78.0)</f>
        <v>78</v>
      </c>
      <c r="AR7" s="14">
        <f>IFERROR(__xludf.DUMMYFUNCTION("""COMPUTED_VALUE"""),100.0)</f>
        <v>100</v>
      </c>
      <c r="AS7" s="14">
        <f>IFERROR(__xludf.DUMMYFUNCTION("""COMPUTED_VALUE"""),37.0)</f>
        <v>37</v>
      </c>
      <c r="AT7" s="14">
        <f>IFERROR(__xludf.DUMMYFUNCTION("""COMPUTED_VALUE"""),100.0)</f>
        <v>100</v>
      </c>
      <c r="AU7" s="14">
        <f>IFERROR(__xludf.DUMMYFUNCTION("""COMPUTED_VALUE"""),98.0)</f>
        <v>98</v>
      </c>
      <c r="AV7" s="14">
        <f>IFERROR(__xludf.DUMMYFUNCTION("""COMPUTED_VALUE"""),50.0)</f>
        <v>50</v>
      </c>
      <c r="AW7" s="14">
        <f>IFERROR(__xludf.DUMMYFUNCTION("""COMPUTED_VALUE"""),97.0)</f>
        <v>97</v>
      </c>
      <c r="AX7" s="14">
        <f>IFERROR(__xludf.DUMMYFUNCTION("""COMPUTED_VALUE"""),100.0)</f>
        <v>100</v>
      </c>
      <c r="AY7" s="14">
        <f>IFERROR(__xludf.DUMMYFUNCTION("""COMPUTED_VALUE"""),100.0)</f>
        <v>100</v>
      </c>
      <c r="AZ7" s="14">
        <f>IFERROR(__xludf.DUMMYFUNCTION("""COMPUTED_VALUE"""),100.0)</f>
        <v>100</v>
      </c>
      <c r="BA7" s="14">
        <f>IFERROR(__xludf.DUMMYFUNCTION("""COMPUTED_VALUE"""),100.0)</f>
        <v>100</v>
      </c>
      <c r="BB7" s="14">
        <f>IFERROR(__xludf.DUMMYFUNCTION("""COMPUTED_VALUE"""),100.0)</f>
        <v>100</v>
      </c>
      <c r="BC7" s="14">
        <f>IFERROR(__xludf.DUMMYFUNCTION("""COMPUTED_VALUE"""),83.0)</f>
        <v>83</v>
      </c>
      <c r="BD7" s="14">
        <f>IFERROR(__xludf.DUMMYFUNCTION("""COMPUTED_VALUE"""),79.0)</f>
        <v>79</v>
      </c>
      <c r="BE7" s="11" t="str">
        <f>IFERROR(__xludf.DUMMYFUNCTION("""COMPUTED_VALUE"""),"")</f>
        <v/>
      </c>
      <c r="BF7" s="11" t="str">
        <f>IFERROR(__xludf.DUMMYFUNCTION("""COMPUTED_VALUE"""),"")</f>
        <v/>
      </c>
      <c r="BG7" s="11" t="str">
        <f>IFERROR(__xludf.DUMMYFUNCTION("""COMPUTED_VALUE"""),"")</f>
        <v/>
      </c>
    </row>
    <row r="8">
      <c r="A8" s="21" t="str">
        <f>IFERROR(__xludf.DUMMYFUNCTION("""COMPUTED_VALUE"""),"https://upload.wikimedia.org/wikipedia/commons/thumb/1/1d/John_Delaney_113th_Congress_official_photo.jpg/220px-John_Delaney_113th_Congress_official_photo.jpg")</f>
        <v>https://upload.wikimedia.org/wikipedia/commons/thumb/1/1d/John_Delaney_113th_Congress_official_photo.jpg/220px-John_Delaney_113th_Congress_official_photo.jpg</v>
      </c>
      <c r="B8" s="11" t="str">
        <f>IFERROR(__xludf.DUMMYFUNCTION("""COMPUTED_VALUE"""),"John Delaney")</f>
        <v>John Delaney</v>
      </c>
      <c r="C8" s="11">
        <f>IFERROR(__xludf.DUMMYFUNCTION("""COMPUTED_VALUE"""),3.0)</f>
        <v>3</v>
      </c>
      <c r="D8" s="11">
        <f>IFERROR(__xludf.DUMMYFUNCTION("""COMPUTED_VALUE"""),2.0)</f>
        <v>2</v>
      </c>
      <c r="E8" s="11">
        <f>IFERROR(__xludf.DUMMYFUNCTION("""COMPUTED_VALUE"""),1.0)</f>
        <v>1</v>
      </c>
      <c r="F8" s="11">
        <f>IFERROR(__xludf.DUMMYFUNCTION("""COMPUTED_VALUE"""),4.0)</f>
        <v>4</v>
      </c>
      <c r="G8" s="11">
        <f>IFERROR(__xludf.DUMMYFUNCTION("""COMPUTED_VALUE"""),6.0)</f>
        <v>6</v>
      </c>
      <c r="H8" s="11">
        <f>IFERROR(__xludf.DUMMYFUNCTION("""COMPUTED_VALUE"""),5.0)</f>
        <v>5</v>
      </c>
      <c r="I8" s="11">
        <f>IFERROR(__xludf.DUMMYFUNCTION("""COMPUTED_VALUE"""),1.0)</f>
        <v>1</v>
      </c>
      <c r="J8" s="11">
        <f>IFERROR(__xludf.DUMMYFUNCTION("""COMPUTED_VALUE"""),2.0)</f>
        <v>2</v>
      </c>
      <c r="K8" s="11">
        <f>IFERROR(__xludf.DUMMYFUNCTION("""COMPUTED_VALUE"""),1.0)</f>
        <v>1</v>
      </c>
      <c r="L8" s="11">
        <f>IFERROR(__xludf.DUMMYFUNCTION("""COMPUTED_VALUE"""),2.0)</f>
        <v>2</v>
      </c>
      <c r="M8" s="11">
        <f>IFERROR(__xludf.DUMMYFUNCTION("""COMPUTED_VALUE"""),5.0)</f>
        <v>5</v>
      </c>
      <c r="N8" s="11">
        <f>IFERROR(__xludf.DUMMYFUNCTION("""COMPUTED_VALUE"""),3.0)</f>
        <v>3</v>
      </c>
      <c r="O8" s="11">
        <f>IFERROR(__xludf.DUMMYFUNCTION("""COMPUTED_VALUE"""),2.0)</f>
        <v>2</v>
      </c>
      <c r="P8" s="11">
        <f>IFERROR(__xludf.DUMMYFUNCTION("""COMPUTED_VALUE"""),1.0)</f>
        <v>1</v>
      </c>
      <c r="Q8" s="11">
        <f>IFERROR(__xludf.DUMMYFUNCTION("""COMPUTED_VALUE"""),1.0)</f>
        <v>1</v>
      </c>
      <c r="R8" s="11">
        <f>IFERROR(__xludf.DUMMYFUNCTION("""COMPUTED_VALUE"""),1.0)</f>
        <v>1</v>
      </c>
      <c r="S8" s="11">
        <f>IFERROR(__xludf.DUMMYFUNCTION("""COMPUTED_VALUE"""),2.0)</f>
        <v>2</v>
      </c>
      <c r="T8" s="11">
        <f>IFERROR(__xludf.DUMMYFUNCTION("""COMPUTED_VALUE"""),1.0)</f>
        <v>1</v>
      </c>
      <c r="U8" s="11">
        <f>IFERROR(__xludf.DUMMYFUNCTION("""COMPUTED_VALUE"""),2.0)</f>
        <v>2</v>
      </c>
      <c r="V8" s="11">
        <f>IFERROR(__xludf.DUMMYFUNCTION("""COMPUTED_VALUE"""),0.0)</f>
        <v>0</v>
      </c>
      <c r="W8" s="11">
        <f>IFERROR(__xludf.DUMMYFUNCTION("""COMPUTED_VALUE"""),3.0)</f>
        <v>3</v>
      </c>
      <c r="X8" s="11">
        <f>IFERROR(__xludf.DUMMYFUNCTION("""COMPUTED_VALUE"""),0.0)</f>
        <v>0</v>
      </c>
      <c r="Y8" s="11">
        <f>IFERROR(__xludf.DUMMYFUNCTION("""COMPUTED_VALUE"""),9.0)</f>
        <v>9</v>
      </c>
      <c r="Z8" s="11">
        <f>IFERROR(__xludf.DUMMYFUNCTION("""COMPUTED_VALUE"""),4.0)</f>
        <v>4</v>
      </c>
      <c r="AA8" s="11">
        <f>IFERROR(__xludf.DUMMYFUNCTION("""COMPUTED_VALUE"""),5.0)</f>
        <v>5</v>
      </c>
      <c r="AB8" s="11">
        <f>IFERROR(__xludf.DUMMYFUNCTION("""COMPUTED_VALUE"""),3.0)</f>
        <v>3</v>
      </c>
      <c r="AC8" s="11">
        <f>IFERROR(__xludf.DUMMYFUNCTION("""COMPUTED_VALUE"""),15.0)</f>
        <v>15</v>
      </c>
      <c r="AD8" s="11">
        <f>IFERROR(__xludf.DUMMYFUNCTION("""COMPUTED_VALUE"""),2.0)</f>
        <v>2</v>
      </c>
      <c r="AE8" s="11">
        <f>IFERROR(__xludf.DUMMYFUNCTION("""COMPUTED_VALUE"""),5.0)</f>
        <v>5</v>
      </c>
      <c r="AF8" s="11">
        <f>IFERROR(__xludf.DUMMYFUNCTION("""COMPUTED_VALUE"""),3.0)</f>
        <v>3</v>
      </c>
      <c r="AG8" s="11">
        <f>IFERROR(__xludf.DUMMYFUNCTION("""COMPUTED_VALUE"""),32.0)</f>
        <v>32</v>
      </c>
      <c r="AH8" s="11">
        <f>IFERROR(__xludf.DUMMYFUNCTION("""COMPUTED_VALUE"""),5.0)</f>
        <v>5</v>
      </c>
      <c r="AI8" s="11">
        <f>IFERROR(__xludf.DUMMYFUNCTION("""COMPUTED_VALUE"""),3.0)</f>
        <v>3</v>
      </c>
      <c r="AJ8" s="11">
        <f>IFERROR(__xludf.DUMMYFUNCTION("""COMPUTED_VALUE"""),3.0)</f>
        <v>3</v>
      </c>
      <c r="AK8" s="11">
        <f>IFERROR(__xludf.DUMMYFUNCTION("""COMPUTED_VALUE"""),4.0)</f>
        <v>4</v>
      </c>
      <c r="AL8" s="11">
        <f>IFERROR(__xludf.DUMMYFUNCTION("""COMPUTED_VALUE"""),4.0)</f>
        <v>4</v>
      </c>
      <c r="AM8" s="11">
        <f>IFERROR(__xludf.DUMMYFUNCTION("""COMPUTED_VALUE"""),1.0)</f>
        <v>1</v>
      </c>
      <c r="AN8" s="14">
        <f>IFERROR(__xludf.DUMMYFUNCTION("""COMPUTED_VALUE"""),1.0)</f>
        <v>1</v>
      </c>
      <c r="AO8" s="14">
        <f>IFERROR(__xludf.DUMMYFUNCTION("""COMPUTED_VALUE"""),1.0)</f>
        <v>1</v>
      </c>
      <c r="AP8" s="14">
        <f>IFERROR(__xludf.DUMMYFUNCTION("""COMPUTED_VALUE"""),3.0)</f>
        <v>3</v>
      </c>
      <c r="AQ8" s="14">
        <f>IFERROR(__xludf.DUMMYFUNCTION("""COMPUTED_VALUE"""),2.0)</f>
        <v>2</v>
      </c>
      <c r="AR8" s="14">
        <f>IFERROR(__xludf.DUMMYFUNCTION("""COMPUTED_VALUE"""),2.0)</f>
        <v>2</v>
      </c>
      <c r="AS8" s="14">
        <f>IFERROR(__xludf.DUMMYFUNCTION("""COMPUTED_VALUE"""),1.0)</f>
        <v>1</v>
      </c>
      <c r="AT8" s="14">
        <f>IFERROR(__xludf.DUMMYFUNCTION("""COMPUTED_VALUE"""),3.0)</f>
        <v>3</v>
      </c>
      <c r="AU8" s="14">
        <f>IFERROR(__xludf.DUMMYFUNCTION("""COMPUTED_VALUE"""),2.0)</f>
        <v>2</v>
      </c>
      <c r="AV8" s="14">
        <f>IFERROR(__xludf.DUMMYFUNCTION("""COMPUTED_VALUE"""),2.0)</f>
        <v>2</v>
      </c>
      <c r="AW8" s="14">
        <f>IFERROR(__xludf.DUMMYFUNCTION("""COMPUTED_VALUE"""),3.0)</f>
        <v>3</v>
      </c>
      <c r="AX8" s="14">
        <f>IFERROR(__xludf.DUMMYFUNCTION("""COMPUTED_VALUE"""),1.0)</f>
        <v>1</v>
      </c>
      <c r="AY8" s="14">
        <f>IFERROR(__xludf.DUMMYFUNCTION("""COMPUTED_VALUE"""),1.0)</f>
        <v>1</v>
      </c>
      <c r="AZ8" s="14">
        <f>IFERROR(__xludf.DUMMYFUNCTION("""COMPUTED_VALUE"""),1.0)</f>
        <v>1</v>
      </c>
      <c r="BA8" s="14">
        <f>IFERROR(__xludf.DUMMYFUNCTION("""COMPUTED_VALUE"""),1.0)</f>
        <v>1</v>
      </c>
      <c r="BB8" s="14">
        <f>IFERROR(__xludf.DUMMYFUNCTION("""COMPUTED_VALUE"""),1.0)</f>
        <v>1</v>
      </c>
      <c r="BC8" s="14">
        <f>IFERROR(__xludf.DUMMYFUNCTION("""COMPUTED_VALUE"""),0.0)</f>
        <v>0</v>
      </c>
      <c r="BD8" s="14">
        <f>IFERROR(__xludf.DUMMYFUNCTION("""COMPUTED_VALUE"""),2.0)</f>
        <v>2</v>
      </c>
      <c r="BE8" s="11" t="str">
        <f>IFERROR(__xludf.DUMMYFUNCTION("""COMPUTED_VALUE"""),"")</f>
        <v/>
      </c>
      <c r="BF8" s="11" t="str">
        <f>IFERROR(__xludf.DUMMYFUNCTION("""COMPUTED_VALUE"""),"")</f>
        <v/>
      </c>
      <c r="BG8" s="11" t="str">
        <f>IFERROR(__xludf.DUMMYFUNCTION("""COMPUTED_VALUE"""),"")</f>
        <v/>
      </c>
    </row>
    <row r="9">
      <c r="A9" s="21" t="str">
        <f>IFERROR(__xludf.DUMMYFUNCTION("""COMPUTED_VALUE"""),"https://upload.wikimedia.org/wikipedia/commons/thumb/f/fc/Michael_Bennet_Official_Photo.jpg/220px-Michael_Bennet_Official_Photo.jpg")</f>
        <v>https://upload.wikimedia.org/wikipedia/commons/thumb/f/fc/Michael_Bennet_Official_Photo.jpg/220px-Michael_Bennet_Official_Photo.jpg</v>
      </c>
      <c r="B9" s="11" t="str">
        <f>IFERROR(__xludf.DUMMYFUNCTION("""COMPUTED_VALUE"""),"Michael Bennet")</f>
        <v>Michael Bennet</v>
      </c>
      <c r="C9" s="11">
        <f>IFERROR(__xludf.DUMMYFUNCTION("""COMPUTED_VALUE"""),3.0)</f>
        <v>3</v>
      </c>
      <c r="D9" s="11">
        <f>IFERROR(__xludf.DUMMYFUNCTION("""COMPUTED_VALUE"""),4.0)</f>
        <v>4</v>
      </c>
      <c r="E9" s="11">
        <f>IFERROR(__xludf.DUMMYFUNCTION("""COMPUTED_VALUE"""),7.0)</f>
        <v>7</v>
      </c>
      <c r="F9" s="11">
        <f>IFERROR(__xludf.DUMMYFUNCTION("""COMPUTED_VALUE"""),8.0)</f>
        <v>8</v>
      </c>
      <c r="G9" s="11">
        <f>IFERROR(__xludf.DUMMYFUNCTION("""COMPUTED_VALUE"""),39.0)</f>
        <v>39</v>
      </c>
      <c r="H9" s="11">
        <f>IFERROR(__xludf.DUMMYFUNCTION("""COMPUTED_VALUE"""),4.0)</f>
        <v>4</v>
      </c>
      <c r="I9" s="11">
        <f>IFERROR(__xludf.DUMMYFUNCTION("""COMPUTED_VALUE"""),1.0)</f>
        <v>1</v>
      </c>
      <c r="J9" s="11">
        <f>IFERROR(__xludf.DUMMYFUNCTION("""COMPUTED_VALUE"""),1.0)</f>
        <v>1</v>
      </c>
      <c r="K9" s="11">
        <f>IFERROR(__xludf.DUMMYFUNCTION("""COMPUTED_VALUE"""),1.0)</f>
        <v>1</v>
      </c>
      <c r="L9" s="11">
        <f>IFERROR(__xludf.DUMMYFUNCTION("""COMPUTED_VALUE"""),2.0)</f>
        <v>2</v>
      </c>
      <c r="M9" s="11">
        <f>IFERROR(__xludf.DUMMYFUNCTION("""COMPUTED_VALUE"""),25.0)</f>
        <v>25</v>
      </c>
      <c r="N9" s="11">
        <f>IFERROR(__xludf.DUMMYFUNCTION("""COMPUTED_VALUE"""),9.0)</f>
        <v>9</v>
      </c>
      <c r="O9" s="11">
        <f>IFERROR(__xludf.DUMMYFUNCTION("""COMPUTED_VALUE"""),2.0)</f>
        <v>2</v>
      </c>
      <c r="P9" s="11">
        <f>IFERROR(__xludf.DUMMYFUNCTION("""COMPUTED_VALUE"""),1.0)</f>
        <v>1</v>
      </c>
      <c r="Q9" s="11">
        <f>IFERROR(__xludf.DUMMYFUNCTION("""COMPUTED_VALUE"""),3.0)</f>
        <v>3</v>
      </c>
      <c r="R9" s="11">
        <f>IFERROR(__xludf.DUMMYFUNCTION("""COMPUTED_VALUE"""),2.0)</f>
        <v>2</v>
      </c>
      <c r="S9" s="11">
        <f>IFERROR(__xludf.DUMMYFUNCTION("""COMPUTED_VALUE"""),1.0)</f>
        <v>1</v>
      </c>
      <c r="T9" s="11">
        <f>IFERROR(__xludf.DUMMYFUNCTION("""COMPUTED_VALUE"""),1.0)</f>
        <v>1</v>
      </c>
      <c r="U9" s="11">
        <f>IFERROR(__xludf.DUMMYFUNCTION("""COMPUTED_VALUE"""),7.0)</f>
        <v>7</v>
      </c>
      <c r="V9" s="11">
        <f>IFERROR(__xludf.DUMMYFUNCTION("""COMPUTED_VALUE"""),5.0)</f>
        <v>5</v>
      </c>
      <c r="W9" s="11">
        <f>IFERROR(__xludf.DUMMYFUNCTION("""COMPUTED_VALUE"""),2.0)</f>
        <v>2</v>
      </c>
      <c r="X9" s="11">
        <f>IFERROR(__xludf.DUMMYFUNCTION("""COMPUTED_VALUE"""),2.0)</f>
        <v>2</v>
      </c>
      <c r="Y9" s="11">
        <f>IFERROR(__xludf.DUMMYFUNCTION("""COMPUTED_VALUE"""),7.0)</f>
        <v>7</v>
      </c>
      <c r="Z9" s="11">
        <f>IFERROR(__xludf.DUMMYFUNCTION("""COMPUTED_VALUE"""),3.0)</f>
        <v>3</v>
      </c>
      <c r="AA9" s="11">
        <f>IFERROR(__xludf.DUMMYFUNCTION("""COMPUTED_VALUE"""),2.0)</f>
        <v>2</v>
      </c>
      <c r="AB9" s="11">
        <f>IFERROR(__xludf.DUMMYFUNCTION("""COMPUTED_VALUE"""),8.0)</f>
        <v>8</v>
      </c>
      <c r="AC9" s="11">
        <f>IFERROR(__xludf.DUMMYFUNCTION("""COMPUTED_VALUE"""),9.0)</f>
        <v>9</v>
      </c>
      <c r="AD9" s="11">
        <f>IFERROR(__xludf.DUMMYFUNCTION("""COMPUTED_VALUE"""),3.0)</f>
        <v>3</v>
      </c>
      <c r="AE9" s="11">
        <f>IFERROR(__xludf.DUMMYFUNCTION("""COMPUTED_VALUE"""),8.0)</f>
        <v>8</v>
      </c>
      <c r="AF9" s="11">
        <f>IFERROR(__xludf.DUMMYFUNCTION("""COMPUTED_VALUE"""),10.0)</f>
        <v>10</v>
      </c>
      <c r="AG9" s="11">
        <f>IFERROR(__xludf.DUMMYFUNCTION("""COMPUTED_VALUE"""),6.0)</f>
        <v>6</v>
      </c>
      <c r="AH9" s="11">
        <f>IFERROR(__xludf.DUMMYFUNCTION("""COMPUTED_VALUE"""),6.0)</f>
        <v>6</v>
      </c>
      <c r="AI9" s="11">
        <f>IFERROR(__xludf.DUMMYFUNCTION("""COMPUTED_VALUE"""),3.0)</f>
        <v>3</v>
      </c>
      <c r="AJ9" s="11">
        <f>IFERROR(__xludf.DUMMYFUNCTION("""COMPUTED_VALUE"""),6.0)</f>
        <v>6</v>
      </c>
      <c r="AK9" s="11">
        <f>IFERROR(__xludf.DUMMYFUNCTION("""COMPUTED_VALUE"""),7.0)</f>
        <v>7</v>
      </c>
      <c r="AL9" s="11">
        <f>IFERROR(__xludf.DUMMYFUNCTION("""COMPUTED_VALUE"""),8.0)</f>
        <v>8</v>
      </c>
      <c r="AM9" s="11">
        <f>IFERROR(__xludf.DUMMYFUNCTION("""COMPUTED_VALUE"""),8.0)</f>
        <v>8</v>
      </c>
      <c r="AN9" s="14">
        <f>IFERROR(__xludf.DUMMYFUNCTION("""COMPUTED_VALUE"""),1.0)</f>
        <v>1</v>
      </c>
      <c r="AO9" s="14">
        <f>IFERROR(__xludf.DUMMYFUNCTION("""COMPUTED_VALUE"""),2.0)</f>
        <v>2</v>
      </c>
      <c r="AP9" s="14">
        <f>IFERROR(__xludf.DUMMYFUNCTION("""COMPUTED_VALUE"""),1.0)</f>
        <v>1</v>
      </c>
      <c r="AQ9" s="14">
        <f>IFERROR(__xludf.DUMMYFUNCTION("""COMPUTED_VALUE"""),1.0)</f>
        <v>1</v>
      </c>
      <c r="AR9" s="14">
        <f>IFERROR(__xludf.DUMMYFUNCTION("""COMPUTED_VALUE"""),4.0)</f>
        <v>4</v>
      </c>
      <c r="AS9" s="14">
        <f>IFERROR(__xludf.DUMMYFUNCTION("""COMPUTED_VALUE"""),2.0)</f>
        <v>2</v>
      </c>
      <c r="AT9" s="14">
        <f>IFERROR(__xludf.DUMMYFUNCTION("""COMPUTED_VALUE"""),22.0)</f>
        <v>22</v>
      </c>
      <c r="AU9" s="14">
        <f>IFERROR(__xludf.DUMMYFUNCTION("""COMPUTED_VALUE"""),10.0)</f>
        <v>10</v>
      </c>
      <c r="AV9" s="14">
        <f>IFERROR(__xludf.DUMMYFUNCTION("""COMPUTED_VALUE"""),3.0)</f>
        <v>3</v>
      </c>
      <c r="AW9" s="14">
        <f>IFERROR(__xludf.DUMMYFUNCTION("""COMPUTED_VALUE"""),9.0)</f>
        <v>9</v>
      </c>
      <c r="AX9" s="14">
        <f>IFERROR(__xludf.DUMMYFUNCTION("""COMPUTED_VALUE"""),5.0)</f>
        <v>5</v>
      </c>
      <c r="AY9" s="14">
        <f>IFERROR(__xludf.DUMMYFUNCTION("""COMPUTED_VALUE"""),6.0)</f>
        <v>6</v>
      </c>
      <c r="AZ9" s="14">
        <f>IFERROR(__xludf.DUMMYFUNCTION("""COMPUTED_VALUE"""),2.0)</f>
        <v>2</v>
      </c>
      <c r="BA9" s="14">
        <f>IFERROR(__xludf.DUMMYFUNCTION("""COMPUTED_VALUE"""),3.0)</f>
        <v>3</v>
      </c>
      <c r="BB9" s="14">
        <f>IFERROR(__xludf.DUMMYFUNCTION("""COMPUTED_VALUE"""),4.0)</f>
        <v>4</v>
      </c>
      <c r="BC9" s="14">
        <f>IFERROR(__xludf.DUMMYFUNCTION("""COMPUTED_VALUE"""),2.0)</f>
        <v>2</v>
      </c>
      <c r="BD9" s="14">
        <f>IFERROR(__xludf.DUMMYFUNCTION("""COMPUTED_VALUE"""),3.0)</f>
        <v>3</v>
      </c>
      <c r="BE9" s="11" t="str">
        <f>IFERROR(__xludf.DUMMYFUNCTION("""COMPUTED_VALUE"""),"")</f>
        <v/>
      </c>
      <c r="BF9" s="11" t="str">
        <f>IFERROR(__xludf.DUMMYFUNCTION("""COMPUTED_VALUE"""),"")</f>
        <v/>
      </c>
      <c r="BG9" s="11" t="str">
        <f>IFERROR(__xludf.DUMMYFUNCTION("""COMPUTED_VALUE"""),"")</f>
        <v/>
      </c>
    </row>
    <row r="10">
      <c r="A10" s="21" t="str">
        <f>IFERROR(__xludf.DUMMYFUNCTION("""COMPUTED_VALUE"""),"https://upload.wikimedia.org/wikipedia/commons/thumb/e/e2/Mike_Bloomberg_Headshot.jpg/220px-Mike_Bloomberg_Headshot.jpg")</f>
        <v>https://upload.wikimedia.org/wikipedia/commons/thumb/e/e2/Mike_Bloomberg_Headshot.jpg/220px-Mike_Bloomberg_Headshot.jpg</v>
      </c>
      <c r="B10" s="11" t="str">
        <f>IFERROR(__xludf.DUMMYFUNCTION("""COMPUTED_VALUE"""),"Michael Bloomberg")</f>
        <v>Michael Bloomberg</v>
      </c>
      <c r="C10" s="11">
        <f>IFERROR(__xludf.DUMMYFUNCTION("""COMPUTED_VALUE"""),3.0)</f>
        <v>3</v>
      </c>
      <c r="D10" s="11">
        <f>IFERROR(__xludf.DUMMYFUNCTION("""COMPUTED_VALUE"""),2.0)</f>
        <v>2</v>
      </c>
      <c r="E10" s="11">
        <f>IFERROR(__xludf.DUMMYFUNCTION("""COMPUTED_VALUE"""),3.0)</f>
        <v>3</v>
      </c>
      <c r="F10" s="11">
        <f>IFERROR(__xludf.DUMMYFUNCTION("""COMPUTED_VALUE"""),8.0)</f>
        <v>8</v>
      </c>
      <c r="G10" s="11">
        <f>IFERROR(__xludf.DUMMYFUNCTION("""COMPUTED_VALUE"""),12.0)</f>
        <v>12</v>
      </c>
      <c r="H10" s="11">
        <f>IFERROR(__xludf.DUMMYFUNCTION("""COMPUTED_VALUE"""),5.0)</f>
        <v>5</v>
      </c>
      <c r="I10" s="11">
        <f>IFERROR(__xludf.DUMMYFUNCTION("""COMPUTED_VALUE"""),2.0)</f>
        <v>2</v>
      </c>
      <c r="J10" s="11">
        <f>IFERROR(__xludf.DUMMYFUNCTION("""COMPUTED_VALUE"""),1.0)</f>
        <v>1</v>
      </c>
      <c r="K10" s="11">
        <f>IFERROR(__xludf.DUMMYFUNCTION("""COMPUTED_VALUE"""),1.0)</f>
        <v>1</v>
      </c>
      <c r="L10" s="11">
        <f>IFERROR(__xludf.DUMMYFUNCTION("""COMPUTED_VALUE"""),3.0)</f>
        <v>3</v>
      </c>
      <c r="M10" s="11">
        <f>IFERROR(__xludf.DUMMYFUNCTION("""COMPUTED_VALUE"""),5.0)</f>
        <v>5</v>
      </c>
      <c r="N10" s="11">
        <f>IFERROR(__xludf.DUMMYFUNCTION("""COMPUTED_VALUE"""),3.0)</f>
        <v>3</v>
      </c>
      <c r="O10" s="11">
        <f>IFERROR(__xludf.DUMMYFUNCTION("""COMPUTED_VALUE"""),2.0)</f>
        <v>2</v>
      </c>
      <c r="P10" s="11">
        <f>IFERROR(__xludf.DUMMYFUNCTION("""COMPUTED_VALUE"""),1.0)</f>
        <v>1</v>
      </c>
      <c r="Q10" s="11">
        <f>IFERROR(__xludf.DUMMYFUNCTION("""COMPUTED_VALUE"""),1.0)</f>
        <v>1</v>
      </c>
      <c r="R10" s="11">
        <f>IFERROR(__xludf.DUMMYFUNCTION("""COMPUTED_VALUE"""),0.0)</f>
        <v>0</v>
      </c>
      <c r="S10" s="11">
        <f>IFERROR(__xludf.DUMMYFUNCTION("""COMPUTED_VALUE"""),1.0)</f>
        <v>1</v>
      </c>
      <c r="T10" s="11">
        <f>IFERROR(__xludf.DUMMYFUNCTION("""COMPUTED_VALUE"""),0.0)</f>
        <v>0</v>
      </c>
      <c r="U10" s="11">
        <f>IFERROR(__xludf.DUMMYFUNCTION("""COMPUTED_VALUE"""),1.0)</f>
        <v>1</v>
      </c>
      <c r="V10" s="11">
        <f>IFERROR(__xludf.DUMMYFUNCTION("""COMPUTED_VALUE"""),1.0)</f>
        <v>1</v>
      </c>
      <c r="W10" s="11">
        <f>IFERROR(__xludf.DUMMYFUNCTION("""COMPUTED_VALUE"""),0.0)</f>
        <v>0</v>
      </c>
      <c r="X10" s="11">
        <f>IFERROR(__xludf.DUMMYFUNCTION("""COMPUTED_VALUE"""),0.0)</f>
        <v>0</v>
      </c>
      <c r="Y10" s="11">
        <f>IFERROR(__xludf.DUMMYFUNCTION("""COMPUTED_VALUE"""),2.0)</f>
        <v>2</v>
      </c>
      <c r="Z10" s="11">
        <f>IFERROR(__xludf.DUMMYFUNCTION("""COMPUTED_VALUE"""),3.0)</f>
        <v>3</v>
      </c>
      <c r="AA10" s="11">
        <f>IFERROR(__xludf.DUMMYFUNCTION("""COMPUTED_VALUE"""),2.0)</f>
        <v>2</v>
      </c>
      <c r="AB10" s="11">
        <f>IFERROR(__xludf.DUMMYFUNCTION("""COMPUTED_VALUE"""),1.0)</f>
        <v>1</v>
      </c>
      <c r="AC10" s="11">
        <f>IFERROR(__xludf.DUMMYFUNCTION("""COMPUTED_VALUE"""),1.0)</f>
        <v>1</v>
      </c>
      <c r="AD10" s="11">
        <f>IFERROR(__xludf.DUMMYFUNCTION("""COMPUTED_VALUE"""),2.0)</f>
        <v>2</v>
      </c>
      <c r="AE10" s="11">
        <f>IFERROR(__xludf.DUMMYFUNCTION("""COMPUTED_VALUE"""),3.0)</f>
        <v>3</v>
      </c>
      <c r="AF10" s="11">
        <f>IFERROR(__xludf.DUMMYFUNCTION("""COMPUTED_VALUE"""),2.0)</f>
        <v>2</v>
      </c>
      <c r="AG10" s="11">
        <f>IFERROR(__xludf.DUMMYFUNCTION("""COMPUTED_VALUE"""),1.0)</f>
        <v>1</v>
      </c>
      <c r="AH10" s="11">
        <f>IFERROR(__xludf.DUMMYFUNCTION("""COMPUTED_VALUE"""),1.0)</f>
        <v>1</v>
      </c>
      <c r="AI10" s="11">
        <f>IFERROR(__xludf.DUMMYFUNCTION("""COMPUTED_VALUE"""),2.0)</f>
        <v>2</v>
      </c>
      <c r="AJ10" s="11">
        <f>IFERROR(__xludf.DUMMYFUNCTION("""COMPUTED_VALUE"""),2.0)</f>
        <v>2</v>
      </c>
      <c r="AK10" s="11">
        <f>IFERROR(__xludf.DUMMYFUNCTION("""COMPUTED_VALUE"""),2.0)</f>
        <v>2</v>
      </c>
      <c r="AL10" s="11">
        <f>IFERROR(__xludf.DUMMYFUNCTION("""COMPUTED_VALUE"""),0.0)</f>
        <v>0</v>
      </c>
      <c r="AM10" s="11">
        <f>IFERROR(__xludf.DUMMYFUNCTION("""COMPUTED_VALUE"""),1.0)</f>
        <v>1</v>
      </c>
      <c r="AN10" s="14">
        <f>IFERROR(__xludf.DUMMYFUNCTION("""COMPUTED_VALUE"""),1.0)</f>
        <v>1</v>
      </c>
      <c r="AO10" s="14">
        <f>IFERROR(__xludf.DUMMYFUNCTION("""COMPUTED_VALUE"""),1.0)</f>
        <v>1</v>
      </c>
      <c r="AP10" s="14">
        <f>IFERROR(__xludf.DUMMYFUNCTION("""COMPUTED_VALUE"""),2.0)</f>
        <v>2</v>
      </c>
      <c r="AQ10" s="14">
        <f>IFERROR(__xludf.DUMMYFUNCTION("""COMPUTED_VALUE"""),1.0)</f>
        <v>1</v>
      </c>
      <c r="AR10" s="14">
        <f>IFERROR(__xludf.DUMMYFUNCTION("""COMPUTED_VALUE"""),3.0)</f>
        <v>3</v>
      </c>
      <c r="AS10" s="14">
        <f>IFERROR(__xludf.DUMMYFUNCTION("""COMPUTED_VALUE"""),3.0)</f>
        <v>3</v>
      </c>
      <c r="AT10" s="14">
        <f>IFERROR(__xludf.DUMMYFUNCTION("""COMPUTED_VALUE"""),6.0)</f>
        <v>6</v>
      </c>
      <c r="AU10" s="14">
        <f>IFERROR(__xludf.DUMMYFUNCTION("""COMPUTED_VALUE"""),6.0)</f>
        <v>6</v>
      </c>
      <c r="AV10" s="14">
        <f>IFERROR(__xludf.DUMMYFUNCTION("""COMPUTED_VALUE"""),100.0)</f>
        <v>100</v>
      </c>
      <c r="AW10" s="14">
        <f>IFERROR(__xludf.DUMMYFUNCTION("""COMPUTED_VALUE"""),17.0)</f>
        <v>17</v>
      </c>
      <c r="AX10" s="14">
        <f>IFERROR(__xludf.DUMMYFUNCTION("""COMPUTED_VALUE"""),91.0)</f>
        <v>91</v>
      </c>
      <c r="AY10" s="14">
        <f>IFERROR(__xludf.DUMMYFUNCTION("""COMPUTED_VALUE"""),60.0)</f>
        <v>60</v>
      </c>
      <c r="AZ10" s="14">
        <f>IFERROR(__xludf.DUMMYFUNCTION("""COMPUTED_VALUE"""),33.0)</f>
        <v>33</v>
      </c>
      <c r="BA10" s="14">
        <f>IFERROR(__xludf.DUMMYFUNCTION("""COMPUTED_VALUE"""),37.0)</f>
        <v>37</v>
      </c>
      <c r="BB10" s="14">
        <f>IFERROR(__xludf.DUMMYFUNCTION("""COMPUTED_VALUE"""),34.0)</f>
        <v>34</v>
      </c>
      <c r="BC10" s="14">
        <f>IFERROR(__xludf.DUMMYFUNCTION("""COMPUTED_VALUE"""),20.0)</f>
        <v>20</v>
      </c>
      <c r="BD10" s="14">
        <f>IFERROR(__xludf.DUMMYFUNCTION("""COMPUTED_VALUE"""),58.0)</f>
        <v>58</v>
      </c>
      <c r="BE10" s="11" t="str">
        <f>IFERROR(__xludf.DUMMYFUNCTION("""COMPUTED_VALUE"""),"")</f>
        <v/>
      </c>
      <c r="BF10" s="11" t="str">
        <f>IFERROR(__xludf.DUMMYFUNCTION("""COMPUTED_VALUE"""),"")</f>
        <v/>
      </c>
      <c r="BG10" s="11" t="str">
        <f>IFERROR(__xludf.DUMMYFUNCTION("""COMPUTED_VALUE"""),"")</f>
        <v/>
      </c>
    </row>
    <row r="11">
      <c r="A11" s="21" t="str">
        <f>IFERROR(__xludf.DUMMYFUNCTION("""COMPUTED_VALUE"""),"https://upload.wikimedia.org/wikipedia/commons/thumb/b/bf/Pete_Buttigieg_by_Gage_Skidmore.jpg/220px-Pete_Buttigieg_by_Gage_Skidmore.jpg")</f>
        <v>https://upload.wikimedia.org/wikipedia/commons/thumb/b/bf/Pete_Buttigieg_by_Gage_Skidmore.jpg/220px-Pete_Buttigieg_by_Gage_Skidmore.jpg</v>
      </c>
      <c r="B11" s="11" t="str">
        <f>IFERROR(__xludf.DUMMYFUNCTION("""COMPUTED_VALUE"""),"Pete Buttigieg")</f>
        <v>Pete Buttigieg</v>
      </c>
      <c r="C11" s="11">
        <f>IFERROR(__xludf.DUMMYFUNCTION("""COMPUTED_VALUE"""),3.0)</f>
        <v>3</v>
      </c>
      <c r="D11" s="11">
        <f>IFERROR(__xludf.DUMMYFUNCTION("""COMPUTED_VALUE"""),3.0)</f>
        <v>3</v>
      </c>
      <c r="E11" s="11">
        <f>IFERROR(__xludf.DUMMYFUNCTION("""COMPUTED_VALUE"""),1.0)</f>
        <v>1</v>
      </c>
      <c r="F11" s="11">
        <f>IFERROR(__xludf.DUMMYFUNCTION("""COMPUTED_VALUE"""),32.0)</f>
        <v>32</v>
      </c>
      <c r="G11" s="11">
        <f>IFERROR(__xludf.DUMMYFUNCTION("""COMPUTED_VALUE"""),17.0)</f>
        <v>17</v>
      </c>
      <c r="H11" s="11">
        <f>IFERROR(__xludf.DUMMYFUNCTION("""COMPUTED_VALUE"""),21.0)</f>
        <v>21</v>
      </c>
      <c r="I11" s="11">
        <f>IFERROR(__xludf.DUMMYFUNCTION("""COMPUTED_VALUE"""),12.0)</f>
        <v>12</v>
      </c>
      <c r="J11" s="11">
        <f>IFERROR(__xludf.DUMMYFUNCTION("""COMPUTED_VALUE"""),7.0)</f>
        <v>7</v>
      </c>
      <c r="K11" s="11">
        <f>IFERROR(__xludf.DUMMYFUNCTION("""COMPUTED_VALUE"""),5.0)</f>
        <v>5</v>
      </c>
      <c r="L11" s="11">
        <f>IFERROR(__xludf.DUMMYFUNCTION("""COMPUTED_VALUE"""),7.0)</f>
        <v>7</v>
      </c>
      <c r="M11" s="11">
        <f>IFERROR(__xludf.DUMMYFUNCTION("""COMPUTED_VALUE"""),45.0)</f>
        <v>45</v>
      </c>
      <c r="N11" s="11">
        <f>IFERROR(__xludf.DUMMYFUNCTION("""COMPUTED_VALUE"""),52.0)</f>
        <v>52</v>
      </c>
      <c r="O11" s="11">
        <f>IFERROR(__xludf.DUMMYFUNCTION("""COMPUTED_VALUE"""),100.0)</f>
        <v>100</v>
      </c>
      <c r="P11" s="11">
        <f>IFERROR(__xludf.DUMMYFUNCTION("""COMPUTED_VALUE"""),44.0)</f>
        <v>44</v>
      </c>
      <c r="Q11" s="11">
        <f>IFERROR(__xludf.DUMMYFUNCTION("""COMPUTED_VALUE"""),61.0)</f>
        <v>61</v>
      </c>
      <c r="R11" s="11">
        <f>IFERROR(__xludf.DUMMYFUNCTION("""COMPUTED_VALUE"""),100.0)</f>
        <v>100</v>
      </c>
      <c r="S11" s="11">
        <f>IFERROR(__xludf.DUMMYFUNCTION("""COMPUTED_VALUE"""),100.0)</f>
        <v>100</v>
      </c>
      <c r="T11" s="11">
        <f>IFERROR(__xludf.DUMMYFUNCTION("""COMPUTED_VALUE"""),22.0)</f>
        <v>22</v>
      </c>
      <c r="U11" s="11">
        <f>IFERROR(__xludf.DUMMYFUNCTION("""COMPUTED_VALUE"""),37.0)</f>
        <v>37</v>
      </c>
      <c r="V11" s="11">
        <f>IFERROR(__xludf.DUMMYFUNCTION("""COMPUTED_VALUE"""),57.0)</f>
        <v>57</v>
      </c>
      <c r="W11" s="11">
        <f>IFERROR(__xludf.DUMMYFUNCTION("""COMPUTED_VALUE"""),100.0)</f>
        <v>100</v>
      </c>
      <c r="X11" s="11">
        <f>IFERROR(__xludf.DUMMYFUNCTION("""COMPUTED_VALUE"""),100.0)</f>
        <v>100</v>
      </c>
      <c r="Y11" s="11">
        <f>IFERROR(__xludf.DUMMYFUNCTION("""COMPUTED_VALUE"""),58.0)</f>
        <v>58</v>
      </c>
      <c r="Z11" s="11">
        <f>IFERROR(__xludf.DUMMYFUNCTION("""COMPUTED_VALUE"""),36.0)</f>
        <v>36</v>
      </c>
      <c r="AA11" s="11">
        <f>IFERROR(__xludf.DUMMYFUNCTION("""COMPUTED_VALUE"""),59.0)</f>
        <v>59</v>
      </c>
      <c r="AB11" s="11">
        <f>IFERROR(__xludf.DUMMYFUNCTION("""COMPUTED_VALUE"""),45.0)</f>
        <v>45</v>
      </c>
      <c r="AC11" s="11">
        <f>IFERROR(__xludf.DUMMYFUNCTION("""COMPUTED_VALUE"""),78.0)</f>
        <v>78</v>
      </c>
      <c r="AD11" s="11">
        <f>IFERROR(__xludf.DUMMYFUNCTION("""COMPUTED_VALUE"""),42.0)</f>
        <v>42</v>
      </c>
      <c r="AE11" s="11">
        <f>IFERROR(__xludf.DUMMYFUNCTION("""COMPUTED_VALUE"""),76.0)</f>
        <v>76</v>
      </c>
      <c r="AF11" s="11">
        <f>IFERROR(__xludf.DUMMYFUNCTION("""COMPUTED_VALUE"""),38.0)</f>
        <v>38</v>
      </c>
      <c r="AG11" s="11">
        <f>IFERROR(__xludf.DUMMYFUNCTION("""COMPUTED_VALUE"""),52.0)</f>
        <v>52</v>
      </c>
      <c r="AH11" s="11">
        <f>IFERROR(__xludf.DUMMYFUNCTION("""COMPUTED_VALUE"""),17.0)</f>
        <v>17</v>
      </c>
      <c r="AI11" s="11">
        <f>IFERROR(__xludf.DUMMYFUNCTION("""COMPUTED_VALUE"""),11.0)</f>
        <v>11</v>
      </c>
      <c r="AJ11" s="11">
        <f>IFERROR(__xludf.DUMMYFUNCTION("""COMPUTED_VALUE"""),37.0)</f>
        <v>37</v>
      </c>
      <c r="AK11" s="11">
        <f>IFERROR(__xludf.DUMMYFUNCTION("""COMPUTED_VALUE"""),21.0)</f>
        <v>21</v>
      </c>
      <c r="AL11" s="11">
        <f>IFERROR(__xludf.DUMMYFUNCTION("""COMPUTED_VALUE"""),25.0)</f>
        <v>25</v>
      </c>
      <c r="AM11" s="11">
        <f>IFERROR(__xludf.DUMMYFUNCTION("""COMPUTED_VALUE"""),33.0)</f>
        <v>33</v>
      </c>
      <c r="AN11" s="14">
        <f>IFERROR(__xludf.DUMMYFUNCTION("""COMPUTED_VALUE"""),34.0)</f>
        <v>34</v>
      </c>
      <c r="AO11" s="14">
        <f>IFERROR(__xludf.DUMMYFUNCTION("""COMPUTED_VALUE"""),14.0)</f>
        <v>14</v>
      </c>
      <c r="AP11" s="14">
        <f>IFERROR(__xludf.DUMMYFUNCTION("""COMPUTED_VALUE"""),10.0)</f>
        <v>10</v>
      </c>
      <c r="AQ11" s="14">
        <f>IFERROR(__xludf.DUMMYFUNCTION("""COMPUTED_VALUE"""),10.0)</f>
        <v>10</v>
      </c>
      <c r="AR11" s="14">
        <f>IFERROR(__xludf.DUMMYFUNCTION("""COMPUTED_VALUE"""),53.0)</f>
        <v>53</v>
      </c>
      <c r="AS11" s="14">
        <f>IFERROR(__xludf.DUMMYFUNCTION("""COMPUTED_VALUE"""),26.0)</f>
        <v>26</v>
      </c>
      <c r="AT11" s="14">
        <f>IFERROR(__xludf.DUMMYFUNCTION("""COMPUTED_VALUE"""),40.0)</f>
        <v>40</v>
      </c>
      <c r="AU11" s="14">
        <f>IFERROR(__xludf.DUMMYFUNCTION("""COMPUTED_VALUE"""),50.0)</f>
        <v>50</v>
      </c>
      <c r="AV11" s="14">
        <f>IFERROR(__xludf.DUMMYFUNCTION("""COMPUTED_VALUE"""),41.0)</f>
        <v>41</v>
      </c>
      <c r="AW11" s="14">
        <f>IFERROR(__xludf.DUMMYFUNCTION("""COMPUTED_VALUE"""),100.0)</f>
        <v>100</v>
      </c>
      <c r="AX11" s="14">
        <f>IFERROR(__xludf.DUMMYFUNCTION("""COMPUTED_VALUE"""),84.0)</f>
        <v>84</v>
      </c>
      <c r="AY11" s="14">
        <f>IFERROR(__xludf.DUMMYFUNCTION("""COMPUTED_VALUE"""),42.0)</f>
        <v>42</v>
      </c>
      <c r="AZ11" s="14">
        <f>IFERROR(__xludf.DUMMYFUNCTION("""COMPUTED_VALUE"""),37.0)</f>
        <v>37</v>
      </c>
      <c r="BA11" s="14">
        <f>IFERROR(__xludf.DUMMYFUNCTION("""COMPUTED_VALUE"""),39.0)</f>
        <v>39</v>
      </c>
      <c r="BB11" s="14">
        <f>IFERROR(__xludf.DUMMYFUNCTION("""COMPUTED_VALUE"""),68.0)</f>
        <v>68</v>
      </c>
      <c r="BC11" s="14">
        <f>IFERROR(__xludf.DUMMYFUNCTION("""COMPUTED_VALUE"""),44.0)</f>
        <v>44</v>
      </c>
      <c r="BD11" s="14">
        <f>IFERROR(__xludf.DUMMYFUNCTION("""COMPUTED_VALUE"""),39.0)</f>
        <v>39</v>
      </c>
      <c r="BE11" s="11" t="str">
        <f>IFERROR(__xludf.DUMMYFUNCTION("""COMPUTED_VALUE"""),"")</f>
        <v/>
      </c>
      <c r="BF11" s="11" t="str">
        <f>IFERROR(__xludf.DUMMYFUNCTION("""COMPUTED_VALUE"""),"")</f>
        <v/>
      </c>
      <c r="BG11" s="11" t="str">
        <f>IFERROR(__xludf.DUMMYFUNCTION("""COMPUTED_VALUE"""),"")</f>
        <v/>
      </c>
    </row>
    <row r="12">
      <c r="A12" s="21" t="str">
        <f>IFERROR(__xludf.DUMMYFUNCTION("""COMPUTED_VALUE"""),"https://upload.wikimedia.org/wikipedia/commons/thumb/6/61/Tom_Steyer_by_Gage_Skidmore.jpg/220px-Tom_Steyer_by_Gage_Skidmore.jpg")</f>
        <v>https://upload.wikimedia.org/wikipedia/commons/thumb/6/61/Tom_Steyer_by_Gage_Skidmore.jpg/220px-Tom_Steyer_by_Gage_Skidmore.jpg</v>
      </c>
      <c r="B12" s="11" t="str">
        <f>IFERROR(__xludf.DUMMYFUNCTION("""COMPUTED_VALUE"""),"Tom Steyer")</f>
        <v>Tom Steyer</v>
      </c>
      <c r="C12" s="11">
        <f>IFERROR(__xludf.DUMMYFUNCTION("""COMPUTED_VALUE"""),0.0)</f>
        <v>0</v>
      </c>
      <c r="D12" s="11">
        <f>IFERROR(__xludf.DUMMYFUNCTION("""COMPUTED_VALUE"""),6.0)</f>
        <v>6</v>
      </c>
      <c r="E12" s="11">
        <f>IFERROR(__xludf.DUMMYFUNCTION("""COMPUTED_VALUE"""),2.0)</f>
        <v>2</v>
      </c>
      <c r="F12" s="11">
        <f>IFERROR(__xludf.DUMMYFUNCTION("""COMPUTED_VALUE"""),4.0)</f>
        <v>4</v>
      </c>
      <c r="G12" s="11">
        <f>IFERROR(__xludf.DUMMYFUNCTION("""COMPUTED_VALUE"""),0.0)</f>
        <v>0</v>
      </c>
      <c r="H12" s="11">
        <f>IFERROR(__xludf.DUMMYFUNCTION("""COMPUTED_VALUE"""),2.0)</f>
        <v>2</v>
      </c>
      <c r="I12" s="11">
        <f>IFERROR(__xludf.DUMMYFUNCTION("""COMPUTED_VALUE"""),2.0)</f>
        <v>2</v>
      </c>
      <c r="J12" s="11">
        <f>IFERROR(__xludf.DUMMYFUNCTION("""COMPUTED_VALUE"""),1.0)</f>
        <v>1</v>
      </c>
      <c r="K12" s="11">
        <f>IFERROR(__xludf.DUMMYFUNCTION("""COMPUTED_VALUE"""),2.0)</f>
        <v>2</v>
      </c>
      <c r="L12" s="11">
        <f>IFERROR(__xludf.DUMMYFUNCTION("""COMPUTED_VALUE"""),2.0)</f>
        <v>2</v>
      </c>
      <c r="M12" s="11">
        <f>IFERROR(__xludf.DUMMYFUNCTION("""COMPUTED_VALUE"""),2.0)</f>
        <v>2</v>
      </c>
      <c r="N12" s="11">
        <f>IFERROR(__xludf.DUMMYFUNCTION("""COMPUTED_VALUE"""),2.0)</f>
        <v>2</v>
      </c>
      <c r="O12" s="11">
        <f>IFERROR(__xludf.DUMMYFUNCTION("""COMPUTED_VALUE"""),2.0)</f>
        <v>2</v>
      </c>
      <c r="P12" s="11">
        <f>IFERROR(__xludf.DUMMYFUNCTION("""COMPUTED_VALUE"""),1.0)</f>
        <v>1</v>
      </c>
      <c r="Q12" s="11">
        <f>IFERROR(__xludf.DUMMYFUNCTION("""COMPUTED_VALUE"""),0.0)</f>
        <v>0</v>
      </c>
      <c r="R12" s="11">
        <f>IFERROR(__xludf.DUMMYFUNCTION("""COMPUTED_VALUE"""),1.0)</f>
        <v>1</v>
      </c>
      <c r="S12" s="11">
        <f>IFERROR(__xludf.DUMMYFUNCTION("""COMPUTED_VALUE"""),3.0)</f>
        <v>3</v>
      </c>
      <c r="T12" s="11">
        <f>IFERROR(__xludf.DUMMYFUNCTION("""COMPUTED_VALUE"""),1.0)</f>
        <v>1</v>
      </c>
      <c r="U12" s="11">
        <f>IFERROR(__xludf.DUMMYFUNCTION("""COMPUTED_VALUE"""),1.0)</f>
        <v>1</v>
      </c>
      <c r="V12" s="11">
        <f>IFERROR(__xludf.DUMMYFUNCTION("""COMPUTED_VALUE"""),2.0)</f>
        <v>2</v>
      </c>
      <c r="W12" s="11">
        <f>IFERROR(__xludf.DUMMYFUNCTION("""COMPUTED_VALUE"""),0.0)</f>
        <v>0</v>
      </c>
      <c r="X12" s="11">
        <f>IFERROR(__xludf.DUMMYFUNCTION("""COMPUTED_VALUE"""),0.0)</f>
        <v>0</v>
      </c>
      <c r="Y12" s="11">
        <f>IFERROR(__xludf.DUMMYFUNCTION("""COMPUTED_VALUE"""),0.0)</f>
        <v>0</v>
      </c>
      <c r="Z12" s="11">
        <f>IFERROR(__xludf.DUMMYFUNCTION("""COMPUTED_VALUE"""),1.0)</f>
        <v>1</v>
      </c>
      <c r="AA12" s="11">
        <f>IFERROR(__xludf.DUMMYFUNCTION("""COMPUTED_VALUE"""),2.0)</f>
        <v>2</v>
      </c>
      <c r="AB12" s="11">
        <f>IFERROR(__xludf.DUMMYFUNCTION("""COMPUTED_VALUE"""),0.0)</f>
        <v>0</v>
      </c>
      <c r="AC12" s="11">
        <f>IFERROR(__xludf.DUMMYFUNCTION("""COMPUTED_VALUE"""),0.0)</f>
        <v>0</v>
      </c>
      <c r="AD12" s="11">
        <f>IFERROR(__xludf.DUMMYFUNCTION("""COMPUTED_VALUE"""),29.0)</f>
        <v>29</v>
      </c>
      <c r="AE12" s="11">
        <f>IFERROR(__xludf.DUMMYFUNCTION("""COMPUTED_VALUE"""),20.0)</f>
        <v>20</v>
      </c>
      <c r="AF12" s="11">
        <f>IFERROR(__xludf.DUMMYFUNCTION("""COMPUTED_VALUE"""),7.0)</f>
        <v>7</v>
      </c>
      <c r="AG12" s="11">
        <f>IFERROR(__xludf.DUMMYFUNCTION("""COMPUTED_VALUE"""),6.0)</f>
        <v>6</v>
      </c>
      <c r="AH12" s="11">
        <f>IFERROR(__xludf.DUMMYFUNCTION("""COMPUTED_VALUE"""),4.0)</f>
        <v>4</v>
      </c>
      <c r="AI12" s="11">
        <f>IFERROR(__xludf.DUMMYFUNCTION("""COMPUTED_VALUE"""),8.0)</f>
        <v>8</v>
      </c>
      <c r="AJ12" s="11">
        <f>IFERROR(__xludf.DUMMYFUNCTION("""COMPUTED_VALUE"""),13.0)</f>
        <v>13</v>
      </c>
      <c r="AK12" s="11">
        <f>IFERROR(__xludf.DUMMYFUNCTION("""COMPUTED_VALUE"""),8.0)</f>
        <v>8</v>
      </c>
      <c r="AL12" s="11">
        <f>IFERROR(__xludf.DUMMYFUNCTION("""COMPUTED_VALUE"""),5.0)</f>
        <v>5</v>
      </c>
      <c r="AM12" s="11">
        <f>IFERROR(__xludf.DUMMYFUNCTION("""COMPUTED_VALUE"""),2.0)</f>
        <v>2</v>
      </c>
      <c r="AN12" s="14">
        <f>IFERROR(__xludf.DUMMYFUNCTION("""COMPUTED_VALUE"""),4.0)</f>
        <v>4</v>
      </c>
      <c r="AO12" s="14">
        <f>IFERROR(__xludf.DUMMYFUNCTION("""COMPUTED_VALUE"""),1.0)</f>
        <v>1</v>
      </c>
      <c r="AP12" s="14">
        <f>IFERROR(__xludf.DUMMYFUNCTION("""COMPUTED_VALUE"""),4.0)</f>
        <v>4</v>
      </c>
      <c r="AQ12" s="14">
        <f>IFERROR(__xludf.DUMMYFUNCTION("""COMPUTED_VALUE"""),3.0)</f>
        <v>3</v>
      </c>
      <c r="AR12" s="14">
        <f>IFERROR(__xludf.DUMMYFUNCTION("""COMPUTED_VALUE"""),42.0)</f>
        <v>42</v>
      </c>
      <c r="AS12" s="14">
        <f>IFERROR(__xludf.DUMMYFUNCTION("""COMPUTED_VALUE"""),6.0)</f>
        <v>6</v>
      </c>
      <c r="AT12" s="14">
        <f>IFERROR(__xludf.DUMMYFUNCTION("""COMPUTED_VALUE"""),8.0)</f>
        <v>8</v>
      </c>
      <c r="AU12" s="14">
        <f>IFERROR(__xludf.DUMMYFUNCTION("""COMPUTED_VALUE"""),3.0)</f>
        <v>3</v>
      </c>
      <c r="AV12" s="14">
        <f>IFERROR(__xludf.DUMMYFUNCTION("""COMPUTED_VALUE"""),17.0)</f>
        <v>17</v>
      </c>
      <c r="AW12" s="14">
        <f>IFERROR(__xludf.DUMMYFUNCTION("""COMPUTED_VALUE"""),22.0)</f>
        <v>22</v>
      </c>
      <c r="AX12" s="14">
        <f>IFERROR(__xludf.DUMMYFUNCTION("""COMPUTED_VALUE"""),34.0)</f>
        <v>34</v>
      </c>
      <c r="AY12" s="14">
        <f>IFERROR(__xludf.DUMMYFUNCTION("""COMPUTED_VALUE"""),27.0)</f>
        <v>27</v>
      </c>
      <c r="AZ12" s="14">
        <f>IFERROR(__xludf.DUMMYFUNCTION("""COMPUTED_VALUE"""),6.0)</f>
        <v>6</v>
      </c>
      <c r="BA12" s="14">
        <f>IFERROR(__xludf.DUMMYFUNCTION("""COMPUTED_VALUE"""),19.0)</f>
        <v>19</v>
      </c>
      <c r="BB12" s="14">
        <f>IFERROR(__xludf.DUMMYFUNCTION("""COMPUTED_VALUE"""),26.0)</f>
        <v>26</v>
      </c>
      <c r="BC12" s="14">
        <f>IFERROR(__xludf.DUMMYFUNCTION("""COMPUTED_VALUE"""),21.0)</f>
        <v>21</v>
      </c>
      <c r="BD12" s="14">
        <f>IFERROR(__xludf.DUMMYFUNCTION("""COMPUTED_VALUE"""),36.0)</f>
        <v>36</v>
      </c>
      <c r="BE12" s="11" t="str">
        <f>IFERROR(__xludf.DUMMYFUNCTION("""COMPUTED_VALUE"""),"")</f>
        <v/>
      </c>
      <c r="BF12" s="11" t="str">
        <f>IFERROR(__xludf.DUMMYFUNCTION("""COMPUTED_VALUE"""),"")</f>
        <v/>
      </c>
      <c r="BG12" s="11" t="str">
        <f>IFERROR(__xludf.DUMMYFUNCTION("""COMPUTED_VALUE"""),"")</f>
        <v/>
      </c>
    </row>
    <row r="13">
      <c r="A13" s="21" t="str">
        <f>IFERROR(__xludf.DUMMYFUNCTION("""COMPUTED_VALUE"""),"https://upload.wikimedia.org/wikipedia/commons/thumb/2/2a/Tulsi_Gabbard%2C_official_portrait%2C_113th_Congress.jpg/220px-Tulsi_Gabbard%2C_official_portrait%2C_113th_Congress.jpg")</f>
        <v>https://upload.wikimedia.org/wikipedia/commons/thumb/2/2a/Tulsi_Gabbard%2C_official_portrait%2C_113th_Congress.jpg/220px-Tulsi_Gabbard%2C_official_portrait%2C_113th_Congress.jpg</v>
      </c>
      <c r="B13" s="11" t="str">
        <f>IFERROR(__xludf.DUMMYFUNCTION("""COMPUTED_VALUE"""),"Tulsi Gabbard")</f>
        <v>Tulsi Gabbard</v>
      </c>
      <c r="C13" s="11">
        <f>IFERROR(__xludf.DUMMYFUNCTION("""COMPUTED_VALUE"""),8.0)</f>
        <v>8</v>
      </c>
      <c r="D13" s="11">
        <f>IFERROR(__xludf.DUMMYFUNCTION("""COMPUTED_VALUE"""),4.0)</f>
        <v>4</v>
      </c>
      <c r="E13" s="11">
        <f>IFERROR(__xludf.DUMMYFUNCTION("""COMPUTED_VALUE"""),100.0)</f>
        <v>100</v>
      </c>
      <c r="F13" s="11">
        <f>IFERROR(__xludf.DUMMYFUNCTION("""COMPUTED_VALUE"""),57.0)</f>
        <v>57</v>
      </c>
      <c r="G13" s="11">
        <f>IFERROR(__xludf.DUMMYFUNCTION("""COMPUTED_VALUE"""),23.0)</f>
        <v>23</v>
      </c>
      <c r="H13" s="11">
        <f>IFERROR(__xludf.DUMMYFUNCTION("""COMPUTED_VALUE"""),56.0)</f>
        <v>56</v>
      </c>
      <c r="I13" s="11">
        <f>IFERROR(__xludf.DUMMYFUNCTION("""COMPUTED_VALUE"""),22.0)</f>
        <v>22</v>
      </c>
      <c r="J13" s="11">
        <f>IFERROR(__xludf.DUMMYFUNCTION("""COMPUTED_VALUE"""),8.0)</f>
        <v>8</v>
      </c>
      <c r="K13" s="11">
        <f>IFERROR(__xludf.DUMMYFUNCTION("""COMPUTED_VALUE"""),6.0)</f>
        <v>6</v>
      </c>
      <c r="L13" s="11">
        <f>IFERROR(__xludf.DUMMYFUNCTION("""COMPUTED_VALUE"""),9.0)</f>
        <v>9</v>
      </c>
      <c r="M13" s="11">
        <f>IFERROR(__xludf.DUMMYFUNCTION("""COMPUTED_VALUE"""),22.0)</f>
        <v>22</v>
      </c>
      <c r="N13" s="11">
        <f>IFERROR(__xludf.DUMMYFUNCTION("""COMPUTED_VALUE"""),13.0)</f>
        <v>13</v>
      </c>
      <c r="O13" s="11">
        <f>IFERROR(__xludf.DUMMYFUNCTION("""COMPUTED_VALUE"""),10.0)</f>
        <v>10</v>
      </c>
      <c r="P13" s="11">
        <f>IFERROR(__xludf.DUMMYFUNCTION("""COMPUTED_VALUE"""),5.0)</f>
        <v>5</v>
      </c>
      <c r="Q13" s="11">
        <f>IFERROR(__xludf.DUMMYFUNCTION("""COMPUTED_VALUE"""),4.0)</f>
        <v>4</v>
      </c>
      <c r="R13" s="11">
        <f>IFERROR(__xludf.DUMMYFUNCTION("""COMPUTED_VALUE"""),4.0)</f>
        <v>4</v>
      </c>
      <c r="S13" s="11">
        <f>IFERROR(__xludf.DUMMYFUNCTION("""COMPUTED_VALUE"""),11.0)</f>
        <v>11</v>
      </c>
      <c r="T13" s="11">
        <f>IFERROR(__xludf.DUMMYFUNCTION("""COMPUTED_VALUE"""),3.0)</f>
        <v>3</v>
      </c>
      <c r="U13" s="11">
        <f>IFERROR(__xludf.DUMMYFUNCTION("""COMPUTED_VALUE"""),6.0)</f>
        <v>6</v>
      </c>
      <c r="V13" s="11">
        <f>IFERROR(__xludf.DUMMYFUNCTION("""COMPUTED_VALUE"""),37.0)</f>
        <v>37</v>
      </c>
      <c r="W13" s="11">
        <f>IFERROR(__xludf.DUMMYFUNCTION("""COMPUTED_VALUE"""),29.0)</f>
        <v>29</v>
      </c>
      <c r="X13" s="11">
        <f>IFERROR(__xludf.DUMMYFUNCTION("""COMPUTED_VALUE"""),33.0)</f>
        <v>33</v>
      </c>
      <c r="Y13" s="11">
        <f>IFERROR(__xludf.DUMMYFUNCTION("""COMPUTED_VALUE"""),16.0)</f>
        <v>16</v>
      </c>
      <c r="Z13" s="11">
        <f>IFERROR(__xludf.DUMMYFUNCTION("""COMPUTED_VALUE"""),7.0)</f>
        <v>7</v>
      </c>
      <c r="AA13" s="11">
        <f>IFERROR(__xludf.DUMMYFUNCTION("""COMPUTED_VALUE"""),12.0)</f>
        <v>12</v>
      </c>
      <c r="AB13" s="11">
        <f>IFERROR(__xludf.DUMMYFUNCTION("""COMPUTED_VALUE"""),9.0)</f>
        <v>9</v>
      </c>
      <c r="AC13" s="11">
        <f>IFERROR(__xludf.DUMMYFUNCTION("""COMPUTED_VALUE"""),82.0)</f>
        <v>82</v>
      </c>
      <c r="AD13" s="11">
        <f>IFERROR(__xludf.DUMMYFUNCTION("""COMPUTED_VALUE"""),21.0)</f>
        <v>21</v>
      </c>
      <c r="AE13" s="11">
        <f>IFERROR(__xludf.DUMMYFUNCTION("""COMPUTED_VALUE"""),27.0)</f>
        <v>27</v>
      </c>
      <c r="AF13" s="11">
        <f>IFERROR(__xludf.DUMMYFUNCTION("""COMPUTED_VALUE"""),20.0)</f>
        <v>20</v>
      </c>
      <c r="AG13" s="11">
        <f>IFERROR(__xludf.DUMMYFUNCTION("""COMPUTED_VALUE"""),28.0)</f>
        <v>28</v>
      </c>
      <c r="AH13" s="11">
        <f>IFERROR(__xludf.DUMMYFUNCTION("""COMPUTED_VALUE"""),100.0)</f>
        <v>100</v>
      </c>
      <c r="AI13" s="11">
        <f>IFERROR(__xludf.DUMMYFUNCTION("""COMPUTED_VALUE"""),25.0)</f>
        <v>25</v>
      </c>
      <c r="AJ13" s="11">
        <f>IFERROR(__xludf.DUMMYFUNCTION("""COMPUTED_VALUE"""),25.0)</f>
        <v>25</v>
      </c>
      <c r="AK13" s="11">
        <f>IFERROR(__xludf.DUMMYFUNCTION("""COMPUTED_VALUE"""),34.0)</f>
        <v>34</v>
      </c>
      <c r="AL13" s="11">
        <f>IFERROR(__xludf.DUMMYFUNCTION("""COMPUTED_VALUE"""),38.0)</f>
        <v>38</v>
      </c>
      <c r="AM13" s="11">
        <f>IFERROR(__xludf.DUMMYFUNCTION("""COMPUTED_VALUE"""),27.0)</f>
        <v>27</v>
      </c>
      <c r="AN13" s="14">
        <f>IFERROR(__xludf.DUMMYFUNCTION("""COMPUTED_VALUE"""),15.0)</f>
        <v>15</v>
      </c>
      <c r="AO13" s="14">
        <f>IFERROR(__xludf.DUMMYFUNCTION("""COMPUTED_VALUE"""),11.0)</f>
        <v>11</v>
      </c>
      <c r="AP13" s="14">
        <f>IFERROR(__xludf.DUMMYFUNCTION("""COMPUTED_VALUE"""),12.0)</f>
        <v>12</v>
      </c>
      <c r="AQ13" s="14">
        <f>IFERROR(__xludf.DUMMYFUNCTION("""COMPUTED_VALUE"""),6.0)</f>
        <v>6</v>
      </c>
      <c r="AR13" s="14">
        <f>IFERROR(__xludf.DUMMYFUNCTION("""COMPUTED_VALUE"""),66.0)</f>
        <v>66</v>
      </c>
      <c r="AS13" s="14">
        <f>IFERROR(__xludf.DUMMYFUNCTION("""COMPUTED_VALUE"""),100.0)</f>
        <v>100</v>
      </c>
      <c r="AT13" s="14">
        <f>IFERROR(__xludf.DUMMYFUNCTION("""COMPUTED_VALUE"""),54.0)</f>
        <v>54</v>
      </c>
      <c r="AU13" s="14">
        <f>IFERROR(__xludf.DUMMYFUNCTION("""COMPUTED_VALUE"""),66.0)</f>
        <v>66</v>
      </c>
      <c r="AV13" s="14">
        <f>IFERROR(__xludf.DUMMYFUNCTION("""COMPUTED_VALUE"""),33.0)</f>
        <v>33</v>
      </c>
      <c r="AW13" s="14">
        <f>IFERROR(__xludf.DUMMYFUNCTION("""COMPUTED_VALUE"""),17.0)</f>
        <v>17</v>
      </c>
      <c r="AX13" s="14">
        <f>IFERROR(__xludf.DUMMYFUNCTION("""COMPUTED_VALUE"""),71.0)</f>
        <v>71</v>
      </c>
      <c r="AY13" s="14">
        <f>IFERROR(__xludf.DUMMYFUNCTION("""COMPUTED_VALUE"""),46.0)</f>
        <v>46</v>
      </c>
      <c r="AZ13" s="14">
        <f>IFERROR(__xludf.DUMMYFUNCTION("""COMPUTED_VALUE"""),20.0)</f>
        <v>20</v>
      </c>
      <c r="BA13" s="14">
        <f>IFERROR(__xludf.DUMMYFUNCTION("""COMPUTED_VALUE"""),22.0)</f>
        <v>22</v>
      </c>
      <c r="BB13" s="14">
        <f>IFERROR(__xludf.DUMMYFUNCTION("""COMPUTED_VALUE"""),84.0)</f>
        <v>84</v>
      </c>
      <c r="BC13" s="14">
        <f>IFERROR(__xludf.DUMMYFUNCTION("""COMPUTED_VALUE"""),31.0)</f>
        <v>31</v>
      </c>
      <c r="BD13" s="14">
        <f>IFERROR(__xludf.DUMMYFUNCTION("""COMPUTED_VALUE"""),29.0)</f>
        <v>29</v>
      </c>
      <c r="BE13" s="11" t="str">
        <f>IFERROR(__xludf.DUMMYFUNCTION("""COMPUTED_VALUE"""),"")</f>
        <v/>
      </c>
      <c r="BF13" s="11" t="str">
        <f>IFERROR(__xludf.DUMMYFUNCTION("""COMPUTED_VALUE"""),"")</f>
        <v/>
      </c>
      <c r="BG13" s="11" t="str">
        <f>IFERROR(__xludf.DUMMYFUNCTION("""COMPUTED_VALUE"""),"")</f>
        <v/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</hyperlinks>
  <drawing r:id="rId1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29.29"/>
  </cols>
  <sheetData>
    <row r="1">
      <c r="A1" s="25" t="s">
        <v>0</v>
      </c>
      <c r="B1" s="25" t="s">
        <v>1</v>
      </c>
      <c r="C1" s="25" t="s">
        <v>2</v>
      </c>
      <c r="D1" s="26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7" t="s">
        <v>4</v>
      </c>
      <c r="B2" s="27" t="s">
        <v>5</v>
      </c>
      <c r="C2" s="27" t="s">
        <v>6</v>
      </c>
      <c r="D2" s="26" t="s">
        <v>7</v>
      </c>
    </row>
    <row r="3">
      <c r="A3" s="27" t="s">
        <v>8</v>
      </c>
      <c r="B3" s="27" t="s">
        <v>6</v>
      </c>
      <c r="C3" s="27" t="s">
        <v>6</v>
      </c>
      <c r="D3" s="26" t="s">
        <v>6</v>
      </c>
    </row>
    <row r="4">
      <c r="A4" s="27" t="s">
        <v>9</v>
      </c>
      <c r="B4" s="27" t="s">
        <v>10</v>
      </c>
      <c r="C4" s="27" t="s">
        <v>5</v>
      </c>
      <c r="D4" s="26" t="s">
        <v>5</v>
      </c>
    </row>
    <row r="5">
      <c r="A5" s="27" t="s">
        <v>11</v>
      </c>
      <c r="B5" s="27" t="s">
        <v>6</v>
      </c>
      <c r="C5" s="27" t="s">
        <v>6</v>
      </c>
      <c r="D5" s="26" t="s">
        <v>6</v>
      </c>
    </row>
    <row r="6">
      <c r="A6" s="27" t="s">
        <v>12</v>
      </c>
      <c r="B6" s="27" t="s">
        <v>6</v>
      </c>
      <c r="C6" s="27" t="s">
        <v>6</v>
      </c>
      <c r="D6" s="26" t="s">
        <v>6</v>
      </c>
    </row>
    <row r="7">
      <c r="A7" s="27" t="s">
        <v>13</v>
      </c>
      <c r="B7" s="27" t="s">
        <v>6</v>
      </c>
      <c r="C7" s="27" t="s">
        <v>14</v>
      </c>
      <c r="D7" s="26" t="s">
        <v>6</v>
      </c>
    </row>
    <row r="8">
      <c r="A8" s="27" t="s">
        <v>15</v>
      </c>
      <c r="B8" s="27" t="s">
        <v>6</v>
      </c>
      <c r="C8" s="27" t="s">
        <v>7</v>
      </c>
      <c r="D8" s="26" t="s">
        <v>7</v>
      </c>
    </row>
    <row r="9">
      <c r="A9" s="27" t="s">
        <v>16</v>
      </c>
      <c r="B9" s="27" t="s">
        <v>6</v>
      </c>
      <c r="C9" s="27" t="s">
        <v>10</v>
      </c>
      <c r="D9" s="26" t="s">
        <v>6</v>
      </c>
    </row>
    <row r="10">
      <c r="A10" s="27" t="s">
        <v>17</v>
      </c>
      <c r="B10" s="27" t="s">
        <v>6</v>
      </c>
      <c r="C10" s="27" t="s">
        <v>10</v>
      </c>
      <c r="D10" s="26" t="s">
        <v>18</v>
      </c>
    </row>
    <row r="11">
      <c r="A11" s="27" t="s">
        <v>19</v>
      </c>
      <c r="B11" s="27" t="s">
        <v>6</v>
      </c>
      <c r="C11" s="27" t="s">
        <v>6</v>
      </c>
      <c r="D11" s="26" t="s">
        <v>5</v>
      </c>
    </row>
    <row r="12">
      <c r="A12" s="27" t="s">
        <v>20</v>
      </c>
      <c r="B12" s="27" t="s">
        <v>5</v>
      </c>
      <c r="C12" s="27" t="s">
        <v>5</v>
      </c>
      <c r="D12" s="26" t="s">
        <v>5</v>
      </c>
    </row>
    <row r="13">
      <c r="A13" s="27" t="s">
        <v>21</v>
      </c>
      <c r="B13" s="27" t="s">
        <v>10</v>
      </c>
      <c r="C13" s="27" t="s">
        <v>7</v>
      </c>
      <c r="D13" s="26" t="s">
        <v>6</v>
      </c>
    </row>
    <row r="14">
      <c r="A14" s="27" t="s">
        <v>22</v>
      </c>
      <c r="B14" s="27" t="s">
        <v>6</v>
      </c>
      <c r="C14" s="27" t="s">
        <v>7</v>
      </c>
      <c r="D14" s="26" t="s">
        <v>23</v>
      </c>
    </row>
    <row r="15">
      <c r="A15" s="27" t="s">
        <v>24</v>
      </c>
      <c r="B15" s="27" t="s">
        <v>6</v>
      </c>
      <c r="C15" s="27" t="s">
        <v>7</v>
      </c>
      <c r="D15" s="26" t="s">
        <v>10</v>
      </c>
    </row>
    <row r="16">
      <c r="A16" s="27" t="s">
        <v>25</v>
      </c>
      <c r="B16" s="27" t="s">
        <v>10</v>
      </c>
      <c r="C16" s="27" t="s">
        <v>7</v>
      </c>
      <c r="D16" s="26" t="s">
        <v>6</v>
      </c>
    </row>
    <row r="17">
      <c r="A17" s="27" t="s">
        <v>26</v>
      </c>
      <c r="B17" s="27" t="s">
        <v>5</v>
      </c>
      <c r="C17" s="27" t="s">
        <v>6</v>
      </c>
      <c r="D17" s="26" t="s">
        <v>6</v>
      </c>
    </row>
    <row r="18">
      <c r="A18" s="27" t="s">
        <v>27</v>
      </c>
      <c r="B18" s="27" t="s">
        <v>6</v>
      </c>
      <c r="C18" s="27" t="s">
        <v>5</v>
      </c>
      <c r="D18" s="26" t="s">
        <v>6</v>
      </c>
    </row>
    <row r="19">
      <c r="A19" s="27" t="s">
        <v>28</v>
      </c>
      <c r="B19" s="27" t="s">
        <v>10</v>
      </c>
      <c r="C19" s="27" t="s">
        <v>23</v>
      </c>
      <c r="D19" s="26" t="s">
        <v>6</v>
      </c>
    </row>
    <row r="20">
      <c r="A20" s="27" t="s">
        <v>29</v>
      </c>
      <c r="B20" s="27" t="s">
        <v>7</v>
      </c>
      <c r="C20" s="27" t="s">
        <v>6</v>
      </c>
      <c r="D20" s="26" t="s">
        <v>30</v>
      </c>
    </row>
    <row r="21">
      <c r="A21" s="27" t="s">
        <v>31</v>
      </c>
      <c r="B21" s="27" t="s">
        <v>6</v>
      </c>
      <c r="C21" s="27" t="s">
        <v>6</v>
      </c>
      <c r="D21" s="26" t="s">
        <v>6</v>
      </c>
    </row>
    <row r="22">
      <c r="A22" s="27" t="s">
        <v>32</v>
      </c>
      <c r="B22" s="27" t="s">
        <v>23</v>
      </c>
      <c r="C22" s="27" t="s">
        <v>6</v>
      </c>
      <c r="D22" s="26" t="s">
        <v>18</v>
      </c>
    </row>
    <row r="23">
      <c r="A23" s="27" t="s">
        <v>34</v>
      </c>
      <c r="B23" s="27" t="s">
        <v>6</v>
      </c>
      <c r="C23" s="27" t="s">
        <v>7</v>
      </c>
      <c r="D23" s="26" t="s">
        <v>6</v>
      </c>
    </row>
    <row r="24">
      <c r="A24" s="27" t="s">
        <v>35</v>
      </c>
      <c r="B24" s="27" t="s">
        <v>6</v>
      </c>
      <c r="C24" s="27" t="s">
        <v>6</v>
      </c>
      <c r="D24" s="26" t="s">
        <v>6</v>
      </c>
    </row>
    <row r="25">
      <c r="A25" s="27" t="s">
        <v>36</v>
      </c>
      <c r="B25" s="27" t="s">
        <v>6</v>
      </c>
      <c r="C25" s="27" t="s">
        <v>23</v>
      </c>
      <c r="D25" s="26" t="s">
        <v>23</v>
      </c>
    </row>
    <row r="26">
      <c r="A26" s="27" t="s">
        <v>37</v>
      </c>
      <c r="B26" s="27" t="s">
        <v>6</v>
      </c>
      <c r="C26" s="27" t="s">
        <v>7</v>
      </c>
      <c r="D26" s="26" t="s">
        <v>10</v>
      </c>
    </row>
    <row r="27">
      <c r="A27" s="27" t="s">
        <v>40</v>
      </c>
      <c r="B27" s="27" t="s">
        <v>6</v>
      </c>
      <c r="C27" s="27" t="s">
        <v>10</v>
      </c>
      <c r="D27" s="26" t="s">
        <v>5</v>
      </c>
    </row>
    <row r="28">
      <c r="A28" s="27" t="s">
        <v>41</v>
      </c>
      <c r="B28" s="27" t="s">
        <v>6</v>
      </c>
      <c r="C28" s="27" t="s">
        <v>10</v>
      </c>
      <c r="D28" s="26" t="s">
        <v>23</v>
      </c>
    </row>
    <row r="29">
      <c r="A29" s="27" t="s">
        <v>43</v>
      </c>
      <c r="B29" s="27" t="s">
        <v>6</v>
      </c>
      <c r="C29" s="27" t="s">
        <v>10</v>
      </c>
      <c r="D29" s="26" t="s">
        <v>6</v>
      </c>
    </row>
    <row r="30">
      <c r="A30" s="27" t="s">
        <v>45</v>
      </c>
      <c r="B30" s="27" t="s">
        <v>6</v>
      </c>
      <c r="C30" s="27" t="s">
        <v>10</v>
      </c>
      <c r="D30" s="26" t="s">
        <v>23</v>
      </c>
    </row>
    <row r="31">
      <c r="A31" s="27" t="s">
        <v>46</v>
      </c>
      <c r="B31" s="27" t="s">
        <v>6</v>
      </c>
      <c r="C31" s="27" t="s">
        <v>10</v>
      </c>
      <c r="D31" s="26" t="s">
        <v>30</v>
      </c>
    </row>
    <row r="32">
      <c r="A32" s="27" t="s">
        <v>49</v>
      </c>
      <c r="B32" s="27" t="s">
        <v>6</v>
      </c>
      <c r="C32" s="27" t="s">
        <v>7</v>
      </c>
      <c r="D32" s="26" t="s">
        <v>6</v>
      </c>
    </row>
    <row r="33">
      <c r="A33" s="27" t="s">
        <v>52</v>
      </c>
      <c r="B33" s="27" t="s">
        <v>18</v>
      </c>
      <c r="C33" s="27" t="s">
        <v>18</v>
      </c>
      <c r="D33" s="26" t="s">
        <v>7</v>
      </c>
    </row>
    <row r="34">
      <c r="A34" s="27" t="s">
        <v>55</v>
      </c>
      <c r="B34" s="27" t="s">
        <v>30</v>
      </c>
      <c r="C34" s="27" t="s">
        <v>6</v>
      </c>
      <c r="D34" s="26" t="s">
        <v>23</v>
      </c>
    </row>
    <row r="35">
      <c r="A35" s="27" t="s">
        <v>56</v>
      </c>
      <c r="B35" s="27" t="s">
        <v>10</v>
      </c>
      <c r="C35" s="27" t="s">
        <v>10</v>
      </c>
      <c r="D35" s="26" t="s">
        <v>5</v>
      </c>
    </row>
    <row r="36">
      <c r="A36" s="27" t="s">
        <v>57</v>
      </c>
      <c r="B36" s="27" t="s">
        <v>6</v>
      </c>
      <c r="C36" s="27" t="s">
        <v>7</v>
      </c>
      <c r="D36" s="26" t="s">
        <v>6</v>
      </c>
    </row>
    <row r="37">
      <c r="A37" s="27" t="s">
        <v>58</v>
      </c>
      <c r="B37" s="27" t="s">
        <v>6</v>
      </c>
      <c r="C37" s="27" t="s">
        <v>7</v>
      </c>
      <c r="D37" s="26" t="s">
        <v>7</v>
      </c>
    </row>
    <row r="38">
      <c r="A38" s="27" t="s">
        <v>61</v>
      </c>
      <c r="B38" s="27" t="s">
        <v>6</v>
      </c>
      <c r="C38" s="27" t="s">
        <v>7</v>
      </c>
      <c r="D38" s="26" t="s">
        <v>6</v>
      </c>
    </row>
    <row r="39">
      <c r="A39" s="27" t="s">
        <v>62</v>
      </c>
      <c r="B39" s="27" t="s">
        <v>6</v>
      </c>
      <c r="C39" s="27" t="s">
        <v>10</v>
      </c>
      <c r="D39" s="26" t="s">
        <v>6</v>
      </c>
    </row>
    <row r="40">
      <c r="A40" s="27" t="s">
        <v>65</v>
      </c>
      <c r="B40" s="27" t="s">
        <v>6</v>
      </c>
      <c r="C40" s="27" t="s">
        <v>6</v>
      </c>
      <c r="D40" s="26" t="s">
        <v>6</v>
      </c>
    </row>
    <row r="41">
      <c r="A41" s="27" t="s">
        <v>67</v>
      </c>
      <c r="B41" s="27" t="s">
        <v>6</v>
      </c>
      <c r="C41" s="27" t="s">
        <v>6</v>
      </c>
      <c r="D41" s="26" t="s">
        <v>6</v>
      </c>
    </row>
    <row r="42">
      <c r="A42" s="27" t="s">
        <v>69</v>
      </c>
      <c r="B42" s="27" t="s">
        <v>6</v>
      </c>
      <c r="C42" s="27" t="s">
        <v>6</v>
      </c>
      <c r="D42" s="26" t="s">
        <v>23</v>
      </c>
    </row>
    <row r="43">
      <c r="A43" s="27" t="s">
        <v>72</v>
      </c>
      <c r="B43" s="27" t="s">
        <v>6</v>
      </c>
      <c r="C43" s="27" t="s">
        <v>6</v>
      </c>
      <c r="D43" s="26" t="s">
        <v>23</v>
      </c>
    </row>
    <row r="44">
      <c r="A44" s="27" t="s">
        <v>74</v>
      </c>
      <c r="B44" s="27" t="s">
        <v>7</v>
      </c>
      <c r="C44" s="27" t="s">
        <v>7</v>
      </c>
      <c r="D44" s="26" t="s">
        <v>10</v>
      </c>
    </row>
    <row r="45">
      <c r="A45" s="27" t="s">
        <v>76</v>
      </c>
      <c r="B45" s="27" t="s">
        <v>6</v>
      </c>
      <c r="C45" s="27" t="s">
        <v>7</v>
      </c>
      <c r="D45" s="26" t="s">
        <v>7</v>
      </c>
    </row>
    <row r="46">
      <c r="A46" s="27" t="s">
        <v>78</v>
      </c>
      <c r="B46" s="27" t="s">
        <v>6</v>
      </c>
      <c r="C46" s="27" t="s">
        <v>7</v>
      </c>
      <c r="D46" s="26" t="s">
        <v>7</v>
      </c>
    </row>
    <row r="47">
      <c r="A47" s="27" t="s">
        <v>79</v>
      </c>
      <c r="B47" s="27" t="s">
        <v>5</v>
      </c>
      <c r="C47" s="27" t="s">
        <v>10</v>
      </c>
      <c r="D47" s="26" t="s">
        <v>5</v>
      </c>
    </row>
    <row r="48">
      <c r="A48" s="27" t="s">
        <v>81</v>
      </c>
      <c r="B48" s="27" t="s">
        <v>6</v>
      </c>
      <c r="C48" s="27" t="s">
        <v>6</v>
      </c>
      <c r="D48" s="26" t="s">
        <v>6</v>
      </c>
    </row>
    <row r="49">
      <c r="A49" s="27" t="s">
        <v>85</v>
      </c>
      <c r="B49" s="27" t="s">
        <v>6</v>
      </c>
      <c r="C49" s="27" t="s">
        <v>6</v>
      </c>
      <c r="D49" s="26" t="s">
        <v>6</v>
      </c>
    </row>
    <row r="50">
      <c r="A50" s="27" t="s">
        <v>86</v>
      </c>
      <c r="B50" s="27" t="s">
        <v>6</v>
      </c>
      <c r="C50" s="27" t="s">
        <v>6</v>
      </c>
      <c r="D50" s="26" t="s">
        <v>6</v>
      </c>
    </row>
    <row r="51">
      <c r="A51" s="27" t="s">
        <v>89</v>
      </c>
      <c r="B51" s="27" t="s">
        <v>6</v>
      </c>
      <c r="C51" s="27" t="s">
        <v>5</v>
      </c>
      <c r="D51" s="26" t="s">
        <v>7</v>
      </c>
    </row>
    <row r="52">
      <c r="A52" s="27" t="s">
        <v>91</v>
      </c>
      <c r="B52" s="27" t="s">
        <v>6</v>
      </c>
      <c r="C52" s="27" t="s">
        <v>7</v>
      </c>
      <c r="D52" s="26" t="s">
        <v>6</v>
      </c>
    </row>
    <row r="53">
      <c r="A53" s="27" t="s">
        <v>94</v>
      </c>
      <c r="B53" s="27" t="s">
        <v>6</v>
      </c>
      <c r="C53" s="27" t="s">
        <v>6</v>
      </c>
      <c r="D53" s="26" t="s">
        <v>5</v>
      </c>
    </row>
    <row r="54">
      <c r="A54" s="27" t="s">
        <v>97</v>
      </c>
      <c r="B54" s="27" t="s">
        <v>6</v>
      </c>
      <c r="C54" s="27" t="s">
        <v>7</v>
      </c>
      <c r="D54" s="26" t="s">
        <v>99</v>
      </c>
    </row>
    <row r="55">
      <c r="A55" s="27" t="s">
        <v>100</v>
      </c>
      <c r="B55" s="27" t="s">
        <v>5</v>
      </c>
      <c r="C55" s="27" t="s">
        <v>6</v>
      </c>
      <c r="D55" s="26" t="s">
        <v>7</v>
      </c>
    </row>
    <row r="56">
      <c r="A56" s="27" t="s">
        <v>103</v>
      </c>
      <c r="B56" s="27" t="s">
        <v>10</v>
      </c>
      <c r="C56" s="27" t="s">
        <v>5</v>
      </c>
      <c r="D56" s="26" t="s">
        <v>5</v>
      </c>
    </row>
    <row r="57">
      <c r="A57" s="27" t="s">
        <v>104</v>
      </c>
      <c r="B57" s="27" t="s">
        <v>6</v>
      </c>
      <c r="C57" s="27" t="s">
        <v>6</v>
      </c>
      <c r="D57" s="26" t="s">
        <v>5</v>
      </c>
    </row>
    <row r="58">
      <c r="A58" s="27" t="s">
        <v>105</v>
      </c>
      <c r="B58" s="27" t="s">
        <v>6</v>
      </c>
      <c r="C58" s="27" t="s">
        <v>7</v>
      </c>
      <c r="D58" s="26" t="s">
        <v>10</v>
      </c>
    </row>
    <row r="59">
      <c r="A59" s="27" t="s">
        <v>107</v>
      </c>
      <c r="B59" s="27" t="s">
        <v>6</v>
      </c>
      <c r="C59" s="27" t="s">
        <v>6</v>
      </c>
      <c r="D59" s="26" t="s">
        <v>6</v>
      </c>
    </row>
    <row r="60">
      <c r="A60" s="27" t="s">
        <v>108</v>
      </c>
      <c r="B60" s="27" t="s">
        <v>6</v>
      </c>
      <c r="C60" s="27" t="s">
        <v>7</v>
      </c>
      <c r="D60" s="26" t="s">
        <v>7</v>
      </c>
    </row>
    <row r="61">
      <c r="A61" s="27" t="s">
        <v>111</v>
      </c>
      <c r="B61" s="27" t="s">
        <v>6</v>
      </c>
      <c r="C61" s="27" t="s">
        <v>18</v>
      </c>
      <c r="D61" s="26" t="s">
        <v>6</v>
      </c>
    </row>
    <row r="62">
      <c r="A62" s="27" t="s">
        <v>114</v>
      </c>
      <c r="B62" s="27" t="s">
        <v>5</v>
      </c>
      <c r="C62" s="27" t="s">
        <v>6</v>
      </c>
      <c r="D62" s="26" t="s">
        <v>6</v>
      </c>
    </row>
    <row r="63">
      <c r="A63" s="27" t="s">
        <v>119</v>
      </c>
      <c r="B63" s="27" t="s">
        <v>6</v>
      </c>
      <c r="C63" s="27" t="s">
        <v>7</v>
      </c>
      <c r="D63" s="26" t="s">
        <v>6</v>
      </c>
    </row>
    <row r="64">
      <c r="A64" s="27" t="s">
        <v>120</v>
      </c>
      <c r="B64" s="27" t="s">
        <v>6</v>
      </c>
      <c r="C64" s="27" t="s">
        <v>7</v>
      </c>
      <c r="D64" s="26" t="s">
        <v>7</v>
      </c>
    </row>
    <row r="65">
      <c r="A65" s="27" t="s">
        <v>121</v>
      </c>
      <c r="B65" s="27" t="s">
        <v>6</v>
      </c>
      <c r="C65" s="27" t="s">
        <v>6</v>
      </c>
      <c r="D65" s="26" t="s">
        <v>6</v>
      </c>
    </row>
    <row r="66">
      <c r="A66" s="27" t="s">
        <v>122</v>
      </c>
      <c r="B66" s="27" t="s">
        <v>5</v>
      </c>
      <c r="C66" s="27" t="s">
        <v>5</v>
      </c>
      <c r="D66" s="26" t="s">
        <v>6</v>
      </c>
    </row>
    <row r="67">
      <c r="A67" s="27" t="s">
        <v>123</v>
      </c>
      <c r="B67" s="27" t="s">
        <v>6</v>
      </c>
      <c r="C67" s="27" t="s">
        <v>23</v>
      </c>
      <c r="D67" s="26" t="s">
        <v>5</v>
      </c>
    </row>
    <row r="68">
      <c r="A68" s="27" t="s">
        <v>124</v>
      </c>
      <c r="B68" s="27" t="s">
        <v>101</v>
      </c>
      <c r="C68" s="27" t="s">
        <v>10</v>
      </c>
      <c r="D68" s="26" t="s">
        <v>6</v>
      </c>
    </row>
    <row r="69">
      <c r="A69" s="27" t="s">
        <v>125</v>
      </c>
      <c r="B69" s="27" t="s">
        <v>42</v>
      </c>
      <c r="C69" s="27" t="s">
        <v>42</v>
      </c>
      <c r="D69" s="26" t="s">
        <v>42</v>
      </c>
    </row>
    <row r="70">
      <c r="A70" s="27" t="s">
        <v>126</v>
      </c>
      <c r="B70" s="27" t="s">
        <v>7</v>
      </c>
      <c r="C70" s="27" t="s">
        <v>23</v>
      </c>
      <c r="D70" s="26" t="s">
        <v>23</v>
      </c>
    </row>
    <row r="71">
      <c r="A71" s="27" t="s">
        <v>127</v>
      </c>
      <c r="B71" s="27" t="s">
        <v>6</v>
      </c>
      <c r="C71" s="27" t="s">
        <v>7</v>
      </c>
      <c r="D71" s="26" t="s">
        <v>7</v>
      </c>
    </row>
    <row r="72">
      <c r="A72" s="27" t="s">
        <v>128</v>
      </c>
      <c r="B72" s="27" t="s">
        <v>7</v>
      </c>
      <c r="C72" s="27" t="s">
        <v>5</v>
      </c>
      <c r="D72" s="26" t="s">
        <v>6</v>
      </c>
    </row>
    <row r="73">
      <c r="A73" s="27" t="s">
        <v>129</v>
      </c>
      <c r="B73" s="27" t="s">
        <v>42</v>
      </c>
      <c r="C73" s="27" t="s">
        <v>42</v>
      </c>
      <c r="D73" s="26" t="s">
        <v>42</v>
      </c>
    </row>
    <row r="74">
      <c r="A74" s="27" t="s">
        <v>130</v>
      </c>
      <c r="B74" s="27" t="s">
        <v>6</v>
      </c>
      <c r="C74" s="27" t="s">
        <v>5</v>
      </c>
      <c r="D74" s="26" t="s">
        <v>10</v>
      </c>
    </row>
    <row r="75">
      <c r="A75" s="27" t="s">
        <v>131</v>
      </c>
      <c r="B75" s="27" t="s">
        <v>23</v>
      </c>
      <c r="C75" s="27" t="s">
        <v>6</v>
      </c>
      <c r="D75" s="26" t="s">
        <v>5</v>
      </c>
    </row>
    <row r="76">
      <c r="A76" s="27" t="s">
        <v>132</v>
      </c>
      <c r="B76" s="27" t="s">
        <v>18</v>
      </c>
      <c r="C76" s="27" t="s">
        <v>18</v>
      </c>
      <c r="D76" s="26" t="s">
        <v>6</v>
      </c>
    </row>
    <row r="77">
      <c r="A77" s="27" t="s">
        <v>133</v>
      </c>
      <c r="B77" s="27" t="s">
        <v>6</v>
      </c>
      <c r="C77" s="27" t="s">
        <v>7</v>
      </c>
      <c r="D77" s="26" t="s">
        <v>6</v>
      </c>
    </row>
    <row r="78">
      <c r="A78" s="27" t="s">
        <v>134</v>
      </c>
      <c r="B78" s="27" t="s">
        <v>5</v>
      </c>
      <c r="C78" s="27" t="s">
        <v>5</v>
      </c>
      <c r="D78" s="26" t="s">
        <v>5</v>
      </c>
    </row>
    <row r="79">
      <c r="A79" s="27" t="s">
        <v>135</v>
      </c>
      <c r="B79" s="27" t="s">
        <v>5</v>
      </c>
      <c r="C79" s="27" t="s">
        <v>7</v>
      </c>
      <c r="D79" s="26" t="s">
        <v>5</v>
      </c>
    </row>
    <row r="80">
      <c r="A80" s="27" t="s">
        <v>136</v>
      </c>
      <c r="B80" s="27" t="s">
        <v>42</v>
      </c>
      <c r="C80" s="27" t="s">
        <v>42</v>
      </c>
      <c r="D80" s="26" t="s">
        <v>42</v>
      </c>
    </row>
    <row r="81">
      <c r="A81" s="27" t="s">
        <v>137</v>
      </c>
      <c r="B81" s="27" t="s">
        <v>6</v>
      </c>
      <c r="C81" s="27" t="s">
        <v>7</v>
      </c>
      <c r="D81" s="26" t="s">
        <v>7</v>
      </c>
    </row>
    <row r="82">
      <c r="A82" s="27" t="s">
        <v>138</v>
      </c>
      <c r="B82" s="27" t="s">
        <v>18</v>
      </c>
      <c r="C82" s="27" t="s">
        <v>7</v>
      </c>
      <c r="D82" s="26" t="s">
        <v>42</v>
      </c>
    </row>
    <row r="83">
      <c r="A83" s="27" t="s">
        <v>139</v>
      </c>
      <c r="B83" s="27" t="s">
        <v>5</v>
      </c>
      <c r="C83" s="27" t="s">
        <v>7</v>
      </c>
      <c r="D83" s="26" t="s">
        <v>99</v>
      </c>
    </row>
    <row r="84">
      <c r="A84" s="27" t="s">
        <v>140</v>
      </c>
      <c r="B84" s="27" t="s">
        <v>23</v>
      </c>
      <c r="C84" s="27" t="s">
        <v>7</v>
      </c>
      <c r="D84" s="26" t="s">
        <v>99</v>
      </c>
    </row>
    <row r="85">
      <c r="A85" s="27" t="s">
        <v>141</v>
      </c>
      <c r="B85" s="27" t="s">
        <v>101</v>
      </c>
      <c r="C85" s="27" t="s">
        <v>10</v>
      </c>
      <c r="D85" s="26" t="s">
        <v>10</v>
      </c>
    </row>
    <row r="86">
      <c r="A86" s="27" t="s">
        <v>142</v>
      </c>
      <c r="B86" s="27" t="s">
        <v>14</v>
      </c>
      <c r="C86" s="27" t="s">
        <v>5</v>
      </c>
      <c r="D86" s="26" t="s">
        <v>99</v>
      </c>
    </row>
    <row r="87">
      <c r="A87" s="27" t="s">
        <v>143</v>
      </c>
      <c r="B87" s="27" t="s">
        <v>6</v>
      </c>
      <c r="C87" s="27" t="s">
        <v>5</v>
      </c>
      <c r="D87" s="26" t="s">
        <v>5</v>
      </c>
    </row>
    <row r="88">
      <c r="A88" s="27" t="s">
        <v>144</v>
      </c>
      <c r="B88" s="27" t="s">
        <v>6</v>
      </c>
      <c r="C88" s="27" t="s">
        <v>7</v>
      </c>
      <c r="D88" s="26" t="s">
        <v>6</v>
      </c>
    </row>
    <row r="89">
      <c r="A89" s="27" t="s">
        <v>145</v>
      </c>
      <c r="B89" s="27" t="s">
        <v>10</v>
      </c>
      <c r="C89" s="27" t="s">
        <v>99</v>
      </c>
      <c r="D89" s="26" t="s">
        <v>42</v>
      </c>
    </row>
    <row r="90">
      <c r="A90" s="27" t="s">
        <v>146</v>
      </c>
      <c r="B90" s="27" t="s">
        <v>6</v>
      </c>
      <c r="C90" s="27" t="s">
        <v>6</v>
      </c>
      <c r="D90" s="26" t="s">
        <v>7</v>
      </c>
    </row>
    <row r="91">
      <c r="A91" s="27" t="s">
        <v>147</v>
      </c>
      <c r="B91" s="27" t="s">
        <v>7</v>
      </c>
      <c r="C91" s="27" t="s">
        <v>10</v>
      </c>
      <c r="D91" s="26" t="s">
        <v>5</v>
      </c>
    </row>
    <row r="92">
      <c r="A92" s="27" t="s">
        <v>148</v>
      </c>
      <c r="B92" s="27" t="s">
        <v>6</v>
      </c>
      <c r="C92" s="27" t="s">
        <v>5</v>
      </c>
      <c r="D92" s="26" t="s">
        <v>42</v>
      </c>
    </row>
    <row r="93">
      <c r="A93" s="27" t="s">
        <v>149</v>
      </c>
      <c r="B93" s="27" t="s">
        <v>6</v>
      </c>
      <c r="C93" s="27" t="s">
        <v>99</v>
      </c>
      <c r="D93" s="26" t="s">
        <v>99</v>
      </c>
    </row>
    <row r="94">
      <c r="A94" s="27" t="s">
        <v>150</v>
      </c>
      <c r="B94" s="27" t="s">
        <v>42</v>
      </c>
      <c r="C94" s="27" t="s">
        <v>42</v>
      </c>
      <c r="D94" s="26" t="s">
        <v>42</v>
      </c>
    </row>
    <row r="95">
      <c r="A95" s="27" t="s">
        <v>151</v>
      </c>
      <c r="B95" s="27" t="s">
        <v>18</v>
      </c>
      <c r="C95" s="27" t="s">
        <v>18</v>
      </c>
      <c r="D95" s="26" t="s">
        <v>5</v>
      </c>
    </row>
    <row r="96">
      <c r="A96" s="27" t="s">
        <v>152</v>
      </c>
      <c r="B96" s="27" t="s">
        <v>5</v>
      </c>
      <c r="C96" s="27" t="s">
        <v>23</v>
      </c>
      <c r="D96" s="26" t="s">
        <v>5</v>
      </c>
    </row>
    <row r="97">
      <c r="A97" s="27" t="s">
        <v>153</v>
      </c>
      <c r="B97" s="27" t="s">
        <v>6</v>
      </c>
      <c r="C97" s="27" t="s">
        <v>10</v>
      </c>
      <c r="D97" s="26" t="s">
        <v>99</v>
      </c>
    </row>
    <row r="98">
      <c r="A98" s="27" t="s">
        <v>154</v>
      </c>
      <c r="B98" s="27" t="s">
        <v>5</v>
      </c>
      <c r="C98" s="27" t="s">
        <v>7</v>
      </c>
      <c r="D98" s="26" t="s">
        <v>5</v>
      </c>
    </row>
    <row r="99">
      <c r="A99" s="27" t="s">
        <v>155</v>
      </c>
      <c r="B99" s="27" t="s">
        <v>6</v>
      </c>
      <c r="C99" s="27" t="s">
        <v>6</v>
      </c>
      <c r="D99" s="26" t="s">
        <v>6</v>
      </c>
    </row>
    <row r="100">
      <c r="A100" s="27" t="s">
        <v>156</v>
      </c>
      <c r="B100" s="27" t="s">
        <v>6</v>
      </c>
      <c r="C100" s="27" t="s">
        <v>7</v>
      </c>
      <c r="D100" s="26" t="s">
        <v>6</v>
      </c>
    </row>
    <row r="101">
      <c r="A101" s="27" t="s">
        <v>157</v>
      </c>
      <c r="B101" s="27" t="s">
        <v>5</v>
      </c>
      <c r="C101" s="27" t="s">
        <v>7</v>
      </c>
      <c r="D101" s="26" t="s">
        <v>7</v>
      </c>
    </row>
    <row r="102">
      <c r="A102" s="27" t="s">
        <v>158</v>
      </c>
      <c r="B102" s="27" t="s">
        <v>6</v>
      </c>
      <c r="C102" s="27" t="s">
        <v>7</v>
      </c>
      <c r="D102" s="26" t="s">
        <v>6</v>
      </c>
    </row>
    <row r="103">
      <c r="A103" s="27" t="s">
        <v>159</v>
      </c>
      <c r="B103" s="27" t="s">
        <v>6</v>
      </c>
      <c r="C103" s="27" t="s">
        <v>7</v>
      </c>
      <c r="D103" s="26" t="s">
        <v>6</v>
      </c>
    </row>
    <row r="104">
      <c r="A104" s="27" t="s">
        <v>160</v>
      </c>
      <c r="B104" s="27" t="s">
        <v>6</v>
      </c>
      <c r="C104" s="27" t="s">
        <v>6</v>
      </c>
      <c r="D104" s="26" t="s">
        <v>6</v>
      </c>
    </row>
    <row r="105">
      <c r="A105" s="27" t="s">
        <v>161</v>
      </c>
      <c r="B105" s="27" t="s">
        <v>5</v>
      </c>
      <c r="C105" s="27" t="s">
        <v>6</v>
      </c>
      <c r="D105" s="26" t="s">
        <v>5</v>
      </c>
    </row>
    <row r="106">
      <c r="A106" s="27" t="s">
        <v>162</v>
      </c>
      <c r="B106" s="27" t="s">
        <v>6</v>
      </c>
      <c r="C106" s="27" t="s">
        <v>7</v>
      </c>
      <c r="D106" s="26" t="s">
        <v>6</v>
      </c>
    </row>
    <row r="107">
      <c r="A107" s="27" t="s">
        <v>163</v>
      </c>
      <c r="B107" s="27" t="s">
        <v>6</v>
      </c>
      <c r="C107" s="27" t="s">
        <v>6</v>
      </c>
      <c r="D107" s="26" t="s">
        <v>6</v>
      </c>
    </row>
    <row r="108">
      <c r="A108" s="27" t="s">
        <v>164</v>
      </c>
      <c r="B108" s="27" t="s">
        <v>7</v>
      </c>
      <c r="C108" s="27" t="s">
        <v>5</v>
      </c>
      <c r="D108" s="26" t="s">
        <v>6</v>
      </c>
    </row>
    <row r="109">
      <c r="A109" s="27" t="s">
        <v>165</v>
      </c>
      <c r="B109" s="27" t="s">
        <v>6</v>
      </c>
      <c r="C109" s="27" t="s">
        <v>7</v>
      </c>
      <c r="D109" s="26" t="s">
        <v>6</v>
      </c>
    </row>
    <row r="110">
      <c r="A110" s="27" t="s">
        <v>166</v>
      </c>
      <c r="B110" s="27" t="s">
        <v>6</v>
      </c>
      <c r="C110" s="27" t="s">
        <v>5</v>
      </c>
      <c r="D110" s="26" t="s">
        <v>7</v>
      </c>
    </row>
    <row r="111">
      <c r="A111" s="27" t="s">
        <v>167</v>
      </c>
      <c r="B111" s="27" t="s">
        <v>5</v>
      </c>
      <c r="C111" s="27" t="s">
        <v>5</v>
      </c>
      <c r="D111" s="26" t="s">
        <v>7</v>
      </c>
    </row>
    <row r="112">
      <c r="A112" s="27" t="s">
        <v>168</v>
      </c>
      <c r="B112" s="27" t="s">
        <v>18</v>
      </c>
      <c r="C112" s="27" t="s">
        <v>7</v>
      </c>
      <c r="D112" s="26" t="s">
        <v>18</v>
      </c>
    </row>
    <row r="113">
      <c r="A113" s="27" t="s">
        <v>169</v>
      </c>
      <c r="B113" s="27" t="s">
        <v>5</v>
      </c>
      <c r="C113" s="27" t="s">
        <v>10</v>
      </c>
      <c r="D113" s="26" t="s">
        <v>6</v>
      </c>
    </row>
    <row r="114">
      <c r="A114" s="27" t="s">
        <v>170</v>
      </c>
      <c r="B114" s="27" t="s">
        <v>6</v>
      </c>
      <c r="C114" s="27" t="s">
        <v>7</v>
      </c>
      <c r="D114" s="26" t="s">
        <v>5</v>
      </c>
    </row>
    <row r="115">
      <c r="A115" s="27" t="s">
        <v>171</v>
      </c>
      <c r="B115" s="27" t="s">
        <v>18</v>
      </c>
      <c r="C115" s="27" t="s">
        <v>18</v>
      </c>
      <c r="D115" s="26" t="s">
        <v>18</v>
      </c>
    </row>
    <row r="116">
      <c r="A116" s="27" t="s">
        <v>172</v>
      </c>
      <c r="B116" s="27" t="s">
        <v>7</v>
      </c>
      <c r="C116" s="27" t="s">
        <v>7</v>
      </c>
      <c r="D116" s="26" t="s">
        <v>7</v>
      </c>
    </row>
    <row r="117">
      <c r="A117" s="27" t="s">
        <v>173</v>
      </c>
      <c r="B117" s="27" t="s">
        <v>42</v>
      </c>
      <c r="C117" s="27" t="s">
        <v>101</v>
      </c>
      <c r="D117" s="26" t="s">
        <v>7</v>
      </c>
    </row>
    <row r="118">
      <c r="A118" s="27" t="s">
        <v>174</v>
      </c>
      <c r="B118" s="27" t="s">
        <v>5</v>
      </c>
      <c r="C118" s="27" t="s">
        <v>5</v>
      </c>
      <c r="D118" s="26" t="s">
        <v>5</v>
      </c>
    </row>
    <row r="119">
      <c r="A119" s="27" t="s">
        <v>175</v>
      </c>
      <c r="B119" s="27" t="s">
        <v>5</v>
      </c>
      <c r="C119" s="27" t="s">
        <v>18</v>
      </c>
      <c r="D119" s="26" t="s">
        <v>6</v>
      </c>
    </row>
    <row r="120">
      <c r="A120" s="27" t="s">
        <v>176</v>
      </c>
      <c r="B120" s="27" t="s">
        <v>6</v>
      </c>
      <c r="C120" s="27" t="s">
        <v>6</v>
      </c>
      <c r="D120" s="26" t="s">
        <v>6</v>
      </c>
    </row>
    <row r="121">
      <c r="A121" s="27" t="s">
        <v>177</v>
      </c>
      <c r="B121" s="27" t="s">
        <v>6</v>
      </c>
      <c r="C121" s="27" t="s">
        <v>7</v>
      </c>
      <c r="D121" s="26" t="s">
        <v>10</v>
      </c>
    </row>
    <row r="122">
      <c r="A122" s="27" t="s">
        <v>178</v>
      </c>
      <c r="B122" s="27" t="s">
        <v>5</v>
      </c>
      <c r="C122" s="27" t="s">
        <v>5</v>
      </c>
      <c r="D122" s="26" t="s">
        <v>5</v>
      </c>
    </row>
    <row r="123">
      <c r="A123" s="27" t="s">
        <v>179</v>
      </c>
      <c r="B123" s="27" t="s">
        <v>10</v>
      </c>
      <c r="C123" s="27" t="s">
        <v>7</v>
      </c>
      <c r="D123" s="26" t="s">
        <v>10</v>
      </c>
    </row>
    <row r="124">
      <c r="A124" s="27" t="s">
        <v>180</v>
      </c>
      <c r="B124" s="27" t="s">
        <v>6</v>
      </c>
      <c r="C124" s="27" t="s">
        <v>6</v>
      </c>
      <c r="D124" s="26" t="s">
        <v>6</v>
      </c>
    </row>
    <row r="125">
      <c r="A125" s="27" t="s">
        <v>181</v>
      </c>
      <c r="B125" s="27" t="s">
        <v>18</v>
      </c>
      <c r="C125" s="27" t="s">
        <v>6</v>
      </c>
      <c r="D125" s="26" t="s">
        <v>23</v>
      </c>
    </row>
    <row r="126">
      <c r="A126" s="27" t="s">
        <v>182</v>
      </c>
      <c r="B126" s="27" t="s">
        <v>6</v>
      </c>
      <c r="C126" s="27" t="s">
        <v>7</v>
      </c>
      <c r="D126" s="26" t="s">
        <v>6</v>
      </c>
    </row>
    <row r="127">
      <c r="A127" s="27" t="s">
        <v>183</v>
      </c>
      <c r="B127" s="27" t="s">
        <v>6</v>
      </c>
      <c r="C127" s="27" t="s">
        <v>7</v>
      </c>
      <c r="D127" s="26" t="s">
        <v>7</v>
      </c>
    </row>
    <row r="128">
      <c r="A128" s="27" t="s">
        <v>184</v>
      </c>
      <c r="B128" s="27" t="s">
        <v>6</v>
      </c>
      <c r="C128" s="27" t="s">
        <v>6</v>
      </c>
      <c r="D128" s="26" t="s">
        <v>7</v>
      </c>
    </row>
    <row r="129">
      <c r="A129" s="27" t="s">
        <v>185</v>
      </c>
      <c r="B129" s="27" t="s">
        <v>6</v>
      </c>
      <c r="C129" s="27" t="s">
        <v>6</v>
      </c>
      <c r="D129" s="26" t="s">
        <v>99</v>
      </c>
    </row>
    <row r="130">
      <c r="A130" s="27" t="s">
        <v>186</v>
      </c>
      <c r="B130" s="27" t="s">
        <v>5</v>
      </c>
      <c r="C130" s="27" t="s">
        <v>42</v>
      </c>
      <c r="D130" s="26" t="s">
        <v>7</v>
      </c>
    </row>
    <row r="131">
      <c r="A131" s="27" t="s">
        <v>187</v>
      </c>
      <c r="B131" s="27" t="s">
        <v>6</v>
      </c>
      <c r="C131" s="27" t="s">
        <v>6</v>
      </c>
      <c r="D131" s="26" t="s">
        <v>5</v>
      </c>
    </row>
    <row r="132">
      <c r="A132" s="27" t="s">
        <v>188</v>
      </c>
      <c r="B132" s="27" t="s">
        <v>7</v>
      </c>
      <c r="C132" s="27" t="s">
        <v>6</v>
      </c>
      <c r="D132" s="26" t="s">
        <v>7</v>
      </c>
    </row>
    <row r="133">
      <c r="A133" s="27" t="s">
        <v>189</v>
      </c>
      <c r="B133" s="27" t="s">
        <v>6</v>
      </c>
      <c r="C133" s="27" t="s">
        <v>6</v>
      </c>
      <c r="D133" s="26" t="s">
        <v>7</v>
      </c>
    </row>
    <row r="134">
      <c r="A134" s="27" t="s">
        <v>190</v>
      </c>
      <c r="B134" s="27" t="s">
        <v>6</v>
      </c>
      <c r="C134" s="27" t="s">
        <v>7</v>
      </c>
      <c r="D134" s="26" t="s">
        <v>5</v>
      </c>
    </row>
    <row r="135">
      <c r="A135" s="27" t="s">
        <v>191</v>
      </c>
      <c r="B135" s="27" t="s">
        <v>30</v>
      </c>
      <c r="C135" s="27" t="s">
        <v>6</v>
      </c>
      <c r="D135" s="26" t="s">
        <v>99</v>
      </c>
    </row>
    <row r="136">
      <c r="A136" s="27" t="s">
        <v>192</v>
      </c>
      <c r="B136" s="27" t="s">
        <v>6</v>
      </c>
      <c r="C136" s="27" t="s">
        <v>7</v>
      </c>
      <c r="D136" s="26" t="s">
        <v>6</v>
      </c>
    </row>
    <row r="137">
      <c r="A137" s="27" t="s">
        <v>193</v>
      </c>
      <c r="B137" s="27" t="s">
        <v>6</v>
      </c>
      <c r="C137" s="27" t="s">
        <v>6</v>
      </c>
      <c r="D137" s="26" t="s">
        <v>6</v>
      </c>
    </row>
    <row r="138">
      <c r="A138" s="27" t="s">
        <v>194</v>
      </c>
      <c r="B138" s="27" t="s">
        <v>5</v>
      </c>
      <c r="C138" s="27" t="s">
        <v>10</v>
      </c>
      <c r="D138" s="26" t="s">
        <v>18</v>
      </c>
    </row>
    <row r="139">
      <c r="A139" s="27" t="s">
        <v>195</v>
      </c>
      <c r="B139" s="27" t="s">
        <v>6</v>
      </c>
      <c r="C139" s="27" t="s">
        <v>23</v>
      </c>
      <c r="D139" s="26" t="s">
        <v>5</v>
      </c>
    </row>
    <row r="140">
      <c r="A140" s="27" t="s">
        <v>196</v>
      </c>
      <c r="B140" s="27" t="s">
        <v>6</v>
      </c>
      <c r="C140" s="27" t="s">
        <v>7</v>
      </c>
      <c r="D140" s="26" t="s">
        <v>6</v>
      </c>
    </row>
    <row r="141">
      <c r="A141" s="27" t="s">
        <v>197</v>
      </c>
      <c r="B141" s="27" t="s">
        <v>6</v>
      </c>
      <c r="C141" s="27" t="s">
        <v>6</v>
      </c>
      <c r="D141" s="26" t="s">
        <v>6</v>
      </c>
    </row>
    <row r="142">
      <c r="A142" s="27" t="s">
        <v>198</v>
      </c>
      <c r="B142" s="27" t="s">
        <v>10</v>
      </c>
      <c r="C142" s="27" t="s">
        <v>7</v>
      </c>
      <c r="D142" s="26" t="s">
        <v>6</v>
      </c>
    </row>
    <row r="143">
      <c r="A143" s="27" t="s">
        <v>199</v>
      </c>
      <c r="B143" s="27" t="s">
        <v>6</v>
      </c>
      <c r="C143" s="27" t="s">
        <v>6</v>
      </c>
      <c r="D143" s="26" t="s">
        <v>6</v>
      </c>
    </row>
    <row r="144">
      <c r="A144" s="27" t="s">
        <v>200</v>
      </c>
      <c r="B144" s="27" t="s">
        <v>6</v>
      </c>
      <c r="C144" s="27" t="s">
        <v>99</v>
      </c>
      <c r="D144" s="26" t="s">
        <v>23</v>
      </c>
    </row>
    <row r="145">
      <c r="A145" s="27" t="s">
        <v>201</v>
      </c>
      <c r="B145" s="27" t="s">
        <v>5</v>
      </c>
      <c r="C145" s="27" t="s">
        <v>10</v>
      </c>
      <c r="D145" s="26" t="s">
        <v>10</v>
      </c>
    </row>
    <row r="146">
      <c r="A146" s="27" t="s">
        <v>202</v>
      </c>
      <c r="B146" s="27" t="s">
        <v>6</v>
      </c>
      <c r="C146" s="27" t="s">
        <v>7</v>
      </c>
      <c r="D146" s="26" t="s">
        <v>5</v>
      </c>
    </row>
    <row r="147">
      <c r="A147" s="27" t="s">
        <v>203</v>
      </c>
      <c r="B147" s="27" t="s">
        <v>6</v>
      </c>
      <c r="C147" s="27" t="s">
        <v>6</v>
      </c>
      <c r="D147" s="26" t="s">
        <v>23</v>
      </c>
    </row>
    <row r="148">
      <c r="A148" s="27" t="s">
        <v>204</v>
      </c>
      <c r="B148" s="27" t="s">
        <v>101</v>
      </c>
      <c r="C148" s="27" t="s">
        <v>6</v>
      </c>
      <c r="D148" s="26" t="s">
        <v>5</v>
      </c>
    </row>
    <row r="149">
      <c r="A149" s="27" t="s">
        <v>205</v>
      </c>
      <c r="B149" s="27" t="s">
        <v>6</v>
      </c>
      <c r="C149" s="27" t="s">
        <v>99</v>
      </c>
      <c r="D149" s="26" t="s">
        <v>5</v>
      </c>
    </row>
    <row r="150">
      <c r="A150" s="27" t="s">
        <v>206</v>
      </c>
      <c r="B150" s="27" t="s">
        <v>6</v>
      </c>
      <c r="C150" s="27" t="s">
        <v>6</v>
      </c>
      <c r="D150" s="26" t="s">
        <v>10</v>
      </c>
    </row>
    <row r="151">
      <c r="A151" s="27" t="s">
        <v>207</v>
      </c>
      <c r="B151" s="27" t="s">
        <v>101</v>
      </c>
      <c r="C151" s="27" t="s">
        <v>5</v>
      </c>
      <c r="D151" s="26" t="s">
        <v>99</v>
      </c>
    </row>
    <row r="152">
      <c r="A152" s="27" t="s">
        <v>208</v>
      </c>
      <c r="B152" s="27" t="s">
        <v>6</v>
      </c>
      <c r="C152" s="27" t="s">
        <v>6</v>
      </c>
      <c r="D152" s="26" t="s">
        <v>30</v>
      </c>
    </row>
    <row r="153">
      <c r="A153" s="27" t="s">
        <v>209</v>
      </c>
      <c r="B153" s="27" t="s">
        <v>6</v>
      </c>
      <c r="C153" s="27" t="s">
        <v>7</v>
      </c>
      <c r="D153" s="26" t="s">
        <v>5</v>
      </c>
    </row>
    <row r="154">
      <c r="A154" s="27" t="s">
        <v>210</v>
      </c>
      <c r="B154" s="27" t="s">
        <v>6</v>
      </c>
      <c r="C154" s="27" t="s">
        <v>6</v>
      </c>
      <c r="D154" s="26" t="s">
        <v>6</v>
      </c>
    </row>
    <row r="155">
      <c r="A155" s="27" t="s">
        <v>211</v>
      </c>
      <c r="B155" s="27" t="s">
        <v>6</v>
      </c>
      <c r="C155" s="27" t="s">
        <v>10</v>
      </c>
      <c r="D155" s="26" t="s">
        <v>7</v>
      </c>
    </row>
    <row r="156">
      <c r="A156" s="27" t="s">
        <v>212</v>
      </c>
      <c r="B156" s="27" t="s">
        <v>5</v>
      </c>
      <c r="C156" s="27" t="s">
        <v>10</v>
      </c>
      <c r="D156" s="26" t="s">
        <v>6</v>
      </c>
    </row>
    <row r="157">
      <c r="A157" s="27" t="s">
        <v>213</v>
      </c>
      <c r="B157" s="27" t="s">
        <v>5</v>
      </c>
      <c r="C157" s="27" t="s">
        <v>6</v>
      </c>
      <c r="D157" s="26" t="s">
        <v>23</v>
      </c>
    </row>
    <row r="158">
      <c r="A158" s="27" t="s">
        <v>214</v>
      </c>
      <c r="B158" s="27" t="s">
        <v>6</v>
      </c>
      <c r="C158" s="27" t="s">
        <v>10</v>
      </c>
      <c r="D158" s="26" t="s">
        <v>6</v>
      </c>
    </row>
    <row r="159">
      <c r="A159" s="27" t="s">
        <v>215</v>
      </c>
      <c r="B159" s="27" t="s">
        <v>30</v>
      </c>
      <c r="C159" s="27" t="s">
        <v>6</v>
      </c>
      <c r="D159" s="26" t="s">
        <v>23</v>
      </c>
    </row>
    <row r="160">
      <c r="A160" s="27" t="s">
        <v>216</v>
      </c>
      <c r="B160" s="27" t="s">
        <v>10</v>
      </c>
      <c r="C160" s="27" t="s">
        <v>6</v>
      </c>
      <c r="D160" s="26" t="s">
        <v>5</v>
      </c>
    </row>
    <row r="161">
      <c r="A161" s="27" t="s">
        <v>217</v>
      </c>
      <c r="B161" s="27" t="s">
        <v>6</v>
      </c>
      <c r="C161" s="27" t="s">
        <v>7</v>
      </c>
      <c r="D161" s="26" t="s">
        <v>99</v>
      </c>
    </row>
    <row r="162">
      <c r="A162" s="27" t="s">
        <v>218</v>
      </c>
      <c r="B162" s="27" t="s">
        <v>99</v>
      </c>
      <c r="C162" s="27" t="s">
        <v>7</v>
      </c>
      <c r="D162" s="26" t="s">
        <v>6</v>
      </c>
    </row>
    <row r="163">
      <c r="A163" s="27" t="s">
        <v>219</v>
      </c>
      <c r="B163" s="27" t="s">
        <v>6</v>
      </c>
      <c r="C163" s="27" t="s">
        <v>6</v>
      </c>
      <c r="D163" s="26" t="s">
        <v>99</v>
      </c>
    </row>
    <row r="164">
      <c r="A164" s="27" t="s">
        <v>220</v>
      </c>
      <c r="B164" s="27" t="s">
        <v>6</v>
      </c>
      <c r="C164" s="27" t="s">
        <v>23</v>
      </c>
      <c r="D164" s="26" t="s">
        <v>5</v>
      </c>
    </row>
    <row r="165">
      <c r="A165" s="27" t="s">
        <v>221</v>
      </c>
      <c r="B165" s="27" t="s">
        <v>66</v>
      </c>
      <c r="C165" s="27" t="s">
        <v>7</v>
      </c>
      <c r="D165" s="26" t="s">
        <v>5</v>
      </c>
    </row>
    <row r="166">
      <c r="A166" s="27" t="s">
        <v>222</v>
      </c>
      <c r="B166" s="27" t="s">
        <v>6</v>
      </c>
      <c r="C166" s="27" t="s">
        <v>10</v>
      </c>
      <c r="D166" s="26" t="s">
        <v>5</v>
      </c>
    </row>
    <row r="167">
      <c r="A167" s="27" t="s">
        <v>223</v>
      </c>
      <c r="B167" s="27" t="s">
        <v>6</v>
      </c>
      <c r="C167" s="27" t="s">
        <v>7</v>
      </c>
      <c r="D167" s="26" t="s">
        <v>6</v>
      </c>
    </row>
    <row r="168">
      <c r="A168" s="27" t="s">
        <v>224</v>
      </c>
      <c r="B168" s="27" t="s">
        <v>6</v>
      </c>
      <c r="C168" s="27" t="s">
        <v>7</v>
      </c>
      <c r="D168" s="26" t="s">
        <v>6</v>
      </c>
    </row>
    <row r="169">
      <c r="A169" s="27" t="s">
        <v>225</v>
      </c>
      <c r="B169" s="27" t="s">
        <v>10</v>
      </c>
      <c r="C169" s="27" t="s">
        <v>23</v>
      </c>
      <c r="D169" s="26" t="s">
        <v>6</v>
      </c>
    </row>
    <row r="170">
      <c r="A170" s="27" t="s">
        <v>226</v>
      </c>
      <c r="B170" s="27" t="s">
        <v>6</v>
      </c>
      <c r="C170" s="27" t="s">
        <v>7</v>
      </c>
      <c r="D170" s="26" t="s">
        <v>6</v>
      </c>
    </row>
    <row r="171">
      <c r="A171" s="27" t="s">
        <v>227</v>
      </c>
      <c r="B171" s="27" t="s">
        <v>6</v>
      </c>
      <c r="C171" s="27" t="s">
        <v>6</v>
      </c>
      <c r="D171" s="26" t="s">
        <v>5</v>
      </c>
    </row>
    <row r="172">
      <c r="A172" s="27" t="s">
        <v>228</v>
      </c>
      <c r="B172" s="27" t="s">
        <v>6</v>
      </c>
      <c r="C172" s="27" t="s">
        <v>23</v>
      </c>
      <c r="D172" s="26" t="s">
        <v>23</v>
      </c>
    </row>
    <row r="173">
      <c r="A173" s="27" t="s">
        <v>229</v>
      </c>
      <c r="B173" s="27" t="s">
        <v>18</v>
      </c>
      <c r="C173" s="27" t="s">
        <v>18</v>
      </c>
      <c r="D173" s="26" t="s">
        <v>18</v>
      </c>
    </row>
    <row r="174">
      <c r="A174" s="27" t="s">
        <v>230</v>
      </c>
      <c r="B174" s="27" t="s">
        <v>6</v>
      </c>
      <c r="C174" s="27" t="s">
        <v>10</v>
      </c>
      <c r="D174" s="26" t="s">
        <v>6</v>
      </c>
    </row>
    <row r="175">
      <c r="A175" s="27" t="s">
        <v>231</v>
      </c>
      <c r="B175" s="27" t="s">
        <v>30</v>
      </c>
      <c r="C175" s="27" t="s">
        <v>6</v>
      </c>
      <c r="D175" s="26" t="s">
        <v>6</v>
      </c>
    </row>
    <row r="176">
      <c r="A176" s="27" t="s">
        <v>232</v>
      </c>
      <c r="B176" s="27" t="s">
        <v>6</v>
      </c>
      <c r="C176" s="27" t="s">
        <v>6</v>
      </c>
      <c r="D176" s="26" t="s">
        <v>5</v>
      </c>
    </row>
    <row r="177">
      <c r="A177" s="27" t="s">
        <v>233</v>
      </c>
      <c r="B177" s="27" t="s">
        <v>6</v>
      </c>
      <c r="C177" s="27" t="s">
        <v>6</v>
      </c>
      <c r="D177" s="26" t="s">
        <v>6</v>
      </c>
    </row>
    <row r="178">
      <c r="A178" s="27" t="s">
        <v>234</v>
      </c>
      <c r="B178" s="27" t="s">
        <v>6</v>
      </c>
      <c r="C178" s="27" t="s">
        <v>6</v>
      </c>
      <c r="D178" s="26" t="s">
        <v>6</v>
      </c>
    </row>
    <row r="179">
      <c r="A179" s="27" t="s">
        <v>235</v>
      </c>
      <c r="B179" s="27" t="s">
        <v>5</v>
      </c>
      <c r="C179" s="27" t="s">
        <v>6</v>
      </c>
      <c r="D179" s="26" t="s">
        <v>7</v>
      </c>
    </row>
    <row r="180">
      <c r="A180" s="27" t="s">
        <v>236</v>
      </c>
      <c r="B180" s="27" t="s">
        <v>5</v>
      </c>
      <c r="C180" s="27" t="s">
        <v>7</v>
      </c>
      <c r="D180" s="26" t="s">
        <v>6</v>
      </c>
    </row>
    <row r="181">
      <c r="A181" s="27" t="s">
        <v>237</v>
      </c>
      <c r="B181" s="27" t="s">
        <v>7</v>
      </c>
      <c r="C181" s="27" t="s">
        <v>6</v>
      </c>
      <c r="D181" s="26" t="s">
        <v>30</v>
      </c>
    </row>
    <row r="182">
      <c r="A182" s="27" t="s">
        <v>238</v>
      </c>
      <c r="B182" s="27" t="s">
        <v>5</v>
      </c>
      <c r="C182" s="27" t="s">
        <v>5</v>
      </c>
      <c r="D182" s="26" t="s">
        <v>5</v>
      </c>
    </row>
    <row r="183">
      <c r="A183" s="27" t="s">
        <v>239</v>
      </c>
      <c r="B183" s="27" t="s">
        <v>5</v>
      </c>
      <c r="C183" s="27" t="s">
        <v>6</v>
      </c>
      <c r="D183" s="26" t="s">
        <v>5</v>
      </c>
    </row>
    <row r="184">
      <c r="A184" s="27" t="s">
        <v>240</v>
      </c>
      <c r="B184" s="27" t="s">
        <v>6</v>
      </c>
      <c r="C184" s="27" t="s">
        <v>23</v>
      </c>
      <c r="D184" s="26" t="s">
        <v>7</v>
      </c>
    </row>
    <row r="185">
      <c r="A185" s="27" t="s">
        <v>241</v>
      </c>
      <c r="B185" s="27" t="s">
        <v>7</v>
      </c>
      <c r="C185" s="27" t="s">
        <v>6</v>
      </c>
      <c r="D185" s="26" t="s">
        <v>5</v>
      </c>
    </row>
    <row r="186">
      <c r="A186" s="27" t="s">
        <v>242</v>
      </c>
      <c r="B186" s="27" t="s">
        <v>5</v>
      </c>
      <c r="C186" s="27" t="s">
        <v>7</v>
      </c>
      <c r="D186" s="26" t="s">
        <v>5</v>
      </c>
    </row>
    <row r="187">
      <c r="A187" s="27" t="s">
        <v>243</v>
      </c>
      <c r="B187" s="27" t="s">
        <v>5</v>
      </c>
      <c r="C187" s="27" t="s">
        <v>7</v>
      </c>
      <c r="D187" s="26" t="s">
        <v>6</v>
      </c>
    </row>
    <row r="188">
      <c r="A188" s="27" t="s">
        <v>244</v>
      </c>
      <c r="B188" s="27" t="s">
        <v>23</v>
      </c>
      <c r="C188" s="27" t="s">
        <v>6</v>
      </c>
      <c r="D188" s="26" t="s">
        <v>10</v>
      </c>
    </row>
    <row r="189">
      <c r="A189" s="27" t="s">
        <v>245</v>
      </c>
      <c r="B189" s="27" t="s">
        <v>5</v>
      </c>
      <c r="C189" s="27" t="s">
        <v>5</v>
      </c>
      <c r="D189" s="26" t="s">
        <v>5</v>
      </c>
    </row>
    <row r="190">
      <c r="A190" s="27" t="s">
        <v>246</v>
      </c>
      <c r="B190" s="27" t="s">
        <v>5</v>
      </c>
      <c r="C190" s="27" t="s">
        <v>18</v>
      </c>
      <c r="D190" s="26" t="s">
        <v>18</v>
      </c>
    </row>
    <row r="191">
      <c r="A191" s="27" t="s">
        <v>247</v>
      </c>
      <c r="B191" s="27" t="s">
        <v>101</v>
      </c>
      <c r="C191" s="27" t="s">
        <v>23</v>
      </c>
      <c r="D191" s="26" t="s">
        <v>6</v>
      </c>
    </row>
    <row r="192">
      <c r="A192" s="27" t="s">
        <v>248</v>
      </c>
      <c r="B192" s="27" t="s">
        <v>5</v>
      </c>
      <c r="C192" s="27" t="s">
        <v>7</v>
      </c>
      <c r="D192" s="26" t="s">
        <v>5</v>
      </c>
    </row>
    <row r="193">
      <c r="A193" s="27" t="s">
        <v>249</v>
      </c>
      <c r="B193" s="27" t="s">
        <v>5</v>
      </c>
      <c r="C193" s="27" t="s">
        <v>6</v>
      </c>
      <c r="D193" s="26" t="s">
        <v>5</v>
      </c>
    </row>
    <row r="194">
      <c r="A194" s="27" t="s">
        <v>250</v>
      </c>
      <c r="B194" s="27" t="s">
        <v>5</v>
      </c>
      <c r="C194" s="27" t="s">
        <v>7</v>
      </c>
      <c r="D194" s="26" t="s">
        <v>6</v>
      </c>
    </row>
    <row r="195">
      <c r="A195" s="27" t="s">
        <v>251</v>
      </c>
      <c r="B195" s="27" t="s">
        <v>5</v>
      </c>
      <c r="C195" s="27" t="s">
        <v>5</v>
      </c>
      <c r="D195" s="26" t="s">
        <v>5</v>
      </c>
    </row>
    <row r="196">
      <c r="A196" s="27" t="s">
        <v>252</v>
      </c>
      <c r="B196" s="27" t="s">
        <v>6</v>
      </c>
      <c r="C196" s="27" t="s">
        <v>5</v>
      </c>
      <c r="D196" s="26" t="s">
        <v>5</v>
      </c>
    </row>
    <row r="197">
      <c r="A197" s="27" t="s">
        <v>253</v>
      </c>
      <c r="B197" s="27" t="s">
        <v>5</v>
      </c>
      <c r="C197" s="27" t="s">
        <v>5</v>
      </c>
      <c r="D197" s="26" t="s">
        <v>5</v>
      </c>
    </row>
    <row r="198">
      <c r="A198" s="27" t="s">
        <v>254</v>
      </c>
      <c r="B198" s="27" t="s">
        <v>5</v>
      </c>
      <c r="C198" s="27" t="s">
        <v>10</v>
      </c>
      <c r="D198" s="26" t="s">
        <v>5</v>
      </c>
    </row>
    <row r="199">
      <c r="A199" s="27" t="s">
        <v>255</v>
      </c>
      <c r="B199" s="27" t="s">
        <v>6</v>
      </c>
      <c r="C199" s="27" t="s">
        <v>6</v>
      </c>
      <c r="D199" s="26" t="s">
        <v>6</v>
      </c>
    </row>
    <row r="200">
      <c r="A200" s="27" t="s">
        <v>256</v>
      </c>
      <c r="B200" s="27" t="s">
        <v>5</v>
      </c>
      <c r="C200" s="27" t="s">
        <v>6</v>
      </c>
      <c r="D200" s="26" t="s">
        <v>5</v>
      </c>
    </row>
    <row r="201">
      <c r="A201" s="27" t="s">
        <v>257</v>
      </c>
      <c r="B201" s="27" t="s">
        <v>18</v>
      </c>
      <c r="C201" s="27" t="s">
        <v>7</v>
      </c>
      <c r="D201" s="26" t="s">
        <v>5</v>
      </c>
    </row>
    <row r="202">
      <c r="A202" s="27" t="s">
        <v>258</v>
      </c>
      <c r="B202" s="27" t="s">
        <v>5</v>
      </c>
      <c r="C202" s="27" t="s">
        <v>99</v>
      </c>
      <c r="D202" s="26" t="s">
        <v>5</v>
      </c>
    </row>
    <row r="203">
      <c r="A203" s="27" t="s">
        <v>259</v>
      </c>
      <c r="B203" s="27" t="s">
        <v>6</v>
      </c>
      <c r="C203" s="27" t="s">
        <v>6</v>
      </c>
      <c r="D203" s="26" t="s">
        <v>6</v>
      </c>
    </row>
    <row r="204">
      <c r="A204" s="27" t="s">
        <v>260</v>
      </c>
      <c r="B204" s="27" t="s">
        <v>5</v>
      </c>
      <c r="C204" s="27" t="s">
        <v>7</v>
      </c>
      <c r="D204" s="26" t="s">
        <v>5</v>
      </c>
    </row>
    <row r="205">
      <c r="A205" s="27" t="s">
        <v>261</v>
      </c>
      <c r="B205" s="27" t="s">
        <v>6</v>
      </c>
      <c r="C205" s="27" t="s">
        <v>7</v>
      </c>
      <c r="D205" s="26" t="s">
        <v>5</v>
      </c>
    </row>
    <row r="206">
      <c r="A206" s="27" t="s">
        <v>262</v>
      </c>
      <c r="B206" s="27" t="s">
        <v>18</v>
      </c>
      <c r="C206" s="27" t="s">
        <v>7</v>
      </c>
      <c r="D206" s="26" t="s">
        <v>7</v>
      </c>
    </row>
    <row r="207">
      <c r="A207" s="27" t="s">
        <v>263</v>
      </c>
      <c r="B207" s="27" t="s">
        <v>5</v>
      </c>
      <c r="C207" s="27" t="s">
        <v>5</v>
      </c>
      <c r="D207" s="26" t="s">
        <v>5</v>
      </c>
    </row>
    <row r="208">
      <c r="A208" s="27" t="s">
        <v>264</v>
      </c>
      <c r="B208" s="27" t="s">
        <v>5</v>
      </c>
      <c r="C208" s="27" t="s">
        <v>5</v>
      </c>
      <c r="D208" s="26" t="s">
        <v>5</v>
      </c>
    </row>
    <row r="209">
      <c r="A209" s="27" t="s">
        <v>265</v>
      </c>
      <c r="B209" s="27" t="s">
        <v>5</v>
      </c>
      <c r="C209" s="27" t="s">
        <v>7</v>
      </c>
      <c r="D209" s="26" t="s">
        <v>5</v>
      </c>
    </row>
    <row r="210">
      <c r="A210" s="27" t="s">
        <v>266</v>
      </c>
      <c r="B210" s="27" t="s">
        <v>6</v>
      </c>
      <c r="C210" s="27" t="s">
        <v>6</v>
      </c>
      <c r="D210" s="26" t="s">
        <v>6</v>
      </c>
    </row>
    <row r="211">
      <c r="A211" s="27" t="s">
        <v>267</v>
      </c>
      <c r="B211" s="27" t="s">
        <v>18</v>
      </c>
      <c r="C211" s="27" t="s">
        <v>7</v>
      </c>
      <c r="D211" s="26" t="s">
        <v>7</v>
      </c>
    </row>
    <row r="212">
      <c r="A212" s="27" t="s">
        <v>268</v>
      </c>
      <c r="B212" s="27" t="s">
        <v>6</v>
      </c>
      <c r="C212" s="27" t="s">
        <v>7</v>
      </c>
      <c r="D212" s="26" t="s">
        <v>5</v>
      </c>
    </row>
    <row r="213">
      <c r="A213" s="27" t="s">
        <v>269</v>
      </c>
      <c r="B213" s="27" t="s">
        <v>6</v>
      </c>
      <c r="C213" s="27" t="s">
        <v>7</v>
      </c>
      <c r="D213" s="26" t="s">
        <v>5</v>
      </c>
    </row>
    <row r="214">
      <c r="A214" s="27" t="s">
        <v>270</v>
      </c>
      <c r="B214" s="27" t="s">
        <v>5</v>
      </c>
      <c r="C214" s="27" t="s">
        <v>7</v>
      </c>
      <c r="D214" s="26" t="s">
        <v>5</v>
      </c>
    </row>
    <row r="215">
      <c r="A215" s="27" t="s">
        <v>271</v>
      </c>
      <c r="B215" s="27" t="s">
        <v>5</v>
      </c>
      <c r="C215" s="27" t="s">
        <v>18</v>
      </c>
      <c r="D215" s="26" t="s">
        <v>5</v>
      </c>
    </row>
    <row r="216">
      <c r="A216" s="27" t="s">
        <v>272</v>
      </c>
      <c r="B216" s="27" t="s">
        <v>6</v>
      </c>
      <c r="C216" s="27" t="s">
        <v>7</v>
      </c>
      <c r="D216" s="26" t="s">
        <v>6</v>
      </c>
    </row>
    <row r="217">
      <c r="A217" s="27" t="s">
        <v>273</v>
      </c>
      <c r="B217" s="27" t="s">
        <v>6</v>
      </c>
      <c r="C217" s="27" t="s">
        <v>6</v>
      </c>
      <c r="D217" s="26" t="s">
        <v>6</v>
      </c>
    </row>
    <row r="218">
      <c r="A218" s="27" t="s">
        <v>274</v>
      </c>
      <c r="B218" s="27" t="s">
        <v>5</v>
      </c>
      <c r="C218" s="27" t="s">
        <v>6</v>
      </c>
      <c r="D218" s="26" t="s">
        <v>5</v>
      </c>
    </row>
    <row r="219">
      <c r="A219" s="27" t="s">
        <v>275</v>
      </c>
      <c r="B219" s="27" t="s">
        <v>5</v>
      </c>
      <c r="C219" s="27" t="s">
        <v>7</v>
      </c>
      <c r="D219" s="26" t="s">
        <v>5</v>
      </c>
    </row>
    <row r="220">
      <c r="A220" s="27" t="s">
        <v>276</v>
      </c>
      <c r="B220" s="27" t="s">
        <v>5</v>
      </c>
      <c r="C220" s="27" t="s">
        <v>5</v>
      </c>
      <c r="D220" s="26" t="s">
        <v>5</v>
      </c>
    </row>
    <row r="221">
      <c r="A221" s="27" t="s">
        <v>277</v>
      </c>
      <c r="B221" s="27" t="s">
        <v>5</v>
      </c>
      <c r="C221" s="27" t="s">
        <v>7</v>
      </c>
      <c r="D221" s="26" t="s">
        <v>5</v>
      </c>
    </row>
    <row r="222">
      <c r="A222" s="27" t="s">
        <v>278</v>
      </c>
      <c r="B222" s="27" t="s">
        <v>5</v>
      </c>
      <c r="C222" s="27" t="s">
        <v>7</v>
      </c>
      <c r="D222" s="26" t="s">
        <v>5</v>
      </c>
    </row>
    <row r="223">
      <c r="A223" s="27" t="s">
        <v>279</v>
      </c>
      <c r="B223" s="27" t="s">
        <v>18</v>
      </c>
      <c r="C223" s="27" t="s">
        <v>7</v>
      </c>
      <c r="D223" s="26" t="s">
        <v>7</v>
      </c>
    </row>
    <row r="224">
      <c r="A224" s="27" t="s">
        <v>280</v>
      </c>
      <c r="B224" s="27" t="s">
        <v>5</v>
      </c>
      <c r="C224" s="27" t="s">
        <v>18</v>
      </c>
      <c r="D224" s="26" t="s">
        <v>5</v>
      </c>
    </row>
    <row r="225">
      <c r="A225" s="27" t="s">
        <v>281</v>
      </c>
      <c r="B225" s="27" t="s">
        <v>18</v>
      </c>
      <c r="C225" s="27" t="s">
        <v>7</v>
      </c>
      <c r="D225" s="26" t="s">
        <v>6</v>
      </c>
    </row>
    <row r="226">
      <c r="A226" s="27" t="s">
        <v>282</v>
      </c>
      <c r="B226" s="27" t="s">
        <v>18</v>
      </c>
      <c r="C226" s="27" t="s">
        <v>7</v>
      </c>
      <c r="D226" s="26" t="s">
        <v>7</v>
      </c>
    </row>
    <row r="227">
      <c r="A227" s="27" t="s">
        <v>283</v>
      </c>
      <c r="B227" s="27" t="s">
        <v>5</v>
      </c>
      <c r="C227" s="27" t="s">
        <v>7</v>
      </c>
      <c r="D227" s="26" t="s">
        <v>5</v>
      </c>
    </row>
    <row r="228">
      <c r="A228" s="27" t="s">
        <v>284</v>
      </c>
      <c r="B228" s="27" t="s">
        <v>18</v>
      </c>
      <c r="C228" s="27" t="s">
        <v>7</v>
      </c>
      <c r="D228" s="26" t="s">
        <v>5</v>
      </c>
    </row>
    <row r="229">
      <c r="A229" s="27" t="s">
        <v>285</v>
      </c>
      <c r="B229" s="27" t="s">
        <v>5</v>
      </c>
      <c r="C229" s="27" t="s">
        <v>5</v>
      </c>
      <c r="D229" s="26" t="s">
        <v>5</v>
      </c>
    </row>
    <row r="230">
      <c r="A230" s="27" t="s">
        <v>286</v>
      </c>
      <c r="B230" s="27" t="s">
        <v>6</v>
      </c>
      <c r="C230" s="27" t="s">
        <v>7</v>
      </c>
      <c r="D230" s="26" t="s">
        <v>6</v>
      </c>
    </row>
    <row r="231">
      <c r="A231" s="27" t="s">
        <v>287</v>
      </c>
      <c r="B231" s="27" t="s">
        <v>5</v>
      </c>
      <c r="C231" s="27" t="s">
        <v>5</v>
      </c>
      <c r="D231" s="26" t="s">
        <v>5</v>
      </c>
    </row>
    <row r="232">
      <c r="A232" s="27" t="s">
        <v>288</v>
      </c>
      <c r="B232" s="27" t="s">
        <v>6</v>
      </c>
      <c r="C232" s="27" t="s">
        <v>5</v>
      </c>
      <c r="D232" s="26" t="s">
        <v>5</v>
      </c>
    </row>
    <row r="233">
      <c r="A233" s="27" t="s">
        <v>289</v>
      </c>
      <c r="B233" s="27" t="s">
        <v>5</v>
      </c>
      <c r="C233" s="27" t="s">
        <v>99</v>
      </c>
      <c r="D233" s="26" t="s">
        <v>99</v>
      </c>
    </row>
    <row r="234">
      <c r="A234" s="27" t="s">
        <v>290</v>
      </c>
      <c r="B234" s="27" t="s">
        <v>5</v>
      </c>
      <c r="C234" s="27" t="s">
        <v>7</v>
      </c>
      <c r="D234" s="26" t="s">
        <v>5</v>
      </c>
    </row>
    <row r="235">
      <c r="A235" s="27" t="s">
        <v>291</v>
      </c>
      <c r="B235" s="27" t="s">
        <v>5</v>
      </c>
      <c r="C235" s="27" t="s">
        <v>7</v>
      </c>
      <c r="D235" s="26" t="s">
        <v>5</v>
      </c>
    </row>
    <row r="236">
      <c r="A236" s="27" t="s">
        <v>292</v>
      </c>
      <c r="B236" s="27" t="s">
        <v>5</v>
      </c>
      <c r="C236" s="27" t="s">
        <v>5</v>
      </c>
      <c r="D236" s="26" t="s">
        <v>6</v>
      </c>
    </row>
    <row r="237">
      <c r="A237" s="27" t="s">
        <v>293</v>
      </c>
      <c r="B237" s="27" t="s">
        <v>6</v>
      </c>
      <c r="C237" s="27" t="s">
        <v>6</v>
      </c>
      <c r="D237" s="26" t="s">
        <v>23</v>
      </c>
    </row>
    <row r="238">
      <c r="A238" s="27" t="s">
        <v>294</v>
      </c>
      <c r="B238" s="27" t="s">
        <v>96</v>
      </c>
      <c r="C238" s="27" t="s">
        <v>23</v>
      </c>
      <c r="D238" s="26" t="s">
        <v>5</v>
      </c>
    </row>
    <row r="239">
      <c r="A239" s="27" t="s">
        <v>295</v>
      </c>
      <c r="B239" s="27" t="s">
        <v>5</v>
      </c>
      <c r="C239" s="27" t="s">
        <v>5</v>
      </c>
      <c r="D239" s="26" t="s">
        <v>5</v>
      </c>
    </row>
    <row r="240">
      <c r="A240" s="27" t="s">
        <v>296</v>
      </c>
      <c r="B240" s="27" t="s">
        <v>5</v>
      </c>
      <c r="C240" s="27" t="s">
        <v>23</v>
      </c>
      <c r="D240" s="26" t="s">
        <v>5</v>
      </c>
    </row>
    <row r="241">
      <c r="A241" s="27" t="s">
        <v>297</v>
      </c>
      <c r="B241" s="27" t="s">
        <v>6</v>
      </c>
      <c r="C241" s="27" t="s">
        <v>7</v>
      </c>
      <c r="D241" s="26" t="s">
        <v>6</v>
      </c>
    </row>
    <row r="242">
      <c r="A242" s="27" t="s">
        <v>298</v>
      </c>
      <c r="B242" s="27" t="s">
        <v>5</v>
      </c>
      <c r="C242" s="27" t="s">
        <v>7</v>
      </c>
      <c r="D242" s="26" t="s">
        <v>5</v>
      </c>
    </row>
    <row r="243">
      <c r="A243" s="27" t="s">
        <v>299</v>
      </c>
      <c r="B243" s="27" t="s">
        <v>6</v>
      </c>
      <c r="C243" s="27" t="s">
        <v>5</v>
      </c>
      <c r="D243" s="26" t="s">
        <v>5</v>
      </c>
    </row>
    <row r="244">
      <c r="A244" s="27" t="s">
        <v>300</v>
      </c>
      <c r="B244" s="27" t="s">
        <v>5</v>
      </c>
      <c r="C244" s="27" t="s">
        <v>7</v>
      </c>
      <c r="D244" s="26" t="s">
        <v>5</v>
      </c>
    </row>
    <row r="245">
      <c r="A245" s="27" t="s">
        <v>301</v>
      </c>
      <c r="B245" s="27" t="s">
        <v>10</v>
      </c>
      <c r="C245" s="27" t="s">
        <v>5</v>
      </c>
      <c r="D245" s="26" t="s">
        <v>7</v>
      </c>
    </row>
    <row r="246">
      <c r="A246" s="27" t="s">
        <v>302</v>
      </c>
      <c r="B246" s="27" t="s">
        <v>5</v>
      </c>
      <c r="C246" s="27" t="s">
        <v>7</v>
      </c>
      <c r="D246" s="26" t="s">
        <v>7</v>
      </c>
    </row>
    <row r="247">
      <c r="A247" s="27" t="s">
        <v>303</v>
      </c>
      <c r="B247" s="27" t="s">
        <v>6</v>
      </c>
      <c r="C247" s="27" t="s">
        <v>10</v>
      </c>
      <c r="D247" s="26" t="s">
        <v>99</v>
      </c>
    </row>
    <row r="248">
      <c r="A248" s="27" t="s">
        <v>304</v>
      </c>
      <c r="B248" s="27" t="s">
        <v>14</v>
      </c>
      <c r="C248" s="27" t="s">
        <v>6</v>
      </c>
      <c r="D248" s="26" t="s">
        <v>10</v>
      </c>
    </row>
    <row r="249">
      <c r="A249" s="27" t="s">
        <v>305</v>
      </c>
      <c r="B249" s="27" t="s">
        <v>6</v>
      </c>
      <c r="C249" s="27" t="s">
        <v>5</v>
      </c>
      <c r="D249" s="26" t="s">
        <v>6</v>
      </c>
    </row>
    <row r="250">
      <c r="A250" s="27" t="s">
        <v>306</v>
      </c>
      <c r="B250" s="27" t="s">
        <v>5</v>
      </c>
      <c r="C250" s="27" t="s">
        <v>7</v>
      </c>
      <c r="D250" s="26" t="s">
        <v>7</v>
      </c>
    </row>
    <row r="251">
      <c r="A251" s="27" t="s">
        <v>307</v>
      </c>
      <c r="B251" s="27" t="s">
        <v>5</v>
      </c>
      <c r="C251" s="27" t="s">
        <v>7</v>
      </c>
      <c r="D251" s="26" t="s">
        <v>99</v>
      </c>
    </row>
    <row r="252">
      <c r="A252" s="27" t="s">
        <v>308</v>
      </c>
      <c r="B252" s="27" t="s">
        <v>10</v>
      </c>
      <c r="C252" s="27" t="s">
        <v>10</v>
      </c>
      <c r="D252" s="26" t="s">
        <v>6</v>
      </c>
    </row>
    <row r="253">
      <c r="A253" s="27" t="s">
        <v>309</v>
      </c>
      <c r="B253" s="27" t="s">
        <v>7</v>
      </c>
      <c r="C253" s="27" t="s">
        <v>23</v>
      </c>
      <c r="D253" s="26" t="s">
        <v>23</v>
      </c>
    </row>
    <row r="254">
      <c r="A254" s="27" t="s">
        <v>310</v>
      </c>
      <c r="B254" s="27" t="s">
        <v>6</v>
      </c>
      <c r="C254" s="27" t="s">
        <v>7</v>
      </c>
      <c r="D254" s="26" t="s">
        <v>99</v>
      </c>
    </row>
    <row r="255">
      <c r="A255" s="27" t="s">
        <v>311</v>
      </c>
      <c r="B255" s="27" t="s">
        <v>7</v>
      </c>
      <c r="C255" s="27" t="s">
        <v>5</v>
      </c>
      <c r="D255" s="26" t="s">
        <v>6</v>
      </c>
    </row>
    <row r="256">
      <c r="A256" s="27" t="s">
        <v>312</v>
      </c>
      <c r="B256" s="27" t="s">
        <v>10</v>
      </c>
      <c r="C256" s="27" t="s">
        <v>96</v>
      </c>
      <c r="D256" s="26" t="s">
        <v>6</v>
      </c>
    </row>
    <row r="257">
      <c r="A257" s="27" t="s">
        <v>313</v>
      </c>
      <c r="B257" s="27" t="s">
        <v>23</v>
      </c>
      <c r="C257" s="27" t="s">
        <v>101</v>
      </c>
      <c r="D257" s="26" t="s">
        <v>6</v>
      </c>
    </row>
    <row r="258">
      <c r="A258" s="27" t="s">
        <v>314</v>
      </c>
      <c r="B258" s="27" t="s">
        <v>23</v>
      </c>
      <c r="C258" s="27" t="s">
        <v>10</v>
      </c>
      <c r="D258" s="26" t="s">
        <v>30</v>
      </c>
    </row>
    <row r="259">
      <c r="A259" s="27" t="s">
        <v>315</v>
      </c>
      <c r="B259" s="27" t="s">
        <v>6</v>
      </c>
      <c r="C259" s="27" t="s">
        <v>6</v>
      </c>
      <c r="D259" s="26" t="s">
        <v>6</v>
      </c>
    </row>
    <row r="260">
      <c r="A260" s="27" t="s">
        <v>316</v>
      </c>
      <c r="B260" s="27" t="s">
        <v>5</v>
      </c>
      <c r="C260" s="27" t="s">
        <v>7</v>
      </c>
      <c r="D260" s="26" t="s">
        <v>5</v>
      </c>
    </row>
    <row r="261">
      <c r="A261" s="27" t="s">
        <v>317</v>
      </c>
      <c r="B261" s="27" t="s">
        <v>42</v>
      </c>
      <c r="C261" s="27" t="s">
        <v>18</v>
      </c>
      <c r="D261" s="26" t="s">
        <v>18</v>
      </c>
    </row>
    <row r="262">
      <c r="A262" s="27" t="s">
        <v>318</v>
      </c>
      <c r="B262" s="27" t="s">
        <v>6</v>
      </c>
      <c r="C262" s="27" t="s">
        <v>7</v>
      </c>
      <c r="D262" s="26" t="s">
        <v>6</v>
      </c>
    </row>
    <row r="263">
      <c r="A263" s="27" t="s">
        <v>319</v>
      </c>
      <c r="B263" s="27" t="s">
        <v>6</v>
      </c>
      <c r="C263" s="27" t="s">
        <v>7</v>
      </c>
      <c r="D263" s="26" t="s">
        <v>6</v>
      </c>
    </row>
    <row r="264">
      <c r="A264" s="27" t="s">
        <v>320</v>
      </c>
      <c r="B264" s="27" t="s">
        <v>6</v>
      </c>
      <c r="C264" s="27" t="s">
        <v>7</v>
      </c>
      <c r="D264" s="26" t="s">
        <v>5</v>
      </c>
    </row>
    <row r="265">
      <c r="A265" s="27" t="s">
        <v>321</v>
      </c>
      <c r="B265" s="27" t="s">
        <v>5</v>
      </c>
      <c r="C265" s="27" t="s">
        <v>7</v>
      </c>
      <c r="D265" s="26" t="s">
        <v>5</v>
      </c>
    </row>
    <row r="266">
      <c r="A266" s="27" t="s">
        <v>322</v>
      </c>
      <c r="B266" s="27" t="s">
        <v>6</v>
      </c>
      <c r="C266" s="27" t="s">
        <v>7</v>
      </c>
      <c r="D266" s="26" t="s">
        <v>6</v>
      </c>
    </row>
    <row r="267">
      <c r="A267" s="27" t="s">
        <v>323</v>
      </c>
      <c r="B267" s="27" t="s">
        <v>5</v>
      </c>
      <c r="C267" s="27" t="s">
        <v>99</v>
      </c>
      <c r="D267" s="26" t="s">
        <v>99</v>
      </c>
    </row>
    <row r="268">
      <c r="A268" s="27" t="s">
        <v>324</v>
      </c>
      <c r="B268" s="27" t="s">
        <v>5</v>
      </c>
      <c r="C268" s="27" t="s">
        <v>7</v>
      </c>
      <c r="D268" s="26" t="s">
        <v>5</v>
      </c>
    </row>
    <row r="269">
      <c r="A269" s="27" t="s">
        <v>325</v>
      </c>
      <c r="B269" s="27" t="s">
        <v>18</v>
      </c>
      <c r="C269" s="27" t="s">
        <v>99</v>
      </c>
      <c r="D269" s="26" t="s">
        <v>7</v>
      </c>
    </row>
    <row r="270">
      <c r="A270" s="27" t="s">
        <v>326</v>
      </c>
      <c r="B270" s="27" t="s">
        <v>5</v>
      </c>
      <c r="C270" s="27" t="s">
        <v>99</v>
      </c>
      <c r="D270" s="26" t="s">
        <v>6</v>
      </c>
    </row>
    <row r="271">
      <c r="A271" s="27" t="s">
        <v>327</v>
      </c>
      <c r="B271" s="27" t="s">
        <v>42</v>
      </c>
      <c r="C271" s="27" t="s">
        <v>42</v>
      </c>
      <c r="D271" s="26" t="s">
        <v>42</v>
      </c>
    </row>
    <row r="272">
      <c r="A272" s="27" t="s">
        <v>328</v>
      </c>
      <c r="B272" s="27" t="s">
        <v>5</v>
      </c>
      <c r="C272" s="27" t="s">
        <v>5</v>
      </c>
      <c r="D272" s="26" t="s">
        <v>6</v>
      </c>
    </row>
    <row r="273">
      <c r="A273" s="27" t="s">
        <v>329</v>
      </c>
      <c r="B273" s="27" t="s">
        <v>5</v>
      </c>
      <c r="C273" s="27" t="s">
        <v>7</v>
      </c>
      <c r="D273" s="26" t="s">
        <v>99</v>
      </c>
    </row>
    <row r="274">
      <c r="A274" s="27" t="s">
        <v>330</v>
      </c>
      <c r="B274" s="27" t="s">
        <v>5</v>
      </c>
      <c r="C274" s="27" t="s">
        <v>7</v>
      </c>
      <c r="D274" s="26" t="s">
        <v>7</v>
      </c>
    </row>
    <row r="275">
      <c r="A275" s="27" t="s">
        <v>331</v>
      </c>
      <c r="B275" s="27" t="s">
        <v>6</v>
      </c>
      <c r="C275" s="27" t="s">
        <v>99</v>
      </c>
      <c r="D275" s="26" t="s">
        <v>6</v>
      </c>
    </row>
    <row r="276">
      <c r="A276" s="27" t="s">
        <v>332</v>
      </c>
      <c r="B276" s="27" t="s">
        <v>5</v>
      </c>
      <c r="C276" s="27" t="s">
        <v>5</v>
      </c>
      <c r="D276" s="26" t="s">
        <v>10</v>
      </c>
    </row>
    <row r="277">
      <c r="A277" s="27" t="s">
        <v>333</v>
      </c>
      <c r="B277" s="27" t="s">
        <v>6</v>
      </c>
      <c r="C277" s="27" t="s">
        <v>5</v>
      </c>
      <c r="D277" s="26" t="s">
        <v>7</v>
      </c>
    </row>
    <row r="278">
      <c r="A278" s="27" t="s">
        <v>334</v>
      </c>
      <c r="B278" s="27" t="s">
        <v>5</v>
      </c>
      <c r="C278" s="27" t="s">
        <v>7</v>
      </c>
      <c r="D278" s="26" t="s">
        <v>99</v>
      </c>
    </row>
    <row r="279">
      <c r="A279" s="27" t="s">
        <v>335</v>
      </c>
      <c r="B279" s="27" t="s">
        <v>5</v>
      </c>
      <c r="C279" s="27" t="s">
        <v>7</v>
      </c>
      <c r="D279" s="26" t="s">
        <v>5</v>
      </c>
    </row>
    <row r="280">
      <c r="A280" s="27" t="s">
        <v>336</v>
      </c>
      <c r="B280" s="27" t="s">
        <v>10</v>
      </c>
      <c r="C280" s="27" t="s">
        <v>7</v>
      </c>
      <c r="D280" s="26" t="s">
        <v>10</v>
      </c>
    </row>
    <row r="281">
      <c r="A281" s="27" t="s">
        <v>337</v>
      </c>
      <c r="B281" s="27" t="s">
        <v>5</v>
      </c>
      <c r="C281" s="27" t="s">
        <v>23</v>
      </c>
      <c r="D281" s="26" t="s">
        <v>99</v>
      </c>
    </row>
    <row r="282">
      <c r="A282" s="27" t="s">
        <v>338</v>
      </c>
      <c r="B282" s="27" t="s">
        <v>5</v>
      </c>
      <c r="C282" s="27" t="s">
        <v>66</v>
      </c>
      <c r="D282" s="26" t="s">
        <v>18</v>
      </c>
    </row>
    <row r="283">
      <c r="A283" s="27" t="s">
        <v>339</v>
      </c>
      <c r="B283" s="27" t="s">
        <v>6</v>
      </c>
      <c r="C283" s="27" t="s">
        <v>7</v>
      </c>
      <c r="D283" s="26" t="s">
        <v>6</v>
      </c>
    </row>
    <row r="284">
      <c r="A284" s="27" t="s">
        <v>340</v>
      </c>
      <c r="B284" s="27" t="s">
        <v>30</v>
      </c>
      <c r="C284" s="27" t="s">
        <v>5</v>
      </c>
      <c r="D284" s="26" t="s">
        <v>7</v>
      </c>
    </row>
    <row r="285">
      <c r="A285" s="27" t="s">
        <v>341</v>
      </c>
      <c r="B285" s="27" t="s">
        <v>5</v>
      </c>
      <c r="C285" s="27" t="s">
        <v>6</v>
      </c>
      <c r="D285" s="26" t="s">
        <v>7</v>
      </c>
    </row>
    <row r="286">
      <c r="A286" s="27" t="s">
        <v>342</v>
      </c>
      <c r="B286" s="27" t="s">
        <v>5</v>
      </c>
      <c r="C286" s="27" t="s">
        <v>7</v>
      </c>
      <c r="D286" s="26" t="s">
        <v>5</v>
      </c>
    </row>
    <row r="287">
      <c r="A287" s="27" t="s">
        <v>343</v>
      </c>
      <c r="B287" s="27" t="s">
        <v>6</v>
      </c>
      <c r="C287" s="27" t="s">
        <v>5</v>
      </c>
      <c r="D287" s="26" t="s">
        <v>5</v>
      </c>
    </row>
    <row r="288">
      <c r="A288" s="27" t="s">
        <v>344</v>
      </c>
      <c r="B288" s="27" t="s">
        <v>5</v>
      </c>
      <c r="C288" s="27" t="s">
        <v>6</v>
      </c>
      <c r="D288" s="26" t="s">
        <v>6</v>
      </c>
    </row>
    <row r="289">
      <c r="A289" s="27" t="s">
        <v>345</v>
      </c>
      <c r="B289" s="27" t="s">
        <v>10</v>
      </c>
      <c r="C289" s="27" t="s">
        <v>7</v>
      </c>
      <c r="D289" s="26" t="s">
        <v>7</v>
      </c>
    </row>
    <row r="290">
      <c r="A290" s="27" t="s">
        <v>346</v>
      </c>
      <c r="B290" s="27" t="s">
        <v>99</v>
      </c>
      <c r="C290" s="27" t="s">
        <v>6</v>
      </c>
      <c r="D290" s="26" t="s">
        <v>99</v>
      </c>
    </row>
    <row r="291">
      <c r="A291" s="27" t="s">
        <v>347</v>
      </c>
      <c r="B291" s="27" t="s">
        <v>6</v>
      </c>
      <c r="C291" s="27" t="s">
        <v>7</v>
      </c>
      <c r="D291" s="26" t="s">
        <v>6</v>
      </c>
    </row>
    <row r="292">
      <c r="A292" s="27" t="s">
        <v>348</v>
      </c>
      <c r="B292" s="27" t="s">
        <v>6</v>
      </c>
      <c r="C292" s="27" t="s">
        <v>7</v>
      </c>
      <c r="D292" s="26" t="s">
        <v>101</v>
      </c>
    </row>
    <row r="293">
      <c r="A293" s="27" t="s">
        <v>349</v>
      </c>
      <c r="B293" s="27" t="s">
        <v>5</v>
      </c>
      <c r="C293" s="27" t="s">
        <v>7</v>
      </c>
      <c r="D293" s="26" t="s">
        <v>7</v>
      </c>
    </row>
    <row r="294">
      <c r="A294" s="27" t="s">
        <v>350</v>
      </c>
      <c r="B294" s="27" t="s">
        <v>6</v>
      </c>
      <c r="C294" s="27" t="s">
        <v>5</v>
      </c>
      <c r="D294" s="26" t="s">
        <v>5</v>
      </c>
    </row>
    <row r="295">
      <c r="A295" s="27" t="s">
        <v>351</v>
      </c>
      <c r="B295" s="27" t="s">
        <v>5</v>
      </c>
      <c r="C295" s="27" t="s">
        <v>7</v>
      </c>
      <c r="D295" s="26" t="s">
        <v>5</v>
      </c>
    </row>
    <row r="296">
      <c r="A296" s="27" t="s">
        <v>352</v>
      </c>
      <c r="B296" s="27" t="s">
        <v>18</v>
      </c>
      <c r="C296" s="27" t="s">
        <v>18</v>
      </c>
      <c r="D296" s="26" t="s">
        <v>18</v>
      </c>
    </row>
    <row r="297">
      <c r="A297" s="27" t="s">
        <v>353</v>
      </c>
      <c r="B297" s="27" t="s">
        <v>101</v>
      </c>
      <c r="C297" s="27" t="s">
        <v>6</v>
      </c>
      <c r="D297" s="26" t="s">
        <v>5</v>
      </c>
    </row>
    <row r="298">
      <c r="A298" s="27" t="s">
        <v>354</v>
      </c>
      <c r="B298" s="27" t="s">
        <v>5</v>
      </c>
      <c r="C298" s="27" t="s">
        <v>99</v>
      </c>
      <c r="D298" s="26" t="s">
        <v>99</v>
      </c>
    </row>
    <row r="299">
      <c r="A299" s="27" t="s">
        <v>355</v>
      </c>
      <c r="B299" s="27" t="s">
        <v>5</v>
      </c>
      <c r="C299" s="27" t="s">
        <v>5</v>
      </c>
      <c r="D299" s="26" t="s">
        <v>99</v>
      </c>
    </row>
    <row r="300">
      <c r="A300" s="27" t="s">
        <v>356</v>
      </c>
      <c r="B300" s="27" t="s">
        <v>7</v>
      </c>
      <c r="C300" s="27" t="s">
        <v>10</v>
      </c>
      <c r="D300" s="26" t="s">
        <v>18</v>
      </c>
    </row>
    <row r="301">
      <c r="A301" s="27" t="s">
        <v>357</v>
      </c>
      <c r="B301" s="27" t="s">
        <v>7</v>
      </c>
      <c r="C301" s="27" t="s">
        <v>7</v>
      </c>
      <c r="D301" s="26" t="s">
        <v>7</v>
      </c>
    </row>
    <row r="302">
      <c r="A302" s="27" t="s">
        <v>358</v>
      </c>
      <c r="B302" s="27" t="s">
        <v>10</v>
      </c>
      <c r="C302" s="27" t="s">
        <v>5</v>
      </c>
      <c r="D302" s="26" t="s">
        <v>5</v>
      </c>
    </row>
    <row r="303">
      <c r="A303" s="27" t="s">
        <v>359</v>
      </c>
      <c r="B303" s="27" t="s">
        <v>5</v>
      </c>
      <c r="C303" s="27" t="s">
        <v>7</v>
      </c>
      <c r="D303" s="26" t="s">
        <v>6</v>
      </c>
    </row>
    <row r="304">
      <c r="A304" s="27" t="s">
        <v>360</v>
      </c>
      <c r="B304" s="27" t="s">
        <v>6</v>
      </c>
      <c r="C304" s="27" t="s">
        <v>7</v>
      </c>
      <c r="D304" s="26" t="s">
        <v>5</v>
      </c>
    </row>
    <row r="305">
      <c r="A305" s="27" t="s">
        <v>361</v>
      </c>
      <c r="B305" s="27" t="s">
        <v>23</v>
      </c>
      <c r="C305" s="27" t="s">
        <v>6</v>
      </c>
      <c r="D305" s="26" t="s">
        <v>6</v>
      </c>
    </row>
    <row r="306">
      <c r="A306" s="27" t="s">
        <v>362</v>
      </c>
      <c r="B306" s="27" t="s">
        <v>5</v>
      </c>
      <c r="C306" s="27" t="s">
        <v>7</v>
      </c>
      <c r="D306" s="26" t="s">
        <v>7</v>
      </c>
    </row>
    <row r="307">
      <c r="A307" s="27" t="s">
        <v>363</v>
      </c>
      <c r="B307" s="27" t="s">
        <v>101</v>
      </c>
      <c r="C307" s="27" t="s">
        <v>7</v>
      </c>
      <c r="D307" s="26" t="s">
        <v>7</v>
      </c>
    </row>
    <row r="308">
      <c r="A308" s="27" t="s">
        <v>364</v>
      </c>
      <c r="B308" s="27" t="s">
        <v>6</v>
      </c>
      <c r="C308" s="27" t="s">
        <v>7</v>
      </c>
      <c r="D308" s="26" t="s">
        <v>7</v>
      </c>
    </row>
    <row r="309">
      <c r="A309" s="27" t="s">
        <v>365</v>
      </c>
      <c r="B309" s="27" t="s">
        <v>6</v>
      </c>
      <c r="C309" s="27" t="s">
        <v>7</v>
      </c>
      <c r="D309" s="26" t="s">
        <v>6</v>
      </c>
    </row>
    <row r="310">
      <c r="A310" s="27" t="s">
        <v>366</v>
      </c>
      <c r="B310" s="27" t="s">
        <v>6</v>
      </c>
      <c r="C310" s="27" t="s">
        <v>7</v>
      </c>
      <c r="D310" s="26" t="s">
        <v>6</v>
      </c>
    </row>
    <row r="311">
      <c r="A311" s="27" t="s">
        <v>367</v>
      </c>
      <c r="B311" s="27" t="s">
        <v>6</v>
      </c>
      <c r="C311" s="27" t="s">
        <v>7</v>
      </c>
      <c r="D311" s="26" t="s">
        <v>5</v>
      </c>
    </row>
    <row r="312">
      <c r="A312" s="27" t="s">
        <v>368</v>
      </c>
      <c r="B312" s="27" t="s">
        <v>6</v>
      </c>
      <c r="C312" s="27" t="s">
        <v>7</v>
      </c>
      <c r="D312" s="26" t="s">
        <v>5</v>
      </c>
    </row>
    <row r="313">
      <c r="A313" s="27" t="s">
        <v>369</v>
      </c>
      <c r="B313" s="27" t="s">
        <v>6</v>
      </c>
      <c r="C313" s="27" t="s">
        <v>7</v>
      </c>
      <c r="D313" s="26" t="s">
        <v>7</v>
      </c>
    </row>
    <row r="314">
      <c r="A314" s="27" t="s">
        <v>370</v>
      </c>
      <c r="B314" s="27" t="s">
        <v>5</v>
      </c>
      <c r="C314" s="27" t="s">
        <v>7</v>
      </c>
      <c r="D314" s="26" t="s">
        <v>5</v>
      </c>
    </row>
    <row r="315">
      <c r="A315" s="27" t="s">
        <v>371</v>
      </c>
      <c r="B315" s="27" t="s">
        <v>6</v>
      </c>
      <c r="C315" s="27" t="s">
        <v>5</v>
      </c>
      <c r="D315" s="26" t="s">
        <v>5</v>
      </c>
    </row>
    <row r="316">
      <c r="A316" s="27" t="s">
        <v>372</v>
      </c>
      <c r="B316" s="27" t="s">
        <v>6</v>
      </c>
      <c r="C316" s="27" t="s">
        <v>6</v>
      </c>
      <c r="D316" s="26" t="s">
        <v>6</v>
      </c>
    </row>
    <row r="317">
      <c r="A317" s="27" t="s">
        <v>373</v>
      </c>
      <c r="B317" s="27" t="s">
        <v>6</v>
      </c>
      <c r="C317" s="27" t="s">
        <v>6</v>
      </c>
      <c r="D317" s="26" t="s">
        <v>6</v>
      </c>
    </row>
    <row r="318">
      <c r="A318" s="27" t="s">
        <v>374</v>
      </c>
      <c r="B318" s="27" t="s">
        <v>6</v>
      </c>
      <c r="C318" s="27" t="s">
        <v>6</v>
      </c>
      <c r="D318" s="26" t="s">
        <v>6</v>
      </c>
    </row>
    <row r="319">
      <c r="A319" s="27" t="s">
        <v>375</v>
      </c>
      <c r="B319" s="27" t="s">
        <v>5</v>
      </c>
      <c r="C319" s="27" t="s">
        <v>7</v>
      </c>
      <c r="D319" s="26" t="s">
        <v>5</v>
      </c>
    </row>
    <row r="320">
      <c r="A320" s="27" t="s">
        <v>376</v>
      </c>
      <c r="B320" s="27" t="s">
        <v>6</v>
      </c>
      <c r="C320" s="27" t="s">
        <v>7</v>
      </c>
      <c r="D320" s="26" t="s">
        <v>7</v>
      </c>
    </row>
    <row r="321">
      <c r="A321" s="27" t="s">
        <v>377</v>
      </c>
      <c r="B321" s="27" t="s">
        <v>6</v>
      </c>
      <c r="C321" s="27" t="s">
        <v>6</v>
      </c>
      <c r="D321" s="26" t="s">
        <v>6</v>
      </c>
    </row>
    <row r="322">
      <c r="A322" s="27" t="s">
        <v>378</v>
      </c>
      <c r="B322" s="27" t="s">
        <v>23</v>
      </c>
      <c r="C322" s="27" t="s">
        <v>6</v>
      </c>
      <c r="D322" s="26" t="s">
        <v>6</v>
      </c>
    </row>
    <row r="323">
      <c r="A323" s="27" t="s">
        <v>379</v>
      </c>
      <c r="B323" s="27" t="s">
        <v>6</v>
      </c>
      <c r="C323" s="27" t="s">
        <v>7</v>
      </c>
      <c r="D323" s="26" t="s">
        <v>6</v>
      </c>
    </row>
    <row r="324">
      <c r="A324" s="27" t="s">
        <v>380</v>
      </c>
      <c r="B324" s="27" t="s">
        <v>6</v>
      </c>
      <c r="C324" s="27" t="s">
        <v>6</v>
      </c>
      <c r="D324" s="26" t="s">
        <v>6</v>
      </c>
    </row>
    <row r="325">
      <c r="A325" s="27" t="s">
        <v>381</v>
      </c>
      <c r="B325" s="27" t="s">
        <v>101</v>
      </c>
      <c r="C325" s="27" t="s">
        <v>6</v>
      </c>
      <c r="D325" s="26" t="s">
        <v>7</v>
      </c>
    </row>
    <row r="326">
      <c r="A326" s="27" t="s">
        <v>382</v>
      </c>
      <c r="B326" s="27" t="s">
        <v>6</v>
      </c>
      <c r="C326" s="27" t="s">
        <v>6</v>
      </c>
      <c r="D326" s="26" t="s">
        <v>6</v>
      </c>
    </row>
    <row r="327">
      <c r="A327" s="27" t="s">
        <v>383</v>
      </c>
      <c r="B327" s="27" t="s">
        <v>6</v>
      </c>
      <c r="C327" s="27" t="s">
        <v>6</v>
      </c>
      <c r="D327" s="26" t="s">
        <v>6</v>
      </c>
    </row>
    <row r="328">
      <c r="A328" s="27" t="s">
        <v>384</v>
      </c>
      <c r="B328" s="27" t="s">
        <v>6</v>
      </c>
      <c r="C328" s="27" t="s">
        <v>6</v>
      </c>
      <c r="D328" s="26" t="s">
        <v>6</v>
      </c>
    </row>
    <row r="329">
      <c r="A329" s="27" t="s">
        <v>385</v>
      </c>
      <c r="B329" s="27" t="s">
        <v>6</v>
      </c>
      <c r="C329" s="27" t="s">
        <v>6</v>
      </c>
      <c r="D329" s="26" t="s">
        <v>6</v>
      </c>
    </row>
    <row r="330">
      <c r="A330" s="27" t="s">
        <v>386</v>
      </c>
      <c r="B330" s="27" t="s">
        <v>6</v>
      </c>
      <c r="C330" s="27" t="s">
        <v>7</v>
      </c>
      <c r="D330" s="26" t="s">
        <v>6</v>
      </c>
    </row>
    <row r="331">
      <c r="A331" s="27" t="s">
        <v>387</v>
      </c>
      <c r="B331" s="27" t="s">
        <v>6</v>
      </c>
      <c r="C331" s="27" t="s">
        <v>7</v>
      </c>
      <c r="D331" s="26" t="s">
        <v>10</v>
      </c>
    </row>
    <row r="332">
      <c r="A332" s="27" t="s">
        <v>388</v>
      </c>
      <c r="B332" s="27" t="s">
        <v>6</v>
      </c>
      <c r="C332" s="27" t="s">
        <v>10</v>
      </c>
      <c r="D332" s="26" t="s">
        <v>6</v>
      </c>
    </row>
    <row r="333">
      <c r="A333" s="27" t="s">
        <v>389</v>
      </c>
      <c r="B333" s="27" t="s">
        <v>6</v>
      </c>
      <c r="C333" s="27" t="s">
        <v>6</v>
      </c>
      <c r="D333" s="26" t="s">
        <v>6</v>
      </c>
    </row>
    <row r="334">
      <c r="A334" s="27" t="s">
        <v>390</v>
      </c>
      <c r="B334" s="27" t="s">
        <v>6</v>
      </c>
      <c r="C334" s="27" t="s">
        <v>7</v>
      </c>
      <c r="D334" s="26" t="s">
        <v>5</v>
      </c>
    </row>
    <row r="335">
      <c r="A335" s="27" t="s">
        <v>391</v>
      </c>
      <c r="B335" s="27" t="s">
        <v>6</v>
      </c>
      <c r="C335" s="27" t="s">
        <v>6</v>
      </c>
      <c r="D335" s="26" t="s">
        <v>6</v>
      </c>
    </row>
    <row r="336">
      <c r="A336" s="27" t="s">
        <v>392</v>
      </c>
      <c r="B336" s="27" t="s">
        <v>6</v>
      </c>
      <c r="C336" s="27" t="s">
        <v>5</v>
      </c>
      <c r="D336" s="26" t="s">
        <v>6</v>
      </c>
    </row>
    <row r="337">
      <c r="A337" s="27" t="s">
        <v>393</v>
      </c>
      <c r="B337" s="27" t="s">
        <v>18</v>
      </c>
      <c r="C337" s="27" t="s">
        <v>18</v>
      </c>
      <c r="D337" s="26" t="s">
        <v>6</v>
      </c>
    </row>
    <row r="338">
      <c r="A338" s="27" t="s">
        <v>394</v>
      </c>
      <c r="B338" s="27" t="s">
        <v>5</v>
      </c>
      <c r="C338" s="27" t="s">
        <v>7</v>
      </c>
      <c r="D338" s="26" t="s">
        <v>5</v>
      </c>
    </row>
    <row r="339">
      <c r="A339" s="27" t="s">
        <v>395</v>
      </c>
      <c r="B339" s="27" t="s">
        <v>6</v>
      </c>
      <c r="C339" s="27" t="s">
        <v>6</v>
      </c>
      <c r="D339" s="26" t="s">
        <v>6</v>
      </c>
    </row>
    <row r="340">
      <c r="A340" s="27" t="s">
        <v>396</v>
      </c>
      <c r="B340" s="27" t="s">
        <v>5</v>
      </c>
      <c r="C340" s="27" t="s">
        <v>6</v>
      </c>
      <c r="D340" s="26" t="s">
        <v>6</v>
      </c>
    </row>
    <row r="341">
      <c r="A341" s="27" t="s">
        <v>397</v>
      </c>
      <c r="B341" s="27" t="s">
        <v>6</v>
      </c>
      <c r="C341" s="27" t="s">
        <v>7</v>
      </c>
      <c r="D341" s="26" t="s">
        <v>99</v>
      </c>
    </row>
    <row r="342">
      <c r="A342" s="27" t="s">
        <v>398</v>
      </c>
      <c r="B342" s="27" t="s">
        <v>30</v>
      </c>
      <c r="C342" s="27" t="s">
        <v>7</v>
      </c>
      <c r="D342" s="26" t="s">
        <v>6</v>
      </c>
    </row>
    <row r="343">
      <c r="A343" s="27" t="s">
        <v>399</v>
      </c>
      <c r="B343" s="27" t="s">
        <v>6</v>
      </c>
      <c r="C343" s="27" t="s">
        <v>7</v>
      </c>
      <c r="D343" s="26" t="s">
        <v>7</v>
      </c>
    </row>
    <row r="344">
      <c r="A344" s="27" t="s">
        <v>400</v>
      </c>
      <c r="B344" s="27" t="s">
        <v>6</v>
      </c>
      <c r="C344" s="27" t="s">
        <v>6</v>
      </c>
      <c r="D344" s="26" t="s">
        <v>6</v>
      </c>
    </row>
    <row r="345">
      <c r="A345" s="27" t="s">
        <v>401</v>
      </c>
      <c r="B345" s="27" t="s">
        <v>6</v>
      </c>
      <c r="C345" s="27" t="s">
        <v>6</v>
      </c>
      <c r="D345" s="26" t="s">
        <v>6</v>
      </c>
    </row>
    <row r="346">
      <c r="A346" s="27" t="s">
        <v>402</v>
      </c>
      <c r="B346" s="27" t="s">
        <v>6</v>
      </c>
      <c r="C346" s="27" t="s">
        <v>7</v>
      </c>
      <c r="D346" s="26" t="s">
        <v>6</v>
      </c>
    </row>
    <row r="347">
      <c r="A347" s="27" t="s">
        <v>403</v>
      </c>
      <c r="B347" s="27" t="s">
        <v>10</v>
      </c>
      <c r="C347" s="27" t="s">
        <v>6</v>
      </c>
      <c r="D347" s="26" t="s">
        <v>101</v>
      </c>
    </row>
    <row r="348">
      <c r="A348" s="27" t="s">
        <v>404</v>
      </c>
      <c r="B348" s="27" t="s">
        <v>6</v>
      </c>
      <c r="C348" s="27" t="s">
        <v>6</v>
      </c>
      <c r="D348" s="26" t="s">
        <v>6</v>
      </c>
    </row>
    <row r="349">
      <c r="A349" s="27" t="s">
        <v>405</v>
      </c>
      <c r="B349" s="27" t="s">
        <v>6</v>
      </c>
      <c r="C349" s="27" t="s">
        <v>10</v>
      </c>
      <c r="D349" s="26" t="s">
        <v>6</v>
      </c>
    </row>
    <row r="350">
      <c r="A350" s="27" t="s">
        <v>406</v>
      </c>
      <c r="B350" s="27" t="s">
        <v>6</v>
      </c>
      <c r="C350" s="27" t="s">
        <v>6</v>
      </c>
      <c r="D350" s="26" t="s">
        <v>6</v>
      </c>
    </row>
    <row r="351">
      <c r="A351" s="27" t="s">
        <v>407</v>
      </c>
      <c r="B351" s="27" t="s">
        <v>23</v>
      </c>
      <c r="C351" s="27" t="s">
        <v>6</v>
      </c>
      <c r="D351" s="26" t="s">
        <v>7</v>
      </c>
    </row>
    <row r="352">
      <c r="A352" s="27" t="s">
        <v>408</v>
      </c>
      <c r="B352" s="27" t="s">
        <v>6</v>
      </c>
      <c r="C352" s="27" t="s">
        <v>6</v>
      </c>
      <c r="D352" s="26" t="s">
        <v>6</v>
      </c>
    </row>
    <row r="353">
      <c r="A353" s="27" t="s">
        <v>409</v>
      </c>
      <c r="B353" s="27" t="s">
        <v>6</v>
      </c>
      <c r="C353" s="27" t="s">
        <v>6</v>
      </c>
      <c r="D353" s="26" t="s">
        <v>6</v>
      </c>
    </row>
    <row r="354">
      <c r="A354" s="27" t="s">
        <v>410</v>
      </c>
      <c r="B354" s="27" t="s">
        <v>6</v>
      </c>
      <c r="C354" s="27" t="s">
        <v>7</v>
      </c>
      <c r="D354" s="26" t="s">
        <v>5</v>
      </c>
    </row>
    <row r="355">
      <c r="A355" s="27" t="s">
        <v>411</v>
      </c>
      <c r="B355" s="27" t="s">
        <v>6</v>
      </c>
      <c r="C355" s="27" t="s">
        <v>5</v>
      </c>
      <c r="D355" s="26" t="s">
        <v>6</v>
      </c>
    </row>
    <row r="356">
      <c r="A356" s="27" t="s">
        <v>412</v>
      </c>
      <c r="B356" s="27" t="s">
        <v>6</v>
      </c>
      <c r="C356" s="27" t="s">
        <v>23</v>
      </c>
      <c r="D356" s="26" t="s">
        <v>5</v>
      </c>
    </row>
    <row r="357">
      <c r="A357" s="27" t="s">
        <v>413</v>
      </c>
      <c r="B357" s="27" t="s">
        <v>6</v>
      </c>
      <c r="C357" s="27" t="s">
        <v>6</v>
      </c>
      <c r="D357" s="26" t="s">
        <v>7</v>
      </c>
    </row>
    <row r="358">
      <c r="A358" s="27" t="s">
        <v>414</v>
      </c>
      <c r="B358" s="27" t="s">
        <v>6</v>
      </c>
      <c r="C358" s="27" t="s">
        <v>6</v>
      </c>
      <c r="D358" s="26" t="s">
        <v>6</v>
      </c>
    </row>
    <row r="359">
      <c r="A359" s="27" t="s">
        <v>415</v>
      </c>
      <c r="B359" s="27" t="s">
        <v>6</v>
      </c>
      <c r="C359" s="27" t="s">
        <v>6</v>
      </c>
      <c r="D359" s="26" t="s">
        <v>6</v>
      </c>
    </row>
    <row r="360">
      <c r="A360" s="27" t="s">
        <v>416</v>
      </c>
      <c r="B360" s="27" t="s">
        <v>6</v>
      </c>
      <c r="C360" s="27" t="s">
        <v>6</v>
      </c>
      <c r="D360" s="26" t="s">
        <v>6</v>
      </c>
    </row>
    <row r="361">
      <c r="A361" s="27" t="s">
        <v>417</v>
      </c>
      <c r="B361" s="27" t="s">
        <v>6</v>
      </c>
      <c r="C361" s="27" t="s">
        <v>7</v>
      </c>
      <c r="D361" s="26" t="s">
        <v>6</v>
      </c>
    </row>
    <row r="362">
      <c r="A362" s="27" t="s">
        <v>418</v>
      </c>
      <c r="B362" s="27" t="s">
        <v>6</v>
      </c>
      <c r="C362" s="27" t="s">
        <v>10</v>
      </c>
      <c r="D362" s="26" t="s">
        <v>6</v>
      </c>
    </row>
    <row r="363">
      <c r="A363" s="27" t="s">
        <v>419</v>
      </c>
      <c r="B363" s="27" t="s">
        <v>6</v>
      </c>
      <c r="C363" s="27" t="s">
        <v>6</v>
      </c>
      <c r="D363" s="26" t="s">
        <v>6</v>
      </c>
    </row>
    <row r="364">
      <c r="A364" s="27" t="s">
        <v>420</v>
      </c>
      <c r="B364" s="27" t="s">
        <v>6</v>
      </c>
      <c r="C364" s="27" t="s">
        <v>6</v>
      </c>
      <c r="D364" s="26" t="s">
        <v>6</v>
      </c>
    </row>
    <row r="365">
      <c r="A365" s="27" t="s">
        <v>421</v>
      </c>
      <c r="B365" s="27" t="s">
        <v>6</v>
      </c>
      <c r="C365" s="27" t="s">
        <v>6</v>
      </c>
      <c r="D365" s="26" t="s">
        <v>7</v>
      </c>
    </row>
    <row r="366">
      <c r="A366" s="27" t="s">
        <v>422</v>
      </c>
      <c r="B366" s="27" t="s">
        <v>6</v>
      </c>
      <c r="C366" s="27" t="s">
        <v>6</v>
      </c>
      <c r="D366" s="26" t="s">
        <v>5</v>
      </c>
    </row>
    <row r="367">
      <c r="A367" s="27" t="s">
        <v>423</v>
      </c>
      <c r="B367" s="27" t="s">
        <v>5</v>
      </c>
      <c r="C367" s="27" t="s">
        <v>5</v>
      </c>
      <c r="D367" s="26" t="s">
        <v>5</v>
      </c>
    </row>
    <row r="368">
      <c r="A368" s="27" t="s">
        <v>424</v>
      </c>
      <c r="B368" s="27" t="s">
        <v>6</v>
      </c>
      <c r="C368" s="27" t="s">
        <v>7</v>
      </c>
      <c r="D368" s="26" t="s">
        <v>6</v>
      </c>
    </row>
    <row r="369">
      <c r="A369" s="27" t="s">
        <v>425</v>
      </c>
      <c r="B369" s="27" t="s">
        <v>6</v>
      </c>
      <c r="C369" s="27" t="s">
        <v>6</v>
      </c>
      <c r="D369" s="26" t="s">
        <v>6</v>
      </c>
    </row>
    <row r="370">
      <c r="A370" s="27" t="s">
        <v>426</v>
      </c>
      <c r="B370" s="27" t="s">
        <v>6</v>
      </c>
      <c r="C370" s="27" t="s">
        <v>6</v>
      </c>
      <c r="D370" s="26" t="s">
        <v>6</v>
      </c>
    </row>
    <row r="371">
      <c r="A371" s="27" t="s">
        <v>427</v>
      </c>
      <c r="B371" s="27" t="s">
        <v>6</v>
      </c>
      <c r="C371" s="27" t="s">
        <v>6</v>
      </c>
      <c r="D371" s="26" t="s">
        <v>6</v>
      </c>
    </row>
    <row r="372">
      <c r="A372" s="27" t="s">
        <v>428</v>
      </c>
      <c r="B372" s="27" t="s">
        <v>10</v>
      </c>
      <c r="C372" s="27" t="s">
        <v>10</v>
      </c>
      <c r="D372" s="26" t="s">
        <v>10</v>
      </c>
    </row>
    <row r="373">
      <c r="A373" s="27" t="s">
        <v>429</v>
      </c>
      <c r="B373" s="27" t="s">
        <v>6</v>
      </c>
      <c r="C373" s="27" t="s">
        <v>7</v>
      </c>
      <c r="D373" s="26" t="s">
        <v>6</v>
      </c>
    </row>
    <row r="374">
      <c r="A374" s="27" t="s">
        <v>430</v>
      </c>
      <c r="B374" s="27" t="s">
        <v>6</v>
      </c>
      <c r="C374" s="27" t="s">
        <v>6</v>
      </c>
      <c r="D374" s="26" t="s">
        <v>6</v>
      </c>
    </row>
    <row r="375">
      <c r="A375" s="27" t="s">
        <v>431</v>
      </c>
      <c r="B375" s="27" t="s">
        <v>6</v>
      </c>
      <c r="C375" s="27" t="s">
        <v>18</v>
      </c>
      <c r="D375" s="26" t="s">
        <v>6</v>
      </c>
    </row>
    <row r="376">
      <c r="A376" s="27" t="s">
        <v>432</v>
      </c>
      <c r="B376" s="27" t="s">
        <v>6</v>
      </c>
      <c r="C376" s="27" t="s">
        <v>6</v>
      </c>
      <c r="D376" s="26" t="s">
        <v>6</v>
      </c>
    </row>
    <row r="377">
      <c r="A377" s="27" t="s">
        <v>433</v>
      </c>
      <c r="B377" s="27" t="s">
        <v>6</v>
      </c>
      <c r="C377" s="27" t="s">
        <v>7</v>
      </c>
      <c r="D377" s="26" t="s">
        <v>6</v>
      </c>
    </row>
    <row r="378">
      <c r="A378" s="27" t="s">
        <v>434</v>
      </c>
      <c r="B378" s="27" t="s">
        <v>6</v>
      </c>
      <c r="C378" s="27" t="s">
        <v>7</v>
      </c>
      <c r="D378" s="26" t="s">
        <v>6</v>
      </c>
    </row>
    <row r="379">
      <c r="A379" s="27" t="s">
        <v>435</v>
      </c>
      <c r="B379" s="27" t="s">
        <v>6</v>
      </c>
      <c r="C379" s="27" t="s">
        <v>10</v>
      </c>
      <c r="D379" s="26" t="s">
        <v>10</v>
      </c>
    </row>
    <row r="380">
      <c r="A380" s="27" t="s">
        <v>436</v>
      </c>
      <c r="B380" s="27" t="s">
        <v>6</v>
      </c>
      <c r="C380" s="27" t="s">
        <v>6</v>
      </c>
      <c r="D380" s="26" t="s">
        <v>18</v>
      </c>
    </row>
    <row r="381">
      <c r="A381" s="27" t="s">
        <v>437</v>
      </c>
      <c r="B381" s="27" t="s">
        <v>10</v>
      </c>
      <c r="C381" s="27" t="s">
        <v>6</v>
      </c>
      <c r="D381" s="26" t="s">
        <v>10</v>
      </c>
    </row>
    <row r="382">
      <c r="A382" s="27" t="s">
        <v>438</v>
      </c>
      <c r="B382" s="27" t="s">
        <v>6</v>
      </c>
      <c r="C382" s="27" t="s">
        <v>7</v>
      </c>
      <c r="D382" s="26" t="s">
        <v>6</v>
      </c>
    </row>
    <row r="383">
      <c r="A383" s="27" t="s">
        <v>439</v>
      </c>
      <c r="B383" s="27" t="s">
        <v>5</v>
      </c>
      <c r="C383" s="27" t="s">
        <v>10</v>
      </c>
      <c r="D383" s="26" t="s">
        <v>6</v>
      </c>
    </row>
    <row r="384">
      <c r="A384" s="27" t="s">
        <v>440</v>
      </c>
      <c r="B384" s="27" t="s">
        <v>6</v>
      </c>
      <c r="C384" s="27" t="s">
        <v>7</v>
      </c>
      <c r="D384" s="26" t="s">
        <v>6</v>
      </c>
    </row>
    <row r="385">
      <c r="A385" s="27" t="s">
        <v>441</v>
      </c>
      <c r="B385" s="27" t="s">
        <v>6</v>
      </c>
      <c r="C385" s="27" t="s">
        <v>10</v>
      </c>
      <c r="D385" s="26" t="s">
        <v>6</v>
      </c>
    </row>
    <row r="386">
      <c r="A386" s="27" t="s">
        <v>442</v>
      </c>
      <c r="B386" s="27" t="s">
        <v>5</v>
      </c>
      <c r="C386" s="27" t="s">
        <v>7</v>
      </c>
      <c r="D386" s="26" t="s">
        <v>5</v>
      </c>
    </row>
    <row r="387">
      <c r="A387" s="27" t="s">
        <v>443</v>
      </c>
      <c r="B387" s="27" t="s">
        <v>23</v>
      </c>
      <c r="C387" s="27" t="s">
        <v>23</v>
      </c>
      <c r="D387" s="26" t="s">
        <v>66</v>
      </c>
    </row>
    <row r="388">
      <c r="A388" s="27" t="s">
        <v>444</v>
      </c>
      <c r="B388" s="27" t="s">
        <v>6</v>
      </c>
      <c r="C388" s="27" t="s">
        <v>6</v>
      </c>
      <c r="D388" s="26" t="s">
        <v>23</v>
      </c>
    </row>
    <row r="389">
      <c r="A389" s="27" t="s">
        <v>445</v>
      </c>
      <c r="B389" s="27" t="s">
        <v>5</v>
      </c>
      <c r="C389" s="27" t="s">
        <v>42</v>
      </c>
      <c r="D389" s="26" t="s">
        <v>42</v>
      </c>
    </row>
    <row r="390">
      <c r="A390" s="27" t="s">
        <v>446</v>
      </c>
      <c r="B390" s="27" t="s">
        <v>18</v>
      </c>
      <c r="C390" s="27" t="s">
        <v>18</v>
      </c>
      <c r="D390" s="26" t="s">
        <v>6</v>
      </c>
    </row>
    <row r="391">
      <c r="A391" s="27" t="s">
        <v>447</v>
      </c>
      <c r="B391" s="27" t="s">
        <v>7</v>
      </c>
      <c r="C391" s="27" t="s">
        <v>6</v>
      </c>
      <c r="D391" s="26" t="s">
        <v>7</v>
      </c>
    </row>
    <row r="392">
      <c r="A392" s="27" t="s">
        <v>448</v>
      </c>
      <c r="B392" s="27" t="s">
        <v>18</v>
      </c>
      <c r="C392" s="27" t="s">
        <v>7</v>
      </c>
      <c r="D392" s="26" t="s">
        <v>18</v>
      </c>
    </row>
    <row r="393">
      <c r="A393" s="27" t="s">
        <v>449</v>
      </c>
      <c r="B393" s="27" t="s">
        <v>5</v>
      </c>
      <c r="C393" s="27" t="s">
        <v>7</v>
      </c>
      <c r="D393" s="26" t="s">
        <v>6</v>
      </c>
    </row>
    <row r="394">
      <c r="A394" s="27" t="s">
        <v>450</v>
      </c>
      <c r="B394" s="27" t="s">
        <v>7</v>
      </c>
      <c r="C394" s="27" t="s">
        <v>6</v>
      </c>
      <c r="D394" s="26" t="s">
        <v>23</v>
      </c>
    </row>
    <row r="395">
      <c r="A395" s="27" t="s">
        <v>451</v>
      </c>
      <c r="B395" s="27" t="s">
        <v>6</v>
      </c>
      <c r="C395" s="27" t="s">
        <v>6</v>
      </c>
      <c r="D395" s="26" t="s">
        <v>99</v>
      </c>
    </row>
    <row r="396">
      <c r="A396" s="27" t="s">
        <v>452</v>
      </c>
      <c r="B396" s="27" t="s">
        <v>6</v>
      </c>
      <c r="C396" s="27" t="s">
        <v>6</v>
      </c>
      <c r="D396" s="26" t="s">
        <v>7</v>
      </c>
    </row>
    <row r="397">
      <c r="A397" s="27" t="s">
        <v>453</v>
      </c>
      <c r="B397" s="27" t="s">
        <v>23</v>
      </c>
      <c r="C397" s="27" t="s">
        <v>23</v>
      </c>
      <c r="D397" s="26" t="s">
        <v>6</v>
      </c>
    </row>
    <row r="398">
      <c r="A398" s="27" t="s">
        <v>454</v>
      </c>
      <c r="B398" s="27" t="s">
        <v>6</v>
      </c>
      <c r="C398" s="27" t="s">
        <v>5</v>
      </c>
      <c r="D398" s="26" t="s">
        <v>23</v>
      </c>
    </row>
    <row r="399">
      <c r="A399" s="27" t="s">
        <v>455</v>
      </c>
      <c r="B399" s="27" t="s">
        <v>6</v>
      </c>
      <c r="C399" s="27" t="s">
        <v>6</v>
      </c>
      <c r="D399" s="26" t="s">
        <v>5</v>
      </c>
    </row>
    <row r="400">
      <c r="A400" s="27" t="s">
        <v>456</v>
      </c>
      <c r="B400" s="27" t="s">
        <v>6</v>
      </c>
      <c r="C400" s="27" t="s">
        <v>6</v>
      </c>
      <c r="D400" s="26" t="s">
        <v>5</v>
      </c>
    </row>
    <row r="401">
      <c r="A401" s="27" t="s">
        <v>457</v>
      </c>
      <c r="B401" s="27" t="s">
        <v>6</v>
      </c>
      <c r="C401" s="27" t="s">
        <v>7</v>
      </c>
      <c r="D401" s="26" t="s">
        <v>99</v>
      </c>
    </row>
    <row r="402">
      <c r="A402" s="27" t="s">
        <v>458</v>
      </c>
      <c r="B402" s="27" t="s">
        <v>5</v>
      </c>
      <c r="C402" s="27" t="s">
        <v>30</v>
      </c>
      <c r="D402" s="26" t="s">
        <v>7</v>
      </c>
    </row>
    <row r="403">
      <c r="A403" s="27" t="s">
        <v>459</v>
      </c>
      <c r="B403" s="27" t="s">
        <v>6</v>
      </c>
      <c r="C403" s="27" t="s">
        <v>6</v>
      </c>
      <c r="D403" s="26" t="s">
        <v>6</v>
      </c>
    </row>
    <row r="404">
      <c r="A404" s="27" t="s">
        <v>460</v>
      </c>
      <c r="B404" s="27" t="s">
        <v>6</v>
      </c>
      <c r="C404" s="27" t="s">
        <v>6</v>
      </c>
      <c r="D404" s="26" t="s">
        <v>6</v>
      </c>
    </row>
    <row r="405">
      <c r="A405" s="27" t="s">
        <v>461</v>
      </c>
      <c r="B405" s="27" t="s">
        <v>6</v>
      </c>
      <c r="C405" s="27" t="s">
        <v>6</v>
      </c>
      <c r="D405" s="26" t="s">
        <v>6</v>
      </c>
    </row>
    <row r="406">
      <c r="A406" s="27" t="s">
        <v>462</v>
      </c>
      <c r="B406" s="27" t="s">
        <v>42</v>
      </c>
      <c r="C406" s="27" t="s">
        <v>42</v>
      </c>
      <c r="D406" s="26" t="s">
        <v>42</v>
      </c>
    </row>
    <row r="407">
      <c r="A407" s="27" t="s">
        <v>463</v>
      </c>
      <c r="B407" s="27" t="s">
        <v>5</v>
      </c>
      <c r="C407" s="27" t="s">
        <v>6</v>
      </c>
      <c r="D407" s="26" t="s">
        <v>6</v>
      </c>
    </row>
    <row r="408">
      <c r="A408" s="27" t="s">
        <v>464</v>
      </c>
      <c r="B408" s="27" t="s">
        <v>5</v>
      </c>
      <c r="C408" s="27" t="s">
        <v>6</v>
      </c>
      <c r="D408" s="26" t="s">
        <v>6</v>
      </c>
    </row>
    <row r="409">
      <c r="A409" s="27" t="s">
        <v>465</v>
      </c>
      <c r="B409" s="27" t="s">
        <v>66</v>
      </c>
      <c r="C409" s="27" t="s">
        <v>10</v>
      </c>
      <c r="D409" s="26" t="s">
        <v>30</v>
      </c>
    </row>
    <row r="410">
      <c r="A410" s="27" t="s">
        <v>466</v>
      </c>
      <c r="B410" s="27" t="s">
        <v>6</v>
      </c>
      <c r="C410" s="27" t="s">
        <v>7</v>
      </c>
      <c r="D410" s="26" t="s">
        <v>6</v>
      </c>
    </row>
    <row r="411">
      <c r="A411" s="27" t="s">
        <v>467</v>
      </c>
      <c r="B411" s="27" t="s">
        <v>10</v>
      </c>
      <c r="C411" s="27" t="s">
        <v>7</v>
      </c>
      <c r="D411" s="26" t="s">
        <v>6</v>
      </c>
    </row>
    <row r="412">
      <c r="A412" s="27" t="s">
        <v>468</v>
      </c>
      <c r="B412" s="27" t="s">
        <v>10</v>
      </c>
      <c r="C412" s="27" t="s">
        <v>10</v>
      </c>
      <c r="D412" s="26" t="s">
        <v>6</v>
      </c>
    </row>
    <row r="413">
      <c r="A413" s="27" t="s">
        <v>469</v>
      </c>
      <c r="B413" s="27" t="s">
        <v>6</v>
      </c>
      <c r="C413" s="27" t="s">
        <v>7</v>
      </c>
      <c r="D413" s="26" t="s">
        <v>6</v>
      </c>
    </row>
    <row r="414">
      <c r="A414" s="27" t="s">
        <v>470</v>
      </c>
      <c r="B414" s="27" t="s">
        <v>5</v>
      </c>
      <c r="C414" s="27" t="s">
        <v>10</v>
      </c>
      <c r="D414" s="26" t="s">
        <v>5</v>
      </c>
    </row>
    <row r="415">
      <c r="A415" s="27" t="s">
        <v>471</v>
      </c>
      <c r="B415" s="27" t="s">
        <v>42</v>
      </c>
      <c r="C415" s="27" t="s">
        <v>18</v>
      </c>
      <c r="D415" s="26" t="s">
        <v>10</v>
      </c>
    </row>
    <row r="416">
      <c r="A416" s="27" t="s">
        <v>472</v>
      </c>
      <c r="B416" s="27" t="s">
        <v>6</v>
      </c>
      <c r="C416" s="27" t="s">
        <v>6</v>
      </c>
      <c r="D416" s="26" t="s">
        <v>23</v>
      </c>
    </row>
    <row r="417">
      <c r="A417" s="27" t="s">
        <v>473</v>
      </c>
      <c r="B417" s="27" t="s">
        <v>6</v>
      </c>
      <c r="C417" s="27" t="s">
        <v>6</v>
      </c>
      <c r="D417" s="26" t="s">
        <v>30</v>
      </c>
    </row>
    <row r="418">
      <c r="A418" s="27" t="s">
        <v>474</v>
      </c>
      <c r="B418" s="27" t="s">
        <v>6</v>
      </c>
      <c r="C418" s="27" t="s">
        <v>7</v>
      </c>
      <c r="D418" s="26" t="s">
        <v>6</v>
      </c>
    </row>
    <row r="419">
      <c r="A419" s="27" t="s">
        <v>475</v>
      </c>
      <c r="B419" s="27" t="s">
        <v>6</v>
      </c>
      <c r="C419" s="27" t="s">
        <v>6</v>
      </c>
      <c r="D419" s="26" t="s">
        <v>10</v>
      </c>
    </row>
    <row r="420">
      <c r="A420" s="27" t="s">
        <v>476</v>
      </c>
      <c r="B420" s="27" t="s">
        <v>42</v>
      </c>
      <c r="C420" s="27" t="s">
        <v>42</v>
      </c>
      <c r="D420" s="26" t="s">
        <v>5</v>
      </c>
    </row>
    <row r="421">
      <c r="A421" s="27" t="s">
        <v>477</v>
      </c>
      <c r="B421" s="27" t="s">
        <v>5</v>
      </c>
      <c r="C421" s="27" t="s">
        <v>7</v>
      </c>
      <c r="D421" s="26" t="s">
        <v>5</v>
      </c>
    </row>
    <row r="422">
      <c r="A422" s="27" t="s">
        <v>478</v>
      </c>
      <c r="B422" s="27" t="s">
        <v>6</v>
      </c>
      <c r="C422" s="27" t="s">
        <v>6</v>
      </c>
      <c r="D422" s="26" t="s">
        <v>99</v>
      </c>
    </row>
    <row r="423">
      <c r="A423" s="27" t="s">
        <v>479</v>
      </c>
      <c r="B423" s="27" t="s">
        <v>6</v>
      </c>
      <c r="C423" s="27" t="s">
        <v>6</v>
      </c>
      <c r="D423" s="26" t="s">
        <v>6</v>
      </c>
    </row>
    <row r="424">
      <c r="A424" s="27" t="s">
        <v>480</v>
      </c>
      <c r="B424" s="27" t="s">
        <v>23</v>
      </c>
      <c r="C424" s="27" t="s">
        <v>7</v>
      </c>
      <c r="D424" s="26" t="s">
        <v>30</v>
      </c>
    </row>
    <row r="425">
      <c r="A425" s="27" t="s">
        <v>481</v>
      </c>
      <c r="B425" s="27" t="s">
        <v>7</v>
      </c>
      <c r="C425" s="27" t="s">
        <v>10</v>
      </c>
      <c r="D425" s="26" t="s">
        <v>6</v>
      </c>
    </row>
    <row r="426">
      <c r="A426" s="27" t="s">
        <v>482</v>
      </c>
      <c r="B426" s="27" t="s">
        <v>5</v>
      </c>
      <c r="C426" s="27" t="s">
        <v>6</v>
      </c>
      <c r="D426" s="26" t="s">
        <v>6</v>
      </c>
    </row>
    <row r="427">
      <c r="A427" s="27" t="s">
        <v>483</v>
      </c>
      <c r="B427" s="27" t="s">
        <v>6</v>
      </c>
      <c r="C427" s="27" t="s">
        <v>6</v>
      </c>
      <c r="D427" s="26" t="s">
        <v>10</v>
      </c>
    </row>
    <row r="428">
      <c r="A428" s="27" t="s">
        <v>484</v>
      </c>
      <c r="B428" s="27" t="s">
        <v>6</v>
      </c>
      <c r="C428" s="27" t="s">
        <v>7</v>
      </c>
      <c r="D428" s="26" t="s">
        <v>7</v>
      </c>
    </row>
    <row r="429">
      <c r="A429" s="27" t="s">
        <v>485</v>
      </c>
      <c r="B429" s="27" t="s">
        <v>5</v>
      </c>
      <c r="C429" s="27" t="s">
        <v>7</v>
      </c>
      <c r="D429" s="26" t="s">
        <v>6</v>
      </c>
    </row>
    <row r="430">
      <c r="A430" s="27" t="s">
        <v>486</v>
      </c>
      <c r="B430" s="27" t="s">
        <v>5</v>
      </c>
      <c r="C430" s="27" t="s">
        <v>7</v>
      </c>
      <c r="D430" s="26" t="s">
        <v>30</v>
      </c>
    </row>
    <row r="431">
      <c r="A431" s="27" t="s">
        <v>487</v>
      </c>
      <c r="B431" s="27" t="s">
        <v>6</v>
      </c>
      <c r="C431" s="27" t="s">
        <v>6</v>
      </c>
      <c r="D431" s="26" t="s">
        <v>23</v>
      </c>
    </row>
    <row r="432">
      <c r="A432" s="27" t="s">
        <v>488</v>
      </c>
      <c r="B432" s="27" t="s">
        <v>10</v>
      </c>
      <c r="C432" s="27" t="s">
        <v>10</v>
      </c>
      <c r="D432" s="26" t="s">
        <v>6</v>
      </c>
    </row>
    <row r="433">
      <c r="A433" s="27" t="s">
        <v>489</v>
      </c>
      <c r="B433" s="27" t="s">
        <v>6</v>
      </c>
      <c r="C433" s="27" t="s">
        <v>6</v>
      </c>
      <c r="D433" s="26" t="s">
        <v>5</v>
      </c>
    </row>
    <row r="434">
      <c r="A434" s="27" t="s">
        <v>490</v>
      </c>
      <c r="B434" s="27" t="s">
        <v>5</v>
      </c>
      <c r="C434" s="27" t="s">
        <v>7</v>
      </c>
      <c r="D434" s="26" t="s">
        <v>6</v>
      </c>
    </row>
    <row r="435">
      <c r="A435" s="27" t="s">
        <v>491</v>
      </c>
      <c r="B435" s="27" t="s">
        <v>10</v>
      </c>
      <c r="C435" s="27" t="s">
        <v>5</v>
      </c>
      <c r="D435" s="26" t="s">
        <v>5</v>
      </c>
    </row>
    <row r="436">
      <c r="A436" s="27" t="s">
        <v>492</v>
      </c>
      <c r="B436" s="27" t="s">
        <v>6</v>
      </c>
      <c r="C436" s="27" t="s">
        <v>7</v>
      </c>
      <c r="D436" s="26" t="s">
        <v>7</v>
      </c>
    </row>
    <row r="437">
      <c r="A437" s="27" t="s">
        <v>493</v>
      </c>
      <c r="B437" s="27" t="s">
        <v>30</v>
      </c>
      <c r="C437" s="27" t="s">
        <v>5</v>
      </c>
      <c r="D437" s="26" t="s">
        <v>5</v>
      </c>
    </row>
    <row r="438">
      <c r="A438" s="27" t="s">
        <v>494</v>
      </c>
      <c r="B438" s="27" t="s">
        <v>6</v>
      </c>
      <c r="C438" s="27" t="s">
        <v>10</v>
      </c>
      <c r="D438" s="26" t="s">
        <v>30</v>
      </c>
    </row>
    <row r="439">
      <c r="A439" s="27" t="s">
        <v>495</v>
      </c>
      <c r="B439" s="27" t="s">
        <v>10</v>
      </c>
      <c r="C439" s="27" t="s">
        <v>7</v>
      </c>
      <c r="D439" s="26" t="s">
        <v>10</v>
      </c>
    </row>
    <row r="440">
      <c r="A440" s="27" t="s">
        <v>496</v>
      </c>
      <c r="B440" s="27" t="s">
        <v>6</v>
      </c>
      <c r="C440" s="27" t="s">
        <v>6</v>
      </c>
      <c r="D440" s="26" t="s">
        <v>5</v>
      </c>
    </row>
    <row r="441">
      <c r="A441" s="27" t="s">
        <v>497</v>
      </c>
      <c r="B441" s="27" t="s">
        <v>6</v>
      </c>
      <c r="C441" s="27" t="s">
        <v>7</v>
      </c>
      <c r="D441" s="26" t="s">
        <v>6</v>
      </c>
    </row>
    <row r="442">
      <c r="A442" s="27" t="s">
        <v>498</v>
      </c>
      <c r="B442" s="27" t="s">
        <v>6</v>
      </c>
      <c r="C442" s="27" t="s">
        <v>7</v>
      </c>
      <c r="D442" s="26" t="s">
        <v>6</v>
      </c>
    </row>
    <row r="443">
      <c r="A443" s="27" t="s">
        <v>499</v>
      </c>
      <c r="B443" s="27" t="s">
        <v>6</v>
      </c>
      <c r="C443" s="27" t="s">
        <v>7</v>
      </c>
      <c r="D443" s="26" t="s">
        <v>10</v>
      </c>
    </row>
    <row r="444">
      <c r="A444" s="27" t="s">
        <v>500</v>
      </c>
      <c r="B444" s="27" t="s">
        <v>6</v>
      </c>
      <c r="C444" s="27" t="s">
        <v>6</v>
      </c>
      <c r="D444" s="26" t="s">
        <v>6</v>
      </c>
    </row>
    <row r="445">
      <c r="A445" s="27" t="s">
        <v>501</v>
      </c>
      <c r="B445" s="27" t="s">
        <v>6</v>
      </c>
      <c r="C445" s="27" t="s">
        <v>7</v>
      </c>
      <c r="D445" s="26" t="s">
        <v>7</v>
      </c>
    </row>
    <row r="446">
      <c r="A446" s="27" t="s">
        <v>502</v>
      </c>
      <c r="B446" s="27" t="s">
        <v>5</v>
      </c>
      <c r="C446" s="27" t="s">
        <v>5</v>
      </c>
      <c r="D446" s="26" t="s">
        <v>5</v>
      </c>
    </row>
    <row r="447">
      <c r="A447" s="27" t="s">
        <v>503</v>
      </c>
      <c r="B447" s="27" t="s">
        <v>30</v>
      </c>
      <c r="C447" s="27" t="s">
        <v>99</v>
      </c>
      <c r="D447" s="26" t="s">
        <v>6</v>
      </c>
    </row>
    <row r="448">
      <c r="A448" s="27" t="s">
        <v>504</v>
      </c>
      <c r="B448" s="27" t="s">
        <v>6</v>
      </c>
      <c r="C448" s="27" t="s">
        <v>7</v>
      </c>
      <c r="D448" s="26" t="s">
        <v>10</v>
      </c>
    </row>
    <row r="449">
      <c r="A449" s="27" t="s">
        <v>505</v>
      </c>
      <c r="B449" s="27" t="s">
        <v>5</v>
      </c>
      <c r="C449" s="27" t="s">
        <v>10</v>
      </c>
      <c r="D449" s="26" t="s">
        <v>10</v>
      </c>
    </row>
    <row r="450">
      <c r="A450" s="27" t="s">
        <v>506</v>
      </c>
      <c r="B450" s="27" t="s">
        <v>6</v>
      </c>
      <c r="C450" s="27" t="s">
        <v>23</v>
      </c>
      <c r="D450" s="26" t="s">
        <v>6</v>
      </c>
    </row>
    <row r="451">
      <c r="A451" s="27" t="s">
        <v>507</v>
      </c>
      <c r="B451" s="27" t="s">
        <v>6</v>
      </c>
      <c r="C451" s="27" t="s">
        <v>6</v>
      </c>
      <c r="D451" s="26" t="s">
        <v>6</v>
      </c>
    </row>
    <row r="452">
      <c r="A452" s="27" t="s">
        <v>508</v>
      </c>
      <c r="B452" s="27" t="s">
        <v>6</v>
      </c>
      <c r="C452" s="27" t="s">
        <v>7</v>
      </c>
      <c r="D452" s="26" t="s">
        <v>6</v>
      </c>
    </row>
    <row r="453">
      <c r="A453" s="27" t="s">
        <v>509</v>
      </c>
      <c r="B453" s="27" t="s">
        <v>6</v>
      </c>
      <c r="C453" s="27" t="s">
        <v>7</v>
      </c>
      <c r="D453" s="26" t="s">
        <v>6</v>
      </c>
    </row>
    <row r="454">
      <c r="A454" s="27" t="s">
        <v>510</v>
      </c>
      <c r="B454" s="27" t="s">
        <v>6</v>
      </c>
      <c r="C454" s="27" t="s">
        <v>5</v>
      </c>
      <c r="D454" s="26" t="s">
        <v>5</v>
      </c>
    </row>
    <row r="455">
      <c r="A455" s="27" t="s">
        <v>511</v>
      </c>
      <c r="B455" s="27" t="s">
        <v>7</v>
      </c>
      <c r="C455" s="27" t="s">
        <v>6</v>
      </c>
      <c r="D455" s="26" t="s">
        <v>6</v>
      </c>
    </row>
    <row r="456">
      <c r="A456" s="27" t="s">
        <v>512</v>
      </c>
      <c r="B456" s="27" t="s">
        <v>6</v>
      </c>
      <c r="C456" s="27" t="s">
        <v>5</v>
      </c>
      <c r="D456" s="26" t="s">
        <v>5</v>
      </c>
    </row>
    <row r="457">
      <c r="A457" s="27" t="s">
        <v>513</v>
      </c>
      <c r="B457" s="27" t="s">
        <v>6</v>
      </c>
      <c r="C457" s="27" t="s">
        <v>6</v>
      </c>
      <c r="D457" s="26" t="s">
        <v>6</v>
      </c>
    </row>
    <row r="458">
      <c r="A458" s="27" t="s">
        <v>514</v>
      </c>
      <c r="B458" s="27" t="s">
        <v>30</v>
      </c>
      <c r="C458" s="27" t="s">
        <v>99</v>
      </c>
      <c r="D458" s="26" t="s">
        <v>5</v>
      </c>
    </row>
    <row r="459">
      <c r="A459" s="27" t="s">
        <v>515</v>
      </c>
      <c r="B459" s="27" t="s">
        <v>5</v>
      </c>
      <c r="C459" s="27" t="s">
        <v>6</v>
      </c>
      <c r="D459" s="26" t="s">
        <v>30</v>
      </c>
    </row>
    <row r="460">
      <c r="A460" s="27" t="s">
        <v>516</v>
      </c>
      <c r="B460" s="27" t="s">
        <v>5</v>
      </c>
      <c r="C460" s="27" t="s">
        <v>6</v>
      </c>
      <c r="D460" s="26" t="s">
        <v>5</v>
      </c>
    </row>
    <row r="461">
      <c r="A461" s="27" t="s">
        <v>517</v>
      </c>
      <c r="B461" s="27" t="s">
        <v>6</v>
      </c>
      <c r="C461" s="27" t="s">
        <v>6</v>
      </c>
      <c r="D461" s="26" t="s">
        <v>6</v>
      </c>
    </row>
    <row r="462">
      <c r="A462" s="27" t="s">
        <v>518</v>
      </c>
      <c r="B462" s="27" t="s">
        <v>6</v>
      </c>
      <c r="C462" s="27" t="s">
        <v>10</v>
      </c>
      <c r="D462" s="26" t="s">
        <v>6</v>
      </c>
    </row>
    <row r="463">
      <c r="A463" s="27" t="s">
        <v>519</v>
      </c>
      <c r="B463" s="27" t="s">
        <v>6</v>
      </c>
      <c r="C463" s="27" t="s">
        <v>6</v>
      </c>
      <c r="D463" s="26" t="s">
        <v>6</v>
      </c>
    </row>
    <row r="464">
      <c r="A464" s="27" t="s">
        <v>520</v>
      </c>
      <c r="B464" s="27" t="s">
        <v>6</v>
      </c>
      <c r="C464" s="27" t="s">
        <v>6</v>
      </c>
      <c r="D464" s="26" t="s">
        <v>99</v>
      </c>
    </row>
    <row r="465">
      <c r="A465" s="27" t="s">
        <v>521</v>
      </c>
      <c r="B465" s="27" t="s">
        <v>5</v>
      </c>
      <c r="C465" s="27" t="s">
        <v>30</v>
      </c>
      <c r="D465" s="26" t="s">
        <v>30</v>
      </c>
    </row>
    <row r="466">
      <c r="A466" s="27" t="s">
        <v>522</v>
      </c>
      <c r="B466" s="27" t="s">
        <v>6</v>
      </c>
      <c r="C466" s="27" t="s">
        <v>30</v>
      </c>
      <c r="D466" s="26" t="s">
        <v>30</v>
      </c>
    </row>
    <row r="467">
      <c r="A467" s="27" t="s">
        <v>523</v>
      </c>
      <c r="B467" s="27" t="s">
        <v>30</v>
      </c>
      <c r="C467" s="27" t="s">
        <v>10</v>
      </c>
      <c r="D467" s="26" t="s">
        <v>23</v>
      </c>
    </row>
    <row r="468">
      <c r="A468" s="27" t="s">
        <v>524</v>
      </c>
      <c r="B468" s="27" t="s">
        <v>5</v>
      </c>
      <c r="C468" s="27" t="s">
        <v>5</v>
      </c>
      <c r="D468" s="26" t="s">
        <v>117</v>
      </c>
    </row>
    <row r="469">
      <c r="A469" s="27" t="s">
        <v>525</v>
      </c>
      <c r="B469" s="27" t="s">
        <v>5</v>
      </c>
      <c r="C469" s="27" t="s">
        <v>18</v>
      </c>
      <c r="D469" s="26" t="s">
        <v>6</v>
      </c>
    </row>
    <row r="470">
      <c r="A470" s="27" t="s">
        <v>526</v>
      </c>
      <c r="B470" s="27" t="s">
        <v>6</v>
      </c>
      <c r="C470" s="27" t="s">
        <v>6</v>
      </c>
      <c r="D470" s="26" t="s">
        <v>6</v>
      </c>
    </row>
    <row r="471">
      <c r="A471" s="27" t="s">
        <v>527</v>
      </c>
      <c r="B471" s="27" t="s">
        <v>5</v>
      </c>
      <c r="C471" s="27" t="s">
        <v>99</v>
      </c>
      <c r="D471" s="26" t="s">
        <v>6</v>
      </c>
    </row>
    <row r="472">
      <c r="A472" s="27" t="s">
        <v>528</v>
      </c>
      <c r="B472" s="27" t="s">
        <v>6</v>
      </c>
      <c r="C472" s="27" t="s">
        <v>10</v>
      </c>
      <c r="D472" s="26" t="s">
        <v>30</v>
      </c>
    </row>
    <row r="473">
      <c r="A473" s="27" t="s">
        <v>529</v>
      </c>
      <c r="B473" s="27" t="s">
        <v>6</v>
      </c>
      <c r="C473" s="27" t="s">
        <v>6</v>
      </c>
      <c r="D473" s="26" t="s">
        <v>6</v>
      </c>
    </row>
    <row r="474">
      <c r="A474" s="27" t="s">
        <v>530</v>
      </c>
      <c r="B474" s="27" t="s">
        <v>6</v>
      </c>
      <c r="C474" s="27" t="s">
        <v>6</v>
      </c>
      <c r="D474" s="26" t="s">
        <v>30</v>
      </c>
    </row>
    <row r="475">
      <c r="A475" s="27" t="s">
        <v>531</v>
      </c>
      <c r="B475" s="27" t="s">
        <v>5</v>
      </c>
      <c r="C475" s="27" t="s">
        <v>30</v>
      </c>
      <c r="D475" s="26" t="s">
        <v>5</v>
      </c>
    </row>
    <row r="476">
      <c r="A476" s="27" t="s">
        <v>532</v>
      </c>
      <c r="B476" s="27" t="s">
        <v>6</v>
      </c>
      <c r="C476" s="27" t="s">
        <v>7</v>
      </c>
      <c r="D476" s="26" t="s">
        <v>6</v>
      </c>
    </row>
    <row r="477">
      <c r="A477" s="27" t="s">
        <v>533</v>
      </c>
      <c r="B477" s="27" t="s">
        <v>5</v>
      </c>
      <c r="C477" s="27" t="s">
        <v>7</v>
      </c>
      <c r="D477" s="26" t="s">
        <v>5</v>
      </c>
    </row>
    <row r="478">
      <c r="A478" s="27" t="s">
        <v>534</v>
      </c>
      <c r="B478" s="27" t="s">
        <v>6</v>
      </c>
      <c r="C478" s="27" t="s">
        <v>7</v>
      </c>
      <c r="D478" s="26" t="s">
        <v>5</v>
      </c>
    </row>
    <row r="479">
      <c r="A479" s="27" t="s">
        <v>535</v>
      </c>
      <c r="B479" s="27" t="s">
        <v>6</v>
      </c>
      <c r="C479" s="27" t="s">
        <v>7</v>
      </c>
      <c r="D479" s="26" t="s">
        <v>7</v>
      </c>
    </row>
    <row r="480">
      <c r="A480" s="27" t="s">
        <v>536</v>
      </c>
      <c r="B480" s="27" t="s">
        <v>6</v>
      </c>
      <c r="C480" s="27" t="s">
        <v>30</v>
      </c>
      <c r="D480" s="26" t="s">
        <v>30</v>
      </c>
    </row>
    <row r="481">
      <c r="A481" s="27" t="s">
        <v>537</v>
      </c>
      <c r="B481" s="27" t="s">
        <v>6</v>
      </c>
      <c r="C481" s="27" t="s">
        <v>6</v>
      </c>
      <c r="D481" s="26" t="s">
        <v>6</v>
      </c>
    </row>
    <row r="482">
      <c r="A482" s="27" t="s">
        <v>538</v>
      </c>
      <c r="B482" s="27" t="s">
        <v>6</v>
      </c>
      <c r="C482" s="27" t="s">
        <v>6</v>
      </c>
      <c r="D482" s="26" t="s">
        <v>6</v>
      </c>
    </row>
    <row r="483">
      <c r="A483" s="27" t="s">
        <v>539</v>
      </c>
      <c r="B483" s="27" t="s">
        <v>5</v>
      </c>
      <c r="C483" s="27" t="s">
        <v>6</v>
      </c>
      <c r="D483" s="26" t="s">
        <v>6</v>
      </c>
    </row>
    <row r="484">
      <c r="A484" s="27" t="s">
        <v>540</v>
      </c>
      <c r="B484" s="27" t="s">
        <v>5</v>
      </c>
      <c r="C484" s="27" t="s">
        <v>6</v>
      </c>
      <c r="D484" s="26" t="s">
        <v>23</v>
      </c>
    </row>
    <row r="485">
      <c r="A485" s="27" t="s">
        <v>541</v>
      </c>
      <c r="B485" s="27" t="s">
        <v>5</v>
      </c>
      <c r="C485" s="27" t="s">
        <v>5</v>
      </c>
      <c r="D485" s="26" t="s">
        <v>6</v>
      </c>
    </row>
    <row r="486">
      <c r="A486" s="27" t="s">
        <v>542</v>
      </c>
      <c r="B486" s="27" t="s">
        <v>6</v>
      </c>
      <c r="C486" s="27" t="s">
        <v>6</v>
      </c>
      <c r="D486" s="26" t="s">
        <v>5</v>
      </c>
    </row>
    <row r="487">
      <c r="A487" s="27" t="s">
        <v>543</v>
      </c>
      <c r="B487" s="27" t="s">
        <v>6</v>
      </c>
      <c r="C487" s="27" t="s">
        <v>6</v>
      </c>
      <c r="D487" s="26" t="s">
        <v>30</v>
      </c>
    </row>
    <row r="488">
      <c r="A488" s="27" t="s">
        <v>544</v>
      </c>
      <c r="B488" s="27" t="s">
        <v>14</v>
      </c>
      <c r="C488" s="27" t="s">
        <v>5</v>
      </c>
      <c r="D488" s="26" t="s">
        <v>7</v>
      </c>
    </row>
    <row r="489">
      <c r="A489" s="27" t="s">
        <v>545</v>
      </c>
      <c r="B489" s="27" t="s">
        <v>6</v>
      </c>
      <c r="C489" s="27" t="s">
        <v>5</v>
      </c>
      <c r="D489" s="26" t="s">
        <v>6</v>
      </c>
    </row>
    <row r="490">
      <c r="A490" s="27" t="s">
        <v>546</v>
      </c>
      <c r="B490" s="27" t="s">
        <v>5</v>
      </c>
      <c r="C490" s="27" t="s">
        <v>6</v>
      </c>
      <c r="D490" s="26" t="s">
        <v>6</v>
      </c>
    </row>
    <row r="491">
      <c r="A491" s="27" t="s">
        <v>547</v>
      </c>
      <c r="B491" s="27" t="s">
        <v>6</v>
      </c>
      <c r="C491" s="27" t="s">
        <v>7</v>
      </c>
      <c r="D491" s="26" t="s">
        <v>18</v>
      </c>
    </row>
    <row r="492">
      <c r="A492" s="27" t="s">
        <v>548</v>
      </c>
      <c r="B492" s="27" t="s">
        <v>6</v>
      </c>
      <c r="C492" s="27" t="s">
        <v>7</v>
      </c>
      <c r="D492" s="26" t="s">
        <v>6</v>
      </c>
    </row>
    <row r="493">
      <c r="A493" s="27" t="s">
        <v>549</v>
      </c>
      <c r="B493" s="27" t="s">
        <v>6</v>
      </c>
      <c r="C493" s="27" t="s">
        <v>7</v>
      </c>
      <c r="D493" s="26" t="s">
        <v>6</v>
      </c>
    </row>
    <row r="494">
      <c r="A494" s="27" t="s">
        <v>550</v>
      </c>
      <c r="B494" s="27" t="s">
        <v>6</v>
      </c>
      <c r="C494" s="27" t="s">
        <v>7</v>
      </c>
      <c r="D494" s="26" t="s">
        <v>99</v>
      </c>
    </row>
    <row r="495">
      <c r="A495" s="27" t="s">
        <v>551</v>
      </c>
      <c r="B495" s="27" t="s">
        <v>6</v>
      </c>
      <c r="C495" s="27" t="s">
        <v>5</v>
      </c>
      <c r="D495" s="26" t="s">
        <v>5</v>
      </c>
    </row>
    <row r="496">
      <c r="A496" s="27" t="s">
        <v>552</v>
      </c>
      <c r="B496" s="27" t="s">
        <v>6</v>
      </c>
      <c r="C496" s="27" t="s">
        <v>6</v>
      </c>
      <c r="D496" s="26" t="s">
        <v>7</v>
      </c>
    </row>
    <row r="497">
      <c r="A497" s="27" t="s">
        <v>553</v>
      </c>
      <c r="B497" s="27" t="s">
        <v>6</v>
      </c>
      <c r="C497" s="27" t="s">
        <v>7</v>
      </c>
      <c r="D497" s="26" t="s">
        <v>6</v>
      </c>
    </row>
    <row r="498">
      <c r="A498" s="27" t="s">
        <v>554</v>
      </c>
      <c r="B498" s="27" t="s">
        <v>6</v>
      </c>
      <c r="C498" s="27" t="s">
        <v>6</v>
      </c>
      <c r="D498" s="26" t="s">
        <v>6</v>
      </c>
    </row>
    <row r="499">
      <c r="A499" s="27" t="s">
        <v>555</v>
      </c>
      <c r="B499" s="27" t="s">
        <v>10</v>
      </c>
      <c r="C499" s="27" t="s">
        <v>6</v>
      </c>
      <c r="D499" s="26" t="s">
        <v>5</v>
      </c>
    </row>
    <row r="500">
      <c r="A500" s="27" t="s">
        <v>556</v>
      </c>
      <c r="B500" s="27" t="s">
        <v>5</v>
      </c>
      <c r="C500" s="27" t="s">
        <v>5</v>
      </c>
      <c r="D500" s="26" t="s">
        <v>5</v>
      </c>
    </row>
    <row r="501">
      <c r="A501" s="27" t="s">
        <v>557</v>
      </c>
      <c r="B501" s="27" t="s">
        <v>101</v>
      </c>
      <c r="C501" s="27" t="s">
        <v>10</v>
      </c>
      <c r="D501" s="26" t="s">
        <v>23</v>
      </c>
    </row>
    <row r="502">
      <c r="A502" s="27" t="s">
        <v>558</v>
      </c>
      <c r="B502" s="27" t="s">
        <v>6</v>
      </c>
      <c r="C502" s="27" t="s">
        <v>6</v>
      </c>
      <c r="D502" s="26" t="s">
        <v>6</v>
      </c>
    </row>
    <row r="503">
      <c r="A503" s="27" t="s">
        <v>559</v>
      </c>
      <c r="B503" s="27" t="s">
        <v>42</v>
      </c>
      <c r="C503" s="27" t="s">
        <v>42</v>
      </c>
      <c r="D503" s="26" t="s">
        <v>30</v>
      </c>
    </row>
    <row r="504">
      <c r="A504" s="27" t="s">
        <v>560</v>
      </c>
      <c r="B504" s="27" t="s">
        <v>6</v>
      </c>
      <c r="C504" s="27" t="s">
        <v>10</v>
      </c>
      <c r="D504" s="26" t="s">
        <v>6</v>
      </c>
    </row>
    <row r="505">
      <c r="A505" s="27" t="s">
        <v>561</v>
      </c>
      <c r="B505" s="27" t="s">
        <v>23</v>
      </c>
      <c r="C505" s="27" t="s">
        <v>23</v>
      </c>
      <c r="D505" s="26" t="s">
        <v>6</v>
      </c>
    </row>
    <row r="506">
      <c r="A506" s="27" t="s">
        <v>562</v>
      </c>
      <c r="B506" s="27" t="s">
        <v>6</v>
      </c>
      <c r="C506" s="27" t="s">
        <v>7</v>
      </c>
      <c r="D506" s="26" t="s">
        <v>7</v>
      </c>
    </row>
    <row r="507">
      <c r="A507" s="27" t="s">
        <v>563</v>
      </c>
      <c r="B507" s="27" t="s">
        <v>6</v>
      </c>
      <c r="C507" s="27" t="s">
        <v>99</v>
      </c>
      <c r="D507" s="26" t="s">
        <v>6</v>
      </c>
    </row>
    <row r="508">
      <c r="A508" s="27" t="s">
        <v>564</v>
      </c>
      <c r="B508" s="27" t="s">
        <v>10</v>
      </c>
      <c r="C508" s="27" t="s">
        <v>6</v>
      </c>
      <c r="D508" s="26" t="s">
        <v>23</v>
      </c>
    </row>
    <row r="509">
      <c r="A509" s="27" t="s">
        <v>565</v>
      </c>
      <c r="B509" s="27" t="s">
        <v>30</v>
      </c>
      <c r="C509" s="27" t="s">
        <v>6</v>
      </c>
      <c r="D509" s="26" t="s">
        <v>6</v>
      </c>
    </row>
    <row r="510">
      <c r="A510" s="27" t="s">
        <v>566</v>
      </c>
      <c r="B510" s="27" t="s">
        <v>6</v>
      </c>
      <c r="C510" s="27" t="s">
        <v>6</v>
      </c>
      <c r="D510" s="26" t="s">
        <v>10</v>
      </c>
    </row>
    <row r="511">
      <c r="A511" s="27" t="s">
        <v>567</v>
      </c>
      <c r="B511" s="27" t="s">
        <v>6</v>
      </c>
      <c r="C511" s="27" t="s">
        <v>99</v>
      </c>
      <c r="D511" s="26" t="s">
        <v>6</v>
      </c>
    </row>
    <row r="512">
      <c r="A512" s="27" t="s">
        <v>568</v>
      </c>
      <c r="B512" s="27" t="s">
        <v>6</v>
      </c>
      <c r="C512" s="27" t="s">
        <v>6</v>
      </c>
      <c r="D512" s="26" t="s">
        <v>7</v>
      </c>
    </row>
    <row r="513">
      <c r="A513" s="27" t="s">
        <v>569</v>
      </c>
      <c r="B513" s="27" t="s">
        <v>23</v>
      </c>
      <c r="C513" s="27" t="s">
        <v>6</v>
      </c>
      <c r="D513" s="26" t="s">
        <v>6</v>
      </c>
    </row>
    <row r="514">
      <c r="A514" s="27" t="s">
        <v>570</v>
      </c>
      <c r="B514" s="27" t="s">
        <v>5</v>
      </c>
      <c r="C514" s="27" t="s">
        <v>5</v>
      </c>
      <c r="D514" s="26" t="s">
        <v>6</v>
      </c>
    </row>
    <row r="515">
      <c r="A515" s="27" t="s">
        <v>571</v>
      </c>
      <c r="B515" s="27" t="s">
        <v>23</v>
      </c>
      <c r="C515" s="27" t="s">
        <v>63</v>
      </c>
      <c r="D515" s="26" t="s">
        <v>7</v>
      </c>
    </row>
    <row r="516">
      <c r="A516" s="27" t="s">
        <v>572</v>
      </c>
      <c r="B516" s="27" t="s">
        <v>6</v>
      </c>
      <c r="C516" s="27" t="s">
        <v>99</v>
      </c>
      <c r="D516" s="26" t="s">
        <v>7</v>
      </c>
    </row>
    <row r="517">
      <c r="A517" s="27" t="s">
        <v>573</v>
      </c>
      <c r="B517" s="27" t="s">
        <v>6</v>
      </c>
      <c r="C517" s="27" t="s">
        <v>30</v>
      </c>
      <c r="D517" s="26" t="s">
        <v>5</v>
      </c>
    </row>
    <row r="518">
      <c r="A518" s="27" t="s">
        <v>574</v>
      </c>
      <c r="B518" s="27" t="s">
        <v>5</v>
      </c>
      <c r="C518" s="27" t="s">
        <v>6</v>
      </c>
      <c r="D518" s="26" t="s">
        <v>6</v>
      </c>
    </row>
    <row r="519">
      <c r="A519" s="27" t="s">
        <v>575</v>
      </c>
      <c r="B519" s="27" t="s">
        <v>6</v>
      </c>
      <c r="C519" s="27" t="s">
        <v>10</v>
      </c>
      <c r="D519" s="26" t="s">
        <v>7</v>
      </c>
    </row>
    <row r="520">
      <c r="A520" s="27" t="s">
        <v>576</v>
      </c>
      <c r="B520" s="27" t="s">
        <v>6</v>
      </c>
      <c r="C520" s="27" t="s">
        <v>6</v>
      </c>
      <c r="D520" s="26" t="s">
        <v>5</v>
      </c>
    </row>
    <row r="521">
      <c r="A521" s="27" t="s">
        <v>577</v>
      </c>
      <c r="B521" s="27" t="s">
        <v>6</v>
      </c>
      <c r="C521" s="27" t="s">
        <v>7</v>
      </c>
      <c r="D521" s="26" t="s">
        <v>6</v>
      </c>
    </row>
    <row r="522">
      <c r="A522" s="27" t="s">
        <v>578</v>
      </c>
      <c r="B522" s="27" t="s">
        <v>6</v>
      </c>
      <c r="C522" s="27" t="s">
        <v>7</v>
      </c>
      <c r="D522" s="26" t="s">
        <v>10</v>
      </c>
    </row>
    <row r="523">
      <c r="A523" s="27" t="s">
        <v>579</v>
      </c>
      <c r="B523" s="27" t="s">
        <v>6</v>
      </c>
      <c r="C523" s="27" t="s">
        <v>30</v>
      </c>
      <c r="D523" s="26" t="s">
        <v>6</v>
      </c>
    </row>
    <row r="524">
      <c r="A524" s="27" t="s">
        <v>580</v>
      </c>
      <c r="B524" s="27" t="s">
        <v>18</v>
      </c>
      <c r="C524" s="27" t="s">
        <v>18</v>
      </c>
      <c r="D524" s="26" t="s">
        <v>18</v>
      </c>
    </row>
    <row r="525">
      <c r="A525" s="27" t="s">
        <v>581</v>
      </c>
      <c r="B525" s="27" t="s">
        <v>42</v>
      </c>
      <c r="C525" s="27" t="s">
        <v>6</v>
      </c>
      <c r="D525" s="26" t="s">
        <v>23</v>
      </c>
    </row>
    <row r="526">
      <c r="A526" s="27" t="s">
        <v>582</v>
      </c>
      <c r="B526" s="27" t="s">
        <v>6</v>
      </c>
      <c r="C526" s="27" t="s">
        <v>6</v>
      </c>
      <c r="D526" s="26" t="s">
        <v>5</v>
      </c>
    </row>
    <row r="527">
      <c r="A527" s="27" t="s">
        <v>583</v>
      </c>
      <c r="B527" s="27" t="s">
        <v>6</v>
      </c>
      <c r="C527" s="27" t="s">
        <v>6</v>
      </c>
      <c r="D527" s="26" t="s">
        <v>6</v>
      </c>
    </row>
    <row r="528">
      <c r="A528" s="27" t="s">
        <v>584</v>
      </c>
      <c r="B528" s="27" t="s">
        <v>23</v>
      </c>
      <c r="C528" s="27" t="s">
        <v>30</v>
      </c>
      <c r="D528" s="26" t="s">
        <v>30</v>
      </c>
    </row>
    <row r="529">
      <c r="A529" s="27" t="s">
        <v>585</v>
      </c>
      <c r="B529" s="27" t="s">
        <v>10</v>
      </c>
      <c r="C529" s="27" t="s">
        <v>7</v>
      </c>
      <c r="D529" s="26" t="s">
        <v>6</v>
      </c>
    </row>
    <row r="530">
      <c r="A530" s="27" t="s">
        <v>586</v>
      </c>
      <c r="B530" s="27" t="s">
        <v>6</v>
      </c>
      <c r="C530" s="27" t="s">
        <v>5</v>
      </c>
      <c r="D530" s="26" t="s">
        <v>6</v>
      </c>
    </row>
    <row r="531">
      <c r="A531" s="27" t="s">
        <v>587</v>
      </c>
      <c r="B531" s="27" t="s">
        <v>6</v>
      </c>
      <c r="C531" s="27" t="s">
        <v>99</v>
      </c>
      <c r="D531" s="26" t="s">
        <v>99</v>
      </c>
    </row>
    <row r="532">
      <c r="A532" s="27" t="s">
        <v>588</v>
      </c>
      <c r="B532" s="27" t="s">
        <v>6</v>
      </c>
      <c r="C532" s="27" t="s">
        <v>6</v>
      </c>
      <c r="D532" s="26" t="s">
        <v>6</v>
      </c>
    </row>
    <row r="533">
      <c r="A533" s="27" t="s">
        <v>589</v>
      </c>
      <c r="B533" s="27" t="s">
        <v>6</v>
      </c>
      <c r="C533" s="27" t="s">
        <v>5</v>
      </c>
      <c r="D533" s="26" t="s">
        <v>10</v>
      </c>
    </row>
    <row r="534">
      <c r="A534" s="27" t="s">
        <v>590</v>
      </c>
      <c r="B534" s="27" t="s">
        <v>7</v>
      </c>
      <c r="C534" s="27" t="s">
        <v>7</v>
      </c>
      <c r="D534" s="26" t="s">
        <v>30</v>
      </c>
    </row>
    <row r="535">
      <c r="A535" s="27" t="s">
        <v>591</v>
      </c>
      <c r="B535" s="27" t="s">
        <v>101</v>
      </c>
      <c r="C535" s="27" t="s">
        <v>6</v>
      </c>
      <c r="D535" s="26" t="s">
        <v>6</v>
      </c>
    </row>
    <row r="536">
      <c r="A536" s="27" t="s">
        <v>592</v>
      </c>
      <c r="B536" s="27" t="s">
        <v>6</v>
      </c>
      <c r="C536" s="27" t="s">
        <v>10</v>
      </c>
      <c r="D536" s="26" t="s">
        <v>6</v>
      </c>
    </row>
    <row r="537">
      <c r="A537" s="27" t="s">
        <v>593</v>
      </c>
      <c r="B537" s="27" t="s">
        <v>42</v>
      </c>
      <c r="C537" s="27" t="s">
        <v>6</v>
      </c>
      <c r="D537" s="26" t="s">
        <v>96</v>
      </c>
    </row>
    <row r="538">
      <c r="A538" s="27" t="s">
        <v>594</v>
      </c>
      <c r="B538" s="27" t="s">
        <v>6</v>
      </c>
      <c r="C538" s="27" t="s">
        <v>6</v>
      </c>
      <c r="D538" s="26" t="s">
        <v>6</v>
      </c>
    </row>
    <row r="539">
      <c r="A539" s="27" t="s">
        <v>595</v>
      </c>
      <c r="B539" s="27" t="s">
        <v>6</v>
      </c>
      <c r="C539" s="27" t="s">
        <v>6</v>
      </c>
      <c r="D539" s="26" t="s">
        <v>23</v>
      </c>
    </row>
    <row r="540">
      <c r="A540" s="27" t="s">
        <v>596</v>
      </c>
      <c r="B540" s="27" t="s">
        <v>5</v>
      </c>
      <c r="C540" s="27" t="s">
        <v>6</v>
      </c>
      <c r="D540" s="26" t="s">
        <v>6</v>
      </c>
    </row>
    <row r="541">
      <c r="A541" s="27" t="s">
        <v>597</v>
      </c>
      <c r="B541" s="27" t="s">
        <v>10</v>
      </c>
      <c r="C541" s="27" t="s">
        <v>6</v>
      </c>
      <c r="D541" s="26" t="s">
        <v>6</v>
      </c>
    </row>
    <row r="542">
      <c r="A542" s="27" t="s">
        <v>598</v>
      </c>
      <c r="B542" s="27" t="s">
        <v>6</v>
      </c>
      <c r="C542" s="27" t="s">
        <v>30</v>
      </c>
      <c r="D542" s="26" t="s">
        <v>5</v>
      </c>
    </row>
    <row r="543">
      <c r="A543" s="27" t="s">
        <v>599</v>
      </c>
      <c r="B543" s="27" t="s">
        <v>6</v>
      </c>
      <c r="C543" s="27" t="s">
        <v>5</v>
      </c>
      <c r="D543" s="26" t="s">
        <v>5</v>
      </c>
    </row>
    <row r="544">
      <c r="A544" s="27" t="s">
        <v>600</v>
      </c>
      <c r="B544" s="27" t="s">
        <v>5</v>
      </c>
      <c r="C544" s="27" t="s">
        <v>7</v>
      </c>
      <c r="D544" s="26" t="s">
        <v>6</v>
      </c>
    </row>
    <row r="545">
      <c r="A545" s="27" t="s">
        <v>601</v>
      </c>
      <c r="B545" s="27" t="s">
        <v>10</v>
      </c>
      <c r="C545" s="27" t="s">
        <v>10</v>
      </c>
      <c r="D545" s="26" t="s">
        <v>10</v>
      </c>
    </row>
    <row r="546">
      <c r="A546" s="27" t="s">
        <v>602</v>
      </c>
      <c r="B546" s="27" t="s">
        <v>10</v>
      </c>
      <c r="C546" s="27" t="s">
        <v>10</v>
      </c>
      <c r="D546" s="26" t="s">
        <v>10</v>
      </c>
    </row>
    <row r="547">
      <c r="A547" s="27" t="s">
        <v>603</v>
      </c>
      <c r="B547" s="27" t="s">
        <v>42</v>
      </c>
      <c r="C547" s="27" t="s">
        <v>42</v>
      </c>
      <c r="D547" s="26" t="s">
        <v>42</v>
      </c>
    </row>
    <row r="548">
      <c r="A548" s="27" t="s">
        <v>604</v>
      </c>
      <c r="B548" s="27" t="s">
        <v>10</v>
      </c>
      <c r="C548" s="27" t="s">
        <v>10</v>
      </c>
      <c r="D548" s="26" t="s">
        <v>18</v>
      </c>
    </row>
    <row r="549">
      <c r="A549" s="27" t="s">
        <v>605</v>
      </c>
      <c r="B549" s="27" t="s">
        <v>10</v>
      </c>
      <c r="C549" s="27" t="s">
        <v>10</v>
      </c>
      <c r="D549" s="26" t="s">
        <v>10</v>
      </c>
    </row>
    <row r="550">
      <c r="A550" s="27" t="s">
        <v>606</v>
      </c>
      <c r="B550" s="27" t="s">
        <v>6</v>
      </c>
      <c r="C550" s="27" t="s">
        <v>7</v>
      </c>
      <c r="D550" s="26" t="s">
        <v>5</v>
      </c>
    </row>
    <row r="551">
      <c r="A551" s="27" t="s">
        <v>607</v>
      </c>
      <c r="B551" s="27" t="s">
        <v>6</v>
      </c>
      <c r="C551" s="27" t="s">
        <v>7</v>
      </c>
      <c r="D551" s="26" t="s">
        <v>99</v>
      </c>
    </row>
    <row r="552">
      <c r="A552" s="27" t="s">
        <v>608</v>
      </c>
      <c r="B552" s="27" t="s">
        <v>6</v>
      </c>
      <c r="C552" s="27" t="s">
        <v>6</v>
      </c>
      <c r="D552" s="26" t="s">
        <v>99</v>
      </c>
    </row>
    <row r="553">
      <c r="A553" s="27" t="s">
        <v>609</v>
      </c>
      <c r="B553" s="27" t="s">
        <v>6</v>
      </c>
      <c r="C553" s="27" t="s">
        <v>6</v>
      </c>
      <c r="D553" s="26" t="s">
        <v>6</v>
      </c>
    </row>
    <row r="554">
      <c r="A554" s="27" t="s">
        <v>610</v>
      </c>
      <c r="B554" s="27" t="s">
        <v>6</v>
      </c>
      <c r="C554" s="27" t="s">
        <v>6</v>
      </c>
      <c r="D554" s="26" t="s">
        <v>5</v>
      </c>
    </row>
    <row r="555">
      <c r="A555" s="27" t="s">
        <v>611</v>
      </c>
      <c r="B555" s="27" t="s">
        <v>10</v>
      </c>
      <c r="C555" s="27" t="s">
        <v>99</v>
      </c>
      <c r="D555" s="26" t="s">
        <v>6</v>
      </c>
    </row>
    <row r="556">
      <c r="A556" s="27" t="s">
        <v>612</v>
      </c>
      <c r="B556" s="27" t="s">
        <v>10</v>
      </c>
      <c r="C556" s="27" t="s">
        <v>10</v>
      </c>
      <c r="D556" s="26" t="s">
        <v>7</v>
      </c>
    </row>
    <row r="557">
      <c r="A557" s="27" t="s">
        <v>613</v>
      </c>
      <c r="B557" s="27" t="s">
        <v>5</v>
      </c>
      <c r="C557" s="27" t="s">
        <v>7</v>
      </c>
      <c r="D557" s="26" t="s">
        <v>7</v>
      </c>
    </row>
    <row r="558">
      <c r="A558" s="27" t="s">
        <v>614</v>
      </c>
      <c r="B558" s="27" t="s">
        <v>5</v>
      </c>
      <c r="C558" s="27" t="s">
        <v>6</v>
      </c>
      <c r="D558" s="26" t="s">
        <v>5</v>
      </c>
    </row>
    <row r="559">
      <c r="A559" s="27" t="s">
        <v>615</v>
      </c>
      <c r="B559" s="27" t="s">
        <v>6</v>
      </c>
      <c r="C559" s="27" t="s">
        <v>6</v>
      </c>
      <c r="D559" s="26" t="s">
        <v>99</v>
      </c>
    </row>
    <row r="560">
      <c r="A560" s="27" t="s">
        <v>616</v>
      </c>
      <c r="B560" s="27" t="s">
        <v>6</v>
      </c>
      <c r="C560" s="27" t="s">
        <v>99</v>
      </c>
      <c r="D560" s="26" t="s">
        <v>6</v>
      </c>
    </row>
    <row r="561">
      <c r="A561" s="27" t="s">
        <v>617</v>
      </c>
      <c r="B561" s="27" t="s">
        <v>18</v>
      </c>
      <c r="C561" s="27" t="s">
        <v>6</v>
      </c>
      <c r="D561" s="26" t="s">
        <v>30</v>
      </c>
    </row>
    <row r="562">
      <c r="A562" s="27" t="s">
        <v>618</v>
      </c>
      <c r="B562" s="27" t="s">
        <v>42</v>
      </c>
      <c r="C562" s="27" t="s">
        <v>99</v>
      </c>
      <c r="D562" s="26" t="s">
        <v>42</v>
      </c>
    </row>
    <row r="563">
      <c r="A563" s="27" t="s">
        <v>619</v>
      </c>
      <c r="B563" s="27" t="s">
        <v>6</v>
      </c>
      <c r="C563" s="27" t="s">
        <v>7</v>
      </c>
      <c r="D563" s="26" t="s">
        <v>7</v>
      </c>
    </row>
    <row r="564">
      <c r="A564" s="27" t="s">
        <v>620</v>
      </c>
      <c r="B564" s="27" t="s">
        <v>6</v>
      </c>
      <c r="C564" s="27" t="s">
        <v>5</v>
      </c>
      <c r="D564" s="26" t="s">
        <v>10</v>
      </c>
    </row>
    <row r="565">
      <c r="A565" s="27" t="s">
        <v>621</v>
      </c>
      <c r="B565" s="27" t="s">
        <v>18</v>
      </c>
      <c r="C565" s="27" t="s">
        <v>7</v>
      </c>
      <c r="D565" s="26" t="s">
        <v>5</v>
      </c>
    </row>
    <row r="566">
      <c r="A566" s="27" t="s">
        <v>622</v>
      </c>
      <c r="B566" s="27" t="s">
        <v>42</v>
      </c>
      <c r="C566" s="27" t="s">
        <v>42</v>
      </c>
      <c r="D566" s="26" t="s">
        <v>96</v>
      </c>
    </row>
    <row r="567">
      <c r="A567" s="27" t="s">
        <v>623</v>
      </c>
      <c r="B567" s="27" t="s">
        <v>6</v>
      </c>
      <c r="C567" s="27" t="s">
        <v>10</v>
      </c>
      <c r="D567" s="26" t="s">
        <v>99</v>
      </c>
    </row>
    <row r="568">
      <c r="A568" s="27" t="s">
        <v>624</v>
      </c>
      <c r="B568" s="27" t="s">
        <v>10</v>
      </c>
      <c r="C568" s="27" t="s">
        <v>6</v>
      </c>
      <c r="D568" s="26" t="s">
        <v>30</v>
      </c>
    </row>
    <row r="569">
      <c r="A569" s="27" t="s">
        <v>625</v>
      </c>
      <c r="B569" s="27" t="s">
        <v>5</v>
      </c>
      <c r="C569" s="27" t="s">
        <v>10</v>
      </c>
      <c r="D569" s="26" t="s">
        <v>10</v>
      </c>
    </row>
    <row r="570">
      <c r="A570" s="27" t="s">
        <v>626</v>
      </c>
      <c r="B570" s="27" t="s">
        <v>6</v>
      </c>
      <c r="C570" s="27" t="s">
        <v>7</v>
      </c>
      <c r="D570" s="26" t="s">
        <v>99</v>
      </c>
    </row>
    <row r="571">
      <c r="A571" s="27" t="s">
        <v>627</v>
      </c>
      <c r="B571" s="27" t="s">
        <v>6</v>
      </c>
      <c r="C571" s="27" t="s">
        <v>6</v>
      </c>
      <c r="D571" s="26" t="s">
        <v>6</v>
      </c>
    </row>
    <row r="572">
      <c r="A572" s="27" t="s">
        <v>628</v>
      </c>
      <c r="B572" s="27" t="s">
        <v>6</v>
      </c>
      <c r="C572" s="27" t="s">
        <v>7</v>
      </c>
      <c r="D572" s="26" t="s">
        <v>7</v>
      </c>
    </row>
    <row r="573">
      <c r="A573" s="27" t="s">
        <v>629</v>
      </c>
      <c r="B573" s="27" t="s">
        <v>101</v>
      </c>
      <c r="C573" s="27" t="s">
        <v>6</v>
      </c>
      <c r="D573" s="26" t="s">
        <v>7</v>
      </c>
    </row>
    <row r="574">
      <c r="A574" s="27" t="s">
        <v>630</v>
      </c>
      <c r="B574" s="27" t="s">
        <v>5</v>
      </c>
      <c r="C574" s="27" t="s">
        <v>6</v>
      </c>
      <c r="D574" s="26" t="s">
        <v>6</v>
      </c>
    </row>
    <row r="575">
      <c r="A575" s="27" t="s">
        <v>631</v>
      </c>
      <c r="B575" s="27" t="s">
        <v>6</v>
      </c>
      <c r="C575" s="27" t="s">
        <v>6</v>
      </c>
      <c r="D575" s="26" t="s">
        <v>5</v>
      </c>
    </row>
    <row r="576">
      <c r="A576" s="27" t="s">
        <v>632</v>
      </c>
      <c r="B576" s="27" t="s">
        <v>10</v>
      </c>
      <c r="C576" s="27" t="s">
        <v>6</v>
      </c>
      <c r="D576" s="26" t="s">
        <v>7</v>
      </c>
    </row>
    <row r="577">
      <c r="A577" s="27" t="s">
        <v>633</v>
      </c>
      <c r="B577" s="27" t="s">
        <v>5</v>
      </c>
      <c r="C577" s="27" t="s">
        <v>7</v>
      </c>
      <c r="D577" s="26" t="s">
        <v>5</v>
      </c>
    </row>
    <row r="578">
      <c r="A578" s="27" t="s">
        <v>634</v>
      </c>
      <c r="B578" s="27" t="s">
        <v>5</v>
      </c>
      <c r="C578" s="27" t="s">
        <v>5</v>
      </c>
      <c r="D578" s="26" t="s">
        <v>6</v>
      </c>
    </row>
    <row r="579">
      <c r="A579" s="27" t="s">
        <v>635</v>
      </c>
      <c r="B579" s="27" t="s">
        <v>6</v>
      </c>
      <c r="C579" s="27" t="s">
        <v>99</v>
      </c>
      <c r="D579" s="26" t="s">
        <v>6</v>
      </c>
    </row>
    <row r="580">
      <c r="A580" s="27" t="s">
        <v>636</v>
      </c>
      <c r="B580" s="27" t="s">
        <v>6</v>
      </c>
      <c r="C580" s="27" t="s">
        <v>7</v>
      </c>
      <c r="D580" s="26" t="s">
        <v>6</v>
      </c>
    </row>
    <row r="581">
      <c r="A581" s="27" t="s">
        <v>637</v>
      </c>
      <c r="B581" s="27" t="s">
        <v>6</v>
      </c>
      <c r="C581" s="27" t="s">
        <v>6</v>
      </c>
      <c r="D581" s="26" t="s">
        <v>6</v>
      </c>
    </row>
    <row r="582">
      <c r="A582" s="27" t="s">
        <v>638</v>
      </c>
      <c r="B582" s="27" t="s">
        <v>5</v>
      </c>
      <c r="C582" s="27" t="s">
        <v>6</v>
      </c>
      <c r="D582" s="26" t="s">
        <v>10</v>
      </c>
    </row>
    <row r="583">
      <c r="A583" s="27" t="s">
        <v>639</v>
      </c>
      <c r="B583" s="27" t="s">
        <v>96</v>
      </c>
      <c r="C583" s="27" t="s">
        <v>6</v>
      </c>
      <c r="D583" s="26" t="s">
        <v>96</v>
      </c>
    </row>
    <row r="584">
      <c r="A584" s="27" t="s">
        <v>640</v>
      </c>
      <c r="B584" s="27" t="s">
        <v>6</v>
      </c>
      <c r="C584" s="27" t="s">
        <v>6</v>
      </c>
      <c r="D584" s="26" t="s">
        <v>6</v>
      </c>
    </row>
    <row r="585">
      <c r="A585" s="27" t="s">
        <v>641</v>
      </c>
      <c r="B585" s="27" t="s">
        <v>10</v>
      </c>
      <c r="C585" s="27" t="s">
        <v>30</v>
      </c>
      <c r="D585" s="26" t="s">
        <v>18</v>
      </c>
    </row>
    <row r="586">
      <c r="A586" s="27" t="s">
        <v>642</v>
      </c>
      <c r="B586" s="27" t="s">
        <v>5</v>
      </c>
      <c r="C586" s="27" t="s">
        <v>6</v>
      </c>
      <c r="D586" s="26" t="s">
        <v>23</v>
      </c>
    </row>
    <row r="587">
      <c r="A587" s="27" t="s">
        <v>643</v>
      </c>
      <c r="B587" s="27" t="s">
        <v>6</v>
      </c>
      <c r="C587" s="27" t="s">
        <v>18</v>
      </c>
      <c r="D587" s="26" t="s">
        <v>18</v>
      </c>
    </row>
    <row r="588">
      <c r="A588" s="27" t="s">
        <v>644</v>
      </c>
      <c r="B588" s="27" t="s">
        <v>5</v>
      </c>
      <c r="C588" s="27" t="s">
        <v>6</v>
      </c>
      <c r="D588" s="26" t="s">
        <v>6</v>
      </c>
    </row>
    <row r="589">
      <c r="A589" s="27" t="s">
        <v>645</v>
      </c>
      <c r="B589" s="27" t="s">
        <v>6</v>
      </c>
      <c r="C589" s="27" t="s">
        <v>6</v>
      </c>
      <c r="D589" s="26" t="s">
        <v>7</v>
      </c>
    </row>
    <row r="590">
      <c r="A590" s="27" t="s">
        <v>646</v>
      </c>
      <c r="B590" s="27" t="s">
        <v>99</v>
      </c>
      <c r="C590" s="27" t="s">
        <v>99</v>
      </c>
      <c r="D590" s="26" t="s">
        <v>99</v>
      </c>
    </row>
    <row r="591">
      <c r="A591" s="27" t="s">
        <v>647</v>
      </c>
      <c r="B591" s="27" t="s">
        <v>6</v>
      </c>
      <c r="C591" s="27" t="s">
        <v>5</v>
      </c>
      <c r="D591" s="26" t="s">
        <v>6</v>
      </c>
    </row>
    <row r="592">
      <c r="A592" s="27" t="s">
        <v>648</v>
      </c>
      <c r="B592" s="27" t="s">
        <v>10</v>
      </c>
      <c r="C592" s="27" t="s">
        <v>6</v>
      </c>
      <c r="D592" s="26" t="s">
        <v>7</v>
      </c>
    </row>
    <row r="593">
      <c r="A593" s="27" t="s">
        <v>649</v>
      </c>
      <c r="B593" s="27" t="s">
        <v>6</v>
      </c>
      <c r="C593" s="27" t="s">
        <v>6</v>
      </c>
      <c r="D593" s="26" t="s">
        <v>7</v>
      </c>
    </row>
    <row r="594">
      <c r="A594" s="27" t="s">
        <v>650</v>
      </c>
      <c r="B594" s="27" t="s">
        <v>6</v>
      </c>
      <c r="C594" s="27" t="s">
        <v>6</v>
      </c>
      <c r="D594" s="26" t="s">
        <v>7</v>
      </c>
    </row>
    <row r="595">
      <c r="A595" s="27" t="s">
        <v>651</v>
      </c>
      <c r="B595" s="27" t="s">
        <v>6</v>
      </c>
      <c r="C595" s="27" t="s">
        <v>30</v>
      </c>
      <c r="D595" s="26" t="s">
        <v>30</v>
      </c>
    </row>
    <row r="596">
      <c r="A596" s="27" t="s">
        <v>652</v>
      </c>
      <c r="B596" s="27" t="s">
        <v>6</v>
      </c>
      <c r="C596" s="27" t="s">
        <v>18</v>
      </c>
      <c r="D596" s="26" t="s">
        <v>23</v>
      </c>
    </row>
    <row r="597">
      <c r="A597" s="27" t="s">
        <v>653</v>
      </c>
      <c r="B597" s="27" t="s">
        <v>6</v>
      </c>
      <c r="C597" s="27" t="s">
        <v>6</v>
      </c>
      <c r="D597" s="26" t="s">
        <v>6</v>
      </c>
    </row>
    <row r="598">
      <c r="A598" s="27" t="s">
        <v>654</v>
      </c>
      <c r="B598" s="27" t="s">
        <v>10</v>
      </c>
      <c r="C598" s="27" t="s">
        <v>10</v>
      </c>
      <c r="D598" s="26" t="s">
        <v>30</v>
      </c>
    </row>
    <row r="599">
      <c r="A599" s="27" t="s">
        <v>655</v>
      </c>
      <c r="B599" s="27" t="s">
        <v>6</v>
      </c>
      <c r="C599" s="27" t="s">
        <v>99</v>
      </c>
      <c r="D599" s="26" t="s">
        <v>99</v>
      </c>
    </row>
    <row r="600">
      <c r="A600" s="27" t="s">
        <v>656</v>
      </c>
      <c r="B600" s="27" t="s">
        <v>6</v>
      </c>
      <c r="C600" s="27" t="s">
        <v>6</v>
      </c>
      <c r="D600" s="26" t="s">
        <v>30</v>
      </c>
    </row>
    <row r="601">
      <c r="A601" s="27" t="s">
        <v>657</v>
      </c>
      <c r="B601" s="27" t="s">
        <v>5</v>
      </c>
      <c r="C601" s="27" t="s">
        <v>99</v>
      </c>
      <c r="D601" s="26" t="s">
        <v>99</v>
      </c>
    </row>
    <row r="602">
      <c r="A602" s="27" t="s">
        <v>658</v>
      </c>
      <c r="B602" s="27" t="s">
        <v>6</v>
      </c>
      <c r="C602" s="27" t="s">
        <v>6</v>
      </c>
      <c r="D602" s="26" t="s">
        <v>7</v>
      </c>
    </row>
    <row r="603">
      <c r="A603" s="27" t="s">
        <v>659</v>
      </c>
      <c r="B603" s="27" t="s">
        <v>5</v>
      </c>
      <c r="C603" s="27" t="s">
        <v>18</v>
      </c>
      <c r="D603" s="26" t="s">
        <v>5</v>
      </c>
    </row>
    <row r="604">
      <c r="A604" s="27" t="s">
        <v>660</v>
      </c>
      <c r="B604" s="27" t="s">
        <v>6</v>
      </c>
      <c r="C604" s="27" t="s">
        <v>5</v>
      </c>
      <c r="D604" s="26" t="s">
        <v>6</v>
      </c>
    </row>
    <row r="605">
      <c r="A605" s="27" t="s">
        <v>661</v>
      </c>
      <c r="B605" s="27" t="s">
        <v>5</v>
      </c>
      <c r="C605" s="27" t="s">
        <v>99</v>
      </c>
      <c r="D605" s="26" t="s">
        <v>99</v>
      </c>
    </row>
    <row r="606">
      <c r="A606" s="27" t="s">
        <v>662</v>
      </c>
      <c r="B606" s="27" t="s">
        <v>6</v>
      </c>
      <c r="C606" s="27" t="s">
        <v>23</v>
      </c>
      <c r="D606" s="26" t="s">
        <v>6</v>
      </c>
    </row>
    <row r="607">
      <c r="A607" s="27" t="s">
        <v>663</v>
      </c>
      <c r="B607" s="27" t="s">
        <v>6</v>
      </c>
      <c r="C607" s="27" t="s">
        <v>6</v>
      </c>
      <c r="D607" s="26" t="s">
        <v>6</v>
      </c>
    </row>
    <row r="608">
      <c r="A608" s="27" t="s">
        <v>664</v>
      </c>
      <c r="B608" s="27" t="s">
        <v>6</v>
      </c>
      <c r="C608" s="27" t="s">
        <v>7</v>
      </c>
      <c r="D608" s="26" t="s">
        <v>5</v>
      </c>
    </row>
    <row r="609">
      <c r="A609" s="27" t="s">
        <v>665</v>
      </c>
      <c r="B609" s="27" t="s">
        <v>5</v>
      </c>
      <c r="C609" s="27" t="s">
        <v>7</v>
      </c>
      <c r="D609" s="26" t="s">
        <v>7</v>
      </c>
    </row>
    <row r="610">
      <c r="A610" s="27" t="s">
        <v>666</v>
      </c>
      <c r="B610" s="27" t="s">
        <v>6</v>
      </c>
      <c r="C610" s="27" t="s">
        <v>6</v>
      </c>
      <c r="D610" s="26" t="s">
        <v>6</v>
      </c>
    </row>
    <row r="611">
      <c r="A611" s="27" t="s">
        <v>667</v>
      </c>
      <c r="B611" s="27" t="s">
        <v>6</v>
      </c>
      <c r="C611" s="27" t="s">
        <v>6</v>
      </c>
      <c r="D611" s="26" t="s">
        <v>7</v>
      </c>
    </row>
    <row r="612">
      <c r="A612" s="27" t="s">
        <v>668</v>
      </c>
      <c r="B612" s="27" t="s">
        <v>6</v>
      </c>
      <c r="C612" s="27" t="s">
        <v>5</v>
      </c>
      <c r="D612" s="26" t="s">
        <v>5</v>
      </c>
    </row>
    <row r="613">
      <c r="A613" s="27" t="s">
        <v>669</v>
      </c>
      <c r="B613" s="27" t="s">
        <v>5</v>
      </c>
      <c r="C613" s="27" t="s">
        <v>10</v>
      </c>
      <c r="D613" s="26" t="s">
        <v>7</v>
      </c>
    </row>
    <row r="614">
      <c r="A614" s="27" t="s">
        <v>670</v>
      </c>
      <c r="B614" s="27" t="s">
        <v>6</v>
      </c>
      <c r="C614" s="27" t="s">
        <v>7</v>
      </c>
      <c r="D614" s="26" t="s">
        <v>5</v>
      </c>
    </row>
    <row r="615">
      <c r="A615" s="27" t="s">
        <v>671</v>
      </c>
      <c r="B615" s="27" t="s">
        <v>6</v>
      </c>
      <c r="C615" s="27" t="s">
        <v>7</v>
      </c>
      <c r="D615" s="26" t="s">
        <v>6</v>
      </c>
    </row>
    <row r="616">
      <c r="A616" s="27" t="s">
        <v>672</v>
      </c>
      <c r="B616" s="27" t="s">
        <v>5</v>
      </c>
      <c r="C616" s="27" t="s">
        <v>10</v>
      </c>
      <c r="D616" s="26" t="s">
        <v>5</v>
      </c>
    </row>
    <row r="617">
      <c r="A617" s="27" t="s">
        <v>673</v>
      </c>
      <c r="B617" s="27" t="s">
        <v>6</v>
      </c>
      <c r="C617" s="27" t="s">
        <v>10</v>
      </c>
      <c r="D617" s="26" t="s">
        <v>10</v>
      </c>
    </row>
    <row r="618">
      <c r="A618" s="27" t="s">
        <v>674</v>
      </c>
      <c r="B618" s="27" t="s">
        <v>6</v>
      </c>
      <c r="C618" s="27" t="s">
        <v>6</v>
      </c>
      <c r="D618" s="26" t="s">
        <v>7</v>
      </c>
    </row>
    <row r="619">
      <c r="A619" s="27" t="s">
        <v>675</v>
      </c>
      <c r="B619" s="27" t="s">
        <v>6</v>
      </c>
      <c r="C619" s="27" t="s">
        <v>10</v>
      </c>
      <c r="D619" s="26" t="s">
        <v>5</v>
      </c>
    </row>
    <row r="620">
      <c r="A620" s="27" t="s">
        <v>676</v>
      </c>
      <c r="B620" s="27" t="s">
        <v>5</v>
      </c>
      <c r="C620" s="27" t="s">
        <v>7</v>
      </c>
      <c r="D620" s="26" t="s">
        <v>6</v>
      </c>
    </row>
    <row r="621">
      <c r="A621" s="27" t="s">
        <v>677</v>
      </c>
      <c r="B621" s="27" t="s">
        <v>6</v>
      </c>
      <c r="C621" s="27" t="s">
        <v>5</v>
      </c>
      <c r="D621" s="26" t="s">
        <v>7</v>
      </c>
    </row>
    <row r="622">
      <c r="A622" s="27" t="s">
        <v>678</v>
      </c>
      <c r="B622" s="27" t="s">
        <v>7</v>
      </c>
      <c r="C622" s="27" t="s">
        <v>6</v>
      </c>
      <c r="D622" s="26" t="s">
        <v>6</v>
      </c>
    </row>
    <row r="623">
      <c r="A623" s="27" t="s">
        <v>679</v>
      </c>
      <c r="B623" s="27" t="s">
        <v>6</v>
      </c>
      <c r="C623" s="27" t="s">
        <v>7</v>
      </c>
      <c r="D623" s="26" t="s">
        <v>6</v>
      </c>
    </row>
    <row r="624">
      <c r="A624" s="27" t="s">
        <v>680</v>
      </c>
      <c r="B624" s="27" t="s">
        <v>6</v>
      </c>
      <c r="C624" s="27" t="s">
        <v>5</v>
      </c>
      <c r="D624" s="26" t="s">
        <v>23</v>
      </c>
    </row>
    <row r="625">
      <c r="A625" s="27" t="s">
        <v>681</v>
      </c>
      <c r="B625" s="27" t="s">
        <v>18</v>
      </c>
      <c r="C625" s="27" t="s">
        <v>5</v>
      </c>
      <c r="D625" s="26" t="s">
        <v>18</v>
      </c>
    </row>
    <row r="626">
      <c r="A626" s="27" t="s">
        <v>682</v>
      </c>
      <c r="B626" s="27" t="s">
        <v>18</v>
      </c>
      <c r="C626" s="27" t="s">
        <v>6</v>
      </c>
      <c r="D626" s="26" t="s">
        <v>30</v>
      </c>
    </row>
    <row r="627">
      <c r="A627" s="27" t="s">
        <v>683</v>
      </c>
      <c r="B627" s="27" t="s">
        <v>6</v>
      </c>
      <c r="C627" s="27" t="s">
        <v>6</v>
      </c>
      <c r="D627" s="26" t="s">
        <v>30</v>
      </c>
    </row>
    <row r="628">
      <c r="A628" s="27" t="s">
        <v>684</v>
      </c>
      <c r="B628" s="27" t="s">
        <v>6</v>
      </c>
      <c r="C628" s="27" t="s">
        <v>6</v>
      </c>
      <c r="D628" s="26" t="s">
        <v>10</v>
      </c>
    </row>
    <row r="629">
      <c r="A629" s="27" t="s">
        <v>685</v>
      </c>
      <c r="B629" s="27" t="s">
        <v>6</v>
      </c>
      <c r="C629" s="27" t="s">
        <v>99</v>
      </c>
      <c r="D629" s="26" t="s">
        <v>99</v>
      </c>
    </row>
    <row r="630">
      <c r="A630" s="27" t="s">
        <v>686</v>
      </c>
      <c r="B630" s="27" t="s">
        <v>6</v>
      </c>
      <c r="C630" s="27" t="s">
        <v>7</v>
      </c>
      <c r="D630" s="26" t="s">
        <v>99</v>
      </c>
    </row>
    <row r="631">
      <c r="A631" s="27" t="s">
        <v>687</v>
      </c>
      <c r="B631" s="27" t="s">
        <v>6</v>
      </c>
      <c r="C631" s="27" t="s">
        <v>6</v>
      </c>
      <c r="D631" s="26" t="s">
        <v>6</v>
      </c>
    </row>
    <row r="632">
      <c r="A632" s="27" t="s">
        <v>688</v>
      </c>
      <c r="B632" s="27" t="s">
        <v>5</v>
      </c>
      <c r="C632" s="27" t="s">
        <v>7</v>
      </c>
      <c r="D632" s="26" t="s">
        <v>5</v>
      </c>
    </row>
    <row r="633">
      <c r="A633" s="27" t="s">
        <v>689</v>
      </c>
      <c r="B633" s="27" t="s">
        <v>7</v>
      </c>
      <c r="C633" s="27" t="s">
        <v>6</v>
      </c>
      <c r="D633" s="26" t="s">
        <v>5</v>
      </c>
    </row>
    <row r="634">
      <c r="A634" s="27" t="s">
        <v>690</v>
      </c>
      <c r="B634" s="27" t="s">
        <v>5</v>
      </c>
      <c r="C634" s="27" t="s">
        <v>5</v>
      </c>
      <c r="D634" s="26" t="s">
        <v>5</v>
      </c>
    </row>
    <row r="635">
      <c r="A635" s="27" t="s">
        <v>691</v>
      </c>
      <c r="B635" s="27" t="s">
        <v>5</v>
      </c>
      <c r="C635" s="27" t="s">
        <v>5</v>
      </c>
      <c r="D635" s="26" t="s">
        <v>5</v>
      </c>
    </row>
    <row r="636">
      <c r="A636" s="27" t="s">
        <v>692</v>
      </c>
      <c r="B636" s="27" t="s">
        <v>6</v>
      </c>
      <c r="C636" s="27" t="s">
        <v>99</v>
      </c>
      <c r="D636" s="26" t="s">
        <v>99</v>
      </c>
    </row>
    <row r="637">
      <c r="A637" s="27" t="s">
        <v>693</v>
      </c>
      <c r="B637" s="27" t="s">
        <v>10</v>
      </c>
      <c r="C637" s="27" t="s">
        <v>99</v>
      </c>
      <c r="D637" s="26" t="s">
        <v>5</v>
      </c>
    </row>
    <row r="638">
      <c r="A638" s="27" t="s">
        <v>694</v>
      </c>
      <c r="B638" s="27" t="s">
        <v>6</v>
      </c>
      <c r="C638" s="27" t="s">
        <v>7</v>
      </c>
      <c r="D638" s="26" t="s">
        <v>6</v>
      </c>
    </row>
    <row r="639">
      <c r="A639" s="27" t="s">
        <v>695</v>
      </c>
      <c r="B639" s="27" t="s">
        <v>6</v>
      </c>
      <c r="C639" s="27" t="s">
        <v>7</v>
      </c>
      <c r="D639" s="26" t="s">
        <v>7</v>
      </c>
    </row>
    <row r="640">
      <c r="A640" s="27" t="s">
        <v>696</v>
      </c>
      <c r="B640" s="27" t="s">
        <v>6</v>
      </c>
      <c r="C640" s="27" t="s">
        <v>6</v>
      </c>
      <c r="D640" s="26" t="s">
        <v>99</v>
      </c>
    </row>
    <row r="641">
      <c r="A641" s="27" t="s">
        <v>697</v>
      </c>
      <c r="B641" s="27" t="s">
        <v>6</v>
      </c>
      <c r="C641" s="27" t="s">
        <v>5</v>
      </c>
      <c r="D641" s="26" t="s">
        <v>5</v>
      </c>
    </row>
    <row r="642">
      <c r="A642" s="27" t="s">
        <v>698</v>
      </c>
      <c r="B642" s="27" t="s">
        <v>6</v>
      </c>
      <c r="C642" s="27" t="s">
        <v>7</v>
      </c>
      <c r="D642" s="26" t="s">
        <v>7</v>
      </c>
    </row>
    <row r="643">
      <c r="A643" s="27" t="s">
        <v>699</v>
      </c>
      <c r="B643" s="27" t="s">
        <v>5</v>
      </c>
      <c r="C643" s="27" t="s">
        <v>7</v>
      </c>
      <c r="D643" s="26" t="s">
        <v>5</v>
      </c>
    </row>
    <row r="644">
      <c r="A644" s="27" t="s">
        <v>700</v>
      </c>
      <c r="B644" s="27" t="s">
        <v>10</v>
      </c>
      <c r="C644" s="27" t="s">
        <v>10</v>
      </c>
      <c r="D644" s="26" t="s">
        <v>6</v>
      </c>
    </row>
    <row r="645">
      <c r="A645" s="27" t="s">
        <v>701</v>
      </c>
      <c r="B645" s="27" t="s">
        <v>5</v>
      </c>
      <c r="C645" s="27" t="s">
        <v>99</v>
      </c>
      <c r="D645" s="26" t="s">
        <v>99</v>
      </c>
    </row>
    <row r="646">
      <c r="A646" s="27" t="s">
        <v>702</v>
      </c>
      <c r="B646" s="27" t="s">
        <v>6</v>
      </c>
      <c r="C646" s="27" t="s">
        <v>99</v>
      </c>
      <c r="D646" s="26" t="s">
        <v>99</v>
      </c>
    </row>
    <row r="647">
      <c r="A647" s="27" t="s">
        <v>703</v>
      </c>
      <c r="B647" s="27" t="s">
        <v>6</v>
      </c>
      <c r="C647" s="27" t="s">
        <v>6</v>
      </c>
      <c r="D647" s="26" t="s">
        <v>7</v>
      </c>
    </row>
    <row r="648">
      <c r="A648" s="27" t="s">
        <v>704</v>
      </c>
      <c r="B648" s="27" t="s">
        <v>6</v>
      </c>
      <c r="C648" s="27" t="s">
        <v>5</v>
      </c>
      <c r="D648" s="26" t="s">
        <v>7</v>
      </c>
    </row>
    <row r="649">
      <c r="A649" s="27" t="s">
        <v>705</v>
      </c>
      <c r="B649" s="27" t="s">
        <v>6</v>
      </c>
      <c r="C649" s="27" t="s">
        <v>7</v>
      </c>
      <c r="D649" s="26" t="s">
        <v>6</v>
      </c>
    </row>
    <row r="650">
      <c r="A650" s="27" t="s">
        <v>706</v>
      </c>
      <c r="B650" s="27" t="s">
        <v>6</v>
      </c>
      <c r="C650" s="27" t="s">
        <v>7</v>
      </c>
      <c r="D650" s="26" t="s">
        <v>6</v>
      </c>
    </row>
    <row r="651">
      <c r="A651" s="27" t="s">
        <v>707</v>
      </c>
      <c r="B651" s="27" t="s">
        <v>6</v>
      </c>
      <c r="C651" s="27" t="s">
        <v>5</v>
      </c>
      <c r="D651" s="26" t="s">
        <v>5</v>
      </c>
    </row>
    <row r="652">
      <c r="A652" s="27" t="s">
        <v>708</v>
      </c>
      <c r="B652" s="27" t="s">
        <v>6</v>
      </c>
      <c r="C652" s="27" t="s">
        <v>7</v>
      </c>
      <c r="D652" s="26" t="s">
        <v>23</v>
      </c>
    </row>
    <row r="653">
      <c r="A653" s="27" t="s">
        <v>709</v>
      </c>
      <c r="B653" s="27" t="s">
        <v>6</v>
      </c>
      <c r="C653" s="27" t="s">
        <v>7</v>
      </c>
      <c r="D653" s="26" t="s">
        <v>6</v>
      </c>
    </row>
    <row r="654">
      <c r="A654" s="27" t="s">
        <v>710</v>
      </c>
      <c r="B654" s="27" t="s">
        <v>6</v>
      </c>
      <c r="C654" s="27" t="s">
        <v>6</v>
      </c>
      <c r="D654" s="26" t="s">
        <v>6</v>
      </c>
    </row>
    <row r="655">
      <c r="A655" s="27" t="s">
        <v>711</v>
      </c>
      <c r="B655" s="27" t="s">
        <v>10</v>
      </c>
      <c r="C655" s="27" t="s">
        <v>6</v>
      </c>
      <c r="D655" s="26" t="s">
        <v>99</v>
      </c>
    </row>
    <row r="656">
      <c r="A656" s="27" t="s">
        <v>712</v>
      </c>
      <c r="B656" s="27" t="s">
        <v>5</v>
      </c>
      <c r="C656" s="27" t="s">
        <v>5</v>
      </c>
      <c r="D656" s="26" t="s">
        <v>30</v>
      </c>
    </row>
    <row r="657">
      <c r="A657" s="27" t="s">
        <v>713</v>
      </c>
      <c r="B657" s="27" t="s">
        <v>7</v>
      </c>
      <c r="C657" s="27" t="s">
        <v>10</v>
      </c>
      <c r="D657" s="26" t="s">
        <v>10</v>
      </c>
    </row>
    <row r="658">
      <c r="A658" s="27" t="s">
        <v>714</v>
      </c>
      <c r="B658" s="27" t="s">
        <v>7</v>
      </c>
      <c r="C658" s="27" t="s">
        <v>10</v>
      </c>
      <c r="D658" s="26" t="s">
        <v>99</v>
      </c>
    </row>
    <row r="659">
      <c r="A659" s="27" t="s">
        <v>715</v>
      </c>
      <c r="B659" s="27" t="s">
        <v>6</v>
      </c>
      <c r="C659" s="27" t="s">
        <v>5</v>
      </c>
      <c r="D659" s="26" t="s">
        <v>30</v>
      </c>
    </row>
    <row r="660">
      <c r="A660" s="27" t="s">
        <v>716</v>
      </c>
      <c r="B660" s="27" t="s">
        <v>6</v>
      </c>
      <c r="C660" s="27" t="s">
        <v>6</v>
      </c>
      <c r="D660" s="26" t="s">
        <v>6</v>
      </c>
    </row>
    <row r="661">
      <c r="A661" s="27" t="s">
        <v>717</v>
      </c>
      <c r="B661" s="27" t="s">
        <v>6</v>
      </c>
      <c r="C661" s="27" t="s">
        <v>6</v>
      </c>
      <c r="D661" s="26" t="s">
        <v>6</v>
      </c>
    </row>
    <row r="662">
      <c r="A662" s="27" t="s">
        <v>718</v>
      </c>
      <c r="B662" s="27" t="s">
        <v>6</v>
      </c>
      <c r="C662" s="27" t="s">
        <v>7</v>
      </c>
      <c r="D662" s="26" t="s">
        <v>5</v>
      </c>
    </row>
    <row r="663">
      <c r="A663" s="27" t="s">
        <v>719</v>
      </c>
      <c r="B663" s="27" t="s">
        <v>10</v>
      </c>
      <c r="C663" s="27" t="s">
        <v>6</v>
      </c>
      <c r="D663" s="26" t="s">
        <v>6</v>
      </c>
    </row>
    <row r="664">
      <c r="A664" s="27" t="s">
        <v>720</v>
      </c>
      <c r="B664" s="27" t="s">
        <v>10</v>
      </c>
      <c r="C664" s="27" t="s">
        <v>7</v>
      </c>
      <c r="D664" s="26" t="s">
        <v>6</v>
      </c>
    </row>
    <row r="665">
      <c r="A665" s="27" t="s">
        <v>721</v>
      </c>
      <c r="B665" s="27" t="s">
        <v>6</v>
      </c>
      <c r="C665" s="27" t="s">
        <v>7</v>
      </c>
      <c r="D665" s="26" t="s">
        <v>5</v>
      </c>
    </row>
    <row r="666">
      <c r="A666" s="27" t="s">
        <v>722</v>
      </c>
      <c r="B666" s="27" t="s">
        <v>6</v>
      </c>
      <c r="C666" s="27" t="s">
        <v>10</v>
      </c>
      <c r="D666" s="26" t="s">
        <v>6</v>
      </c>
    </row>
    <row r="667">
      <c r="A667" s="27" t="s">
        <v>723</v>
      </c>
      <c r="B667" s="27" t="s">
        <v>6</v>
      </c>
      <c r="C667" s="27" t="s">
        <v>7</v>
      </c>
      <c r="D667" s="26" t="s">
        <v>6</v>
      </c>
    </row>
    <row r="668">
      <c r="A668" s="27" t="s">
        <v>724</v>
      </c>
      <c r="B668" s="27" t="s">
        <v>7</v>
      </c>
      <c r="C668" s="27" t="s">
        <v>10</v>
      </c>
      <c r="D668" s="26" t="s">
        <v>5</v>
      </c>
    </row>
    <row r="669">
      <c r="A669" s="27" t="s">
        <v>725</v>
      </c>
      <c r="B669" s="27" t="s">
        <v>6</v>
      </c>
      <c r="C669" s="27" t="s">
        <v>23</v>
      </c>
      <c r="D669" s="26" t="s">
        <v>23</v>
      </c>
    </row>
    <row r="670">
      <c r="A670" s="27" t="s">
        <v>726</v>
      </c>
      <c r="B670" s="27" t="s">
        <v>6</v>
      </c>
      <c r="C670" s="27" t="s">
        <v>6</v>
      </c>
      <c r="D670" s="26" t="s">
        <v>6</v>
      </c>
    </row>
    <row r="671">
      <c r="A671" s="27" t="s">
        <v>727</v>
      </c>
      <c r="B671" s="27" t="s">
        <v>6</v>
      </c>
      <c r="C671" s="27" t="s">
        <v>6</v>
      </c>
      <c r="D671" s="26" t="s">
        <v>30</v>
      </c>
    </row>
    <row r="672">
      <c r="A672" s="27" t="s">
        <v>728</v>
      </c>
      <c r="B672" s="27" t="s">
        <v>6</v>
      </c>
      <c r="C672" s="27" t="s">
        <v>5</v>
      </c>
      <c r="D672" s="26" t="s">
        <v>5</v>
      </c>
    </row>
    <row r="673">
      <c r="A673" s="27" t="s">
        <v>729</v>
      </c>
      <c r="B673" s="27" t="s">
        <v>6</v>
      </c>
      <c r="C673" s="27" t="s">
        <v>6</v>
      </c>
      <c r="D673" s="26" t="s">
        <v>6</v>
      </c>
    </row>
    <row r="674">
      <c r="A674" s="27" t="s">
        <v>730</v>
      </c>
      <c r="B674" s="27" t="s">
        <v>5</v>
      </c>
      <c r="C674" s="27" t="s">
        <v>7</v>
      </c>
      <c r="D674" s="26" t="s">
        <v>99</v>
      </c>
    </row>
    <row r="675">
      <c r="A675" s="27" t="s">
        <v>731</v>
      </c>
      <c r="B675" s="27" t="s">
        <v>6</v>
      </c>
      <c r="C675" s="27" t="s">
        <v>6</v>
      </c>
      <c r="D675" s="26" t="s">
        <v>6</v>
      </c>
    </row>
    <row r="676">
      <c r="A676" s="27" t="s">
        <v>732</v>
      </c>
      <c r="B676" s="27" t="s">
        <v>5</v>
      </c>
      <c r="C676" s="27" t="s">
        <v>5</v>
      </c>
      <c r="D676" s="26" t="s">
        <v>6</v>
      </c>
    </row>
    <row r="677">
      <c r="A677" s="27" t="s">
        <v>733</v>
      </c>
      <c r="B677" s="27" t="s">
        <v>6</v>
      </c>
      <c r="C677" s="27" t="s">
        <v>6</v>
      </c>
      <c r="D677" s="26" t="s">
        <v>6</v>
      </c>
    </row>
    <row r="678">
      <c r="A678" s="27" t="s">
        <v>734</v>
      </c>
      <c r="B678" s="27" t="s">
        <v>42</v>
      </c>
      <c r="C678" s="27" t="s">
        <v>6</v>
      </c>
      <c r="D678" s="26" t="s">
        <v>6</v>
      </c>
    </row>
    <row r="679">
      <c r="A679" s="27" t="s">
        <v>735</v>
      </c>
      <c r="B679" s="27" t="s">
        <v>6</v>
      </c>
      <c r="C679" s="27" t="s">
        <v>7</v>
      </c>
      <c r="D679" s="26" t="s">
        <v>6</v>
      </c>
    </row>
    <row r="680">
      <c r="A680" s="27" t="s">
        <v>736</v>
      </c>
      <c r="B680" s="27" t="s">
        <v>99</v>
      </c>
      <c r="C680" s="27" t="s">
        <v>99</v>
      </c>
      <c r="D680" s="26" t="s">
        <v>99</v>
      </c>
    </row>
    <row r="681">
      <c r="A681" s="27" t="s">
        <v>737</v>
      </c>
      <c r="B681" s="27" t="s">
        <v>23</v>
      </c>
      <c r="C681" s="27" t="s">
        <v>99</v>
      </c>
      <c r="D681" s="26" t="s">
        <v>30</v>
      </c>
    </row>
    <row r="682">
      <c r="A682" s="27" t="s">
        <v>738</v>
      </c>
      <c r="B682" s="27" t="s">
        <v>7</v>
      </c>
      <c r="C682" s="27" t="s">
        <v>7</v>
      </c>
      <c r="D682" s="26" t="s">
        <v>5</v>
      </c>
    </row>
    <row r="683">
      <c r="A683" s="27" t="s">
        <v>739</v>
      </c>
      <c r="B683" s="27" t="s">
        <v>6</v>
      </c>
      <c r="C683" s="27" t="s">
        <v>7</v>
      </c>
      <c r="D683" s="26" t="s">
        <v>7</v>
      </c>
    </row>
    <row r="684">
      <c r="A684" s="27" t="s">
        <v>740</v>
      </c>
      <c r="B684" s="27" t="s">
        <v>6</v>
      </c>
      <c r="C684" s="27" t="s">
        <v>7</v>
      </c>
      <c r="D684" s="26" t="s">
        <v>6</v>
      </c>
    </row>
    <row r="685">
      <c r="A685" s="27" t="s">
        <v>741</v>
      </c>
      <c r="B685" s="27" t="s">
        <v>5</v>
      </c>
      <c r="C685" s="27" t="s">
        <v>5</v>
      </c>
      <c r="D685" s="26" t="s">
        <v>6</v>
      </c>
    </row>
    <row r="686">
      <c r="A686" s="27" t="s">
        <v>742</v>
      </c>
      <c r="B686" s="27" t="s">
        <v>10</v>
      </c>
      <c r="C686" s="27" t="s">
        <v>6</v>
      </c>
      <c r="D686" s="26" t="s">
        <v>5</v>
      </c>
    </row>
    <row r="687">
      <c r="A687" s="27" t="s">
        <v>743</v>
      </c>
      <c r="B687" s="27" t="s">
        <v>6</v>
      </c>
      <c r="C687" s="27" t="s">
        <v>99</v>
      </c>
      <c r="D687" s="26" t="s">
        <v>99</v>
      </c>
    </row>
    <row r="688">
      <c r="A688" s="27" t="s">
        <v>744</v>
      </c>
      <c r="B688" s="27" t="s">
        <v>6</v>
      </c>
      <c r="C688" s="27" t="s">
        <v>7</v>
      </c>
      <c r="D688" s="26" t="s">
        <v>6</v>
      </c>
    </row>
    <row r="689">
      <c r="A689" s="27" t="s">
        <v>745</v>
      </c>
      <c r="B689" s="27" t="s">
        <v>6</v>
      </c>
      <c r="C689" s="27" t="s">
        <v>99</v>
      </c>
      <c r="D689" s="26" t="s">
        <v>6</v>
      </c>
    </row>
    <row r="690">
      <c r="A690" s="27" t="s">
        <v>746</v>
      </c>
      <c r="B690" s="27" t="s">
        <v>5</v>
      </c>
      <c r="C690" s="27" t="s">
        <v>6</v>
      </c>
      <c r="D690" s="26" t="s">
        <v>5</v>
      </c>
    </row>
    <row r="691">
      <c r="A691" s="27" t="s">
        <v>747</v>
      </c>
      <c r="B691" s="27" t="s">
        <v>6</v>
      </c>
      <c r="C691" s="27" t="s">
        <v>99</v>
      </c>
      <c r="D691" s="26" t="s">
        <v>99</v>
      </c>
    </row>
    <row r="692">
      <c r="A692" s="27" t="s">
        <v>748</v>
      </c>
      <c r="B692" s="27" t="s">
        <v>6</v>
      </c>
      <c r="C692" s="27" t="s">
        <v>7</v>
      </c>
      <c r="D692" s="26" t="s">
        <v>6</v>
      </c>
    </row>
    <row r="693">
      <c r="A693" s="27" t="s">
        <v>749</v>
      </c>
      <c r="B693" s="27" t="s">
        <v>5</v>
      </c>
      <c r="C693" s="27" t="s">
        <v>6</v>
      </c>
      <c r="D693" s="26" t="s">
        <v>6</v>
      </c>
    </row>
    <row r="694">
      <c r="A694" s="27" t="s">
        <v>750</v>
      </c>
      <c r="B694" s="27" t="s">
        <v>6</v>
      </c>
      <c r="C694" s="27" t="s">
        <v>7</v>
      </c>
      <c r="D694" s="26" t="s">
        <v>6</v>
      </c>
    </row>
    <row r="695">
      <c r="A695" s="27" t="s">
        <v>751</v>
      </c>
      <c r="B695" s="27" t="s">
        <v>6</v>
      </c>
      <c r="C695" s="27" t="s">
        <v>7</v>
      </c>
      <c r="D695" s="26" t="s">
        <v>99</v>
      </c>
    </row>
    <row r="696">
      <c r="A696" s="27" t="s">
        <v>752</v>
      </c>
      <c r="B696" s="27" t="s">
        <v>6</v>
      </c>
      <c r="C696" s="27" t="s">
        <v>6</v>
      </c>
      <c r="D696" s="26" t="s">
        <v>10</v>
      </c>
    </row>
    <row r="697">
      <c r="A697" s="27" t="s">
        <v>753</v>
      </c>
      <c r="B697" s="27" t="s">
        <v>6</v>
      </c>
      <c r="C697" s="27" t="s">
        <v>99</v>
      </c>
      <c r="D697" s="26" t="s">
        <v>99</v>
      </c>
    </row>
    <row r="698">
      <c r="A698" s="27" t="s">
        <v>754</v>
      </c>
      <c r="B698" s="27" t="s">
        <v>6</v>
      </c>
      <c r="C698" s="27" t="s">
        <v>7</v>
      </c>
      <c r="D698" s="26" t="s">
        <v>5</v>
      </c>
    </row>
    <row r="699">
      <c r="A699" s="27" t="s">
        <v>755</v>
      </c>
      <c r="B699" s="27" t="s">
        <v>6</v>
      </c>
      <c r="C699" s="27" t="s">
        <v>99</v>
      </c>
      <c r="D699" s="26" t="s">
        <v>23</v>
      </c>
    </row>
    <row r="700">
      <c r="A700" s="27" t="s">
        <v>756</v>
      </c>
      <c r="B700" s="27" t="s">
        <v>10</v>
      </c>
      <c r="C700" s="27" t="s">
        <v>10</v>
      </c>
      <c r="D700" s="26" t="s">
        <v>23</v>
      </c>
    </row>
    <row r="701">
      <c r="A701" s="27" t="s">
        <v>757</v>
      </c>
      <c r="B701" s="27" t="s">
        <v>6</v>
      </c>
      <c r="C701" s="27" t="s">
        <v>7</v>
      </c>
      <c r="D701" s="26" t="s">
        <v>99</v>
      </c>
    </row>
    <row r="702">
      <c r="A702" s="27" t="s">
        <v>758</v>
      </c>
      <c r="B702" s="27" t="s">
        <v>6</v>
      </c>
      <c r="C702" s="27" t="s">
        <v>6</v>
      </c>
      <c r="D702" s="26" t="s">
        <v>5</v>
      </c>
    </row>
    <row r="703">
      <c r="A703" s="27" t="s">
        <v>759</v>
      </c>
      <c r="B703" s="27" t="s">
        <v>23</v>
      </c>
      <c r="C703" s="27" t="s">
        <v>6</v>
      </c>
      <c r="D703" s="26" t="s">
        <v>7</v>
      </c>
    </row>
    <row r="704">
      <c r="A704" s="27" t="s">
        <v>760</v>
      </c>
      <c r="B704" s="27" t="s">
        <v>6</v>
      </c>
      <c r="C704" s="27" t="s">
        <v>6</v>
      </c>
      <c r="D704" s="26" t="s">
        <v>23</v>
      </c>
    </row>
    <row r="705">
      <c r="A705" s="27" t="s">
        <v>761</v>
      </c>
      <c r="B705" s="27" t="s">
        <v>6</v>
      </c>
      <c r="C705" s="27" t="s">
        <v>5</v>
      </c>
      <c r="D705" s="26" t="s">
        <v>5</v>
      </c>
    </row>
    <row r="706">
      <c r="A706" s="27" t="s">
        <v>762</v>
      </c>
      <c r="B706" s="27" t="s">
        <v>6</v>
      </c>
      <c r="C706" s="27" t="s">
        <v>5</v>
      </c>
      <c r="D706" s="26" t="s">
        <v>23</v>
      </c>
    </row>
    <row r="707">
      <c r="A707" s="27" t="s">
        <v>763</v>
      </c>
      <c r="B707" s="27" t="s">
        <v>5</v>
      </c>
      <c r="C707" s="27" t="s">
        <v>7</v>
      </c>
      <c r="D707" s="26" t="s">
        <v>99</v>
      </c>
    </row>
    <row r="708">
      <c r="A708" s="27" t="s">
        <v>764</v>
      </c>
      <c r="B708" s="27" t="s">
        <v>10</v>
      </c>
      <c r="C708" s="27" t="s">
        <v>10</v>
      </c>
      <c r="D708" s="26" t="s">
        <v>6</v>
      </c>
    </row>
    <row r="709">
      <c r="A709" s="27" t="s">
        <v>765</v>
      </c>
      <c r="B709" s="27" t="s">
        <v>10</v>
      </c>
      <c r="C709" s="27" t="s">
        <v>99</v>
      </c>
      <c r="D709" s="26" t="s">
        <v>6</v>
      </c>
    </row>
    <row r="710">
      <c r="A710" s="27" t="s">
        <v>766</v>
      </c>
      <c r="B710" s="27" t="s">
        <v>6</v>
      </c>
      <c r="C710" s="27" t="s">
        <v>5</v>
      </c>
      <c r="D710" s="26" t="s">
        <v>99</v>
      </c>
    </row>
    <row r="711">
      <c r="A711" s="27" t="s">
        <v>767</v>
      </c>
      <c r="B711" s="27" t="s">
        <v>6</v>
      </c>
      <c r="C711" s="27" t="s">
        <v>5</v>
      </c>
      <c r="D711" s="26" t="s">
        <v>99</v>
      </c>
    </row>
    <row r="712">
      <c r="A712" s="27" t="s">
        <v>768</v>
      </c>
      <c r="B712" s="27" t="s">
        <v>99</v>
      </c>
      <c r="C712" s="27" t="s">
        <v>99</v>
      </c>
      <c r="D712" s="26" t="s">
        <v>99</v>
      </c>
    </row>
    <row r="713">
      <c r="A713" s="27" t="s">
        <v>769</v>
      </c>
      <c r="B713" s="27" t="s">
        <v>6</v>
      </c>
      <c r="C713" s="27" t="s">
        <v>99</v>
      </c>
      <c r="D713" s="26" t="s">
        <v>7</v>
      </c>
    </row>
    <row r="714">
      <c r="A714" s="27" t="s">
        <v>770</v>
      </c>
      <c r="B714" s="27" t="s">
        <v>6</v>
      </c>
      <c r="C714" s="27" t="s">
        <v>7</v>
      </c>
      <c r="D714" s="26" t="s">
        <v>99</v>
      </c>
    </row>
    <row r="715">
      <c r="A715" s="27" t="s">
        <v>771</v>
      </c>
      <c r="B715" s="27" t="s">
        <v>6</v>
      </c>
      <c r="C715" s="27" t="s">
        <v>99</v>
      </c>
      <c r="D715" s="26" t="s">
        <v>99</v>
      </c>
    </row>
    <row r="716">
      <c r="A716" s="27" t="s">
        <v>772</v>
      </c>
      <c r="B716" s="27" t="s">
        <v>6</v>
      </c>
      <c r="C716" s="27" t="s">
        <v>6</v>
      </c>
      <c r="D716" s="26" t="s">
        <v>5</v>
      </c>
    </row>
    <row r="717">
      <c r="A717" s="27" t="s">
        <v>773</v>
      </c>
      <c r="B717" s="27" t="s">
        <v>6</v>
      </c>
      <c r="C717" s="27" t="s">
        <v>7</v>
      </c>
      <c r="D717" s="26" t="s">
        <v>99</v>
      </c>
    </row>
    <row r="718">
      <c r="A718" s="27" t="s">
        <v>774</v>
      </c>
      <c r="B718" s="27" t="s">
        <v>6</v>
      </c>
      <c r="C718" s="27" t="s">
        <v>6</v>
      </c>
      <c r="D718" s="26" t="s">
        <v>6</v>
      </c>
    </row>
    <row r="719">
      <c r="A719" s="27" t="s">
        <v>775</v>
      </c>
      <c r="B719" s="27" t="s">
        <v>6</v>
      </c>
      <c r="C719" s="27" t="s">
        <v>6</v>
      </c>
      <c r="D719" s="26" t="s">
        <v>6</v>
      </c>
    </row>
    <row r="720">
      <c r="A720" s="27" t="s">
        <v>776</v>
      </c>
      <c r="B720" s="27" t="s">
        <v>5</v>
      </c>
      <c r="C720" s="27" t="s">
        <v>99</v>
      </c>
      <c r="D720" s="26" t="s">
        <v>99</v>
      </c>
    </row>
    <row r="721">
      <c r="A721" s="27" t="s">
        <v>777</v>
      </c>
      <c r="B721" s="27" t="s">
        <v>6</v>
      </c>
      <c r="C721" s="27" t="s">
        <v>6</v>
      </c>
      <c r="D721" s="26" t="s">
        <v>6</v>
      </c>
    </row>
    <row r="722">
      <c r="A722" s="27" t="s">
        <v>778</v>
      </c>
      <c r="B722" s="27" t="s">
        <v>6</v>
      </c>
      <c r="C722" s="27" t="s">
        <v>99</v>
      </c>
      <c r="D722" s="26" t="s">
        <v>7</v>
      </c>
    </row>
    <row r="723">
      <c r="A723" s="27" t="s">
        <v>779</v>
      </c>
      <c r="B723" s="27" t="s">
        <v>6</v>
      </c>
      <c r="C723" s="27" t="s">
        <v>5</v>
      </c>
      <c r="D723" s="26" t="s">
        <v>6</v>
      </c>
    </row>
    <row r="724">
      <c r="A724" s="27" t="s">
        <v>780</v>
      </c>
      <c r="B724" s="27" t="s">
        <v>6</v>
      </c>
      <c r="C724" s="27" t="s">
        <v>99</v>
      </c>
      <c r="D724" s="26" t="s">
        <v>99</v>
      </c>
    </row>
    <row r="725">
      <c r="A725" s="27" t="s">
        <v>781</v>
      </c>
      <c r="B725" s="27" t="s">
        <v>6</v>
      </c>
      <c r="C725" s="27" t="s">
        <v>6</v>
      </c>
      <c r="D725" s="26" t="s">
        <v>6</v>
      </c>
    </row>
    <row r="726">
      <c r="A726" s="27" t="s">
        <v>782</v>
      </c>
      <c r="B726" s="27" t="s">
        <v>6</v>
      </c>
      <c r="C726" s="27" t="s">
        <v>10</v>
      </c>
      <c r="D726" s="26" t="s">
        <v>99</v>
      </c>
    </row>
    <row r="727">
      <c r="A727" s="27" t="s">
        <v>783</v>
      </c>
      <c r="B727" s="27" t="s">
        <v>6</v>
      </c>
      <c r="C727" s="27" t="s">
        <v>99</v>
      </c>
      <c r="D727" s="26" t="s">
        <v>5</v>
      </c>
    </row>
    <row r="728">
      <c r="A728" s="27" t="s">
        <v>784</v>
      </c>
      <c r="B728" s="27" t="s">
        <v>6</v>
      </c>
      <c r="C728" s="27" t="s">
        <v>6</v>
      </c>
      <c r="D728" s="26" t="s">
        <v>6</v>
      </c>
    </row>
    <row r="729">
      <c r="A729" s="27" t="s">
        <v>785</v>
      </c>
      <c r="B729" s="27" t="s">
        <v>6</v>
      </c>
      <c r="C729" s="27" t="s">
        <v>6</v>
      </c>
      <c r="D729" s="26" t="s">
        <v>6</v>
      </c>
    </row>
    <row r="730">
      <c r="A730" s="27" t="s">
        <v>786</v>
      </c>
      <c r="B730" s="27" t="s">
        <v>6</v>
      </c>
      <c r="C730" s="27" t="s">
        <v>6</v>
      </c>
      <c r="D730" s="26" t="s">
        <v>7</v>
      </c>
    </row>
    <row r="731">
      <c r="A731" s="27" t="s">
        <v>787</v>
      </c>
      <c r="B731" s="27" t="s">
        <v>6</v>
      </c>
      <c r="C731" s="27" t="s">
        <v>6</v>
      </c>
      <c r="D731" s="26" t="s">
        <v>99</v>
      </c>
    </row>
    <row r="732">
      <c r="A732" s="27" t="s">
        <v>788</v>
      </c>
      <c r="B732" s="27" t="s">
        <v>10</v>
      </c>
      <c r="C732" s="27" t="s">
        <v>7</v>
      </c>
      <c r="D732" s="26" t="s">
        <v>6</v>
      </c>
    </row>
    <row r="733">
      <c r="A733" s="27" t="s">
        <v>789</v>
      </c>
      <c r="B733" s="27" t="s">
        <v>6</v>
      </c>
      <c r="C733" s="27" t="s">
        <v>7</v>
      </c>
      <c r="D733" s="26" t="s">
        <v>10</v>
      </c>
    </row>
    <row r="734">
      <c r="A734" s="27" t="s">
        <v>790</v>
      </c>
      <c r="B734" s="27" t="s">
        <v>7</v>
      </c>
      <c r="C734" s="27" t="s">
        <v>7</v>
      </c>
      <c r="D734" s="26" t="s">
        <v>99</v>
      </c>
    </row>
    <row r="735">
      <c r="A735" s="27" t="s">
        <v>791</v>
      </c>
      <c r="B735" s="27" t="s">
        <v>99</v>
      </c>
      <c r="C735" s="27" t="s">
        <v>6</v>
      </c>
      <c r="D735" s="26" t="s">
        <v>99</v>
      </c>
    </row>
    <row r="736">
      <c r="A736" s="27" t="s">
        <v>792</v>
      </c>
      <c r="B736" s="27" t="s">
        <v>6</v>
      </c>
      <c r="C736" s="27" t="s">
        <v>99</v>
      </c>
      <c r="D736" s="26" t="s">
        <v>99</v>
      </c>
    </row>
    <row r="737">
      <c r="A737" s="27" t="s">
        <v>793</v>
      </c>
      <c r="B737" s="27" t="s">
        <v>6</v>
      </c>
      <c r="C737" s="27" t="s">
        <v>99</v>
      </c>
      <c r="D737" s="26" t="s">
        <v>6</v>
      </c>
    </row>
    <row r="738">
      <c r="A738" s="27" t="s">
        <v>794</v>
      </c>
      <c r="B738" s="27" t="s">
        <v>5</v>
      </c>
      <c r="C738" s="27" t="s">
        <v>99</v>
      </c>
      <c r="D738" s="26" t="s">
        <v>99</v>
      </c>
    </row>
    <row r="739">
      <c r="A739" s="27" t="s">
        <v>795</v>
      </c>
      <c r="B739" s="27" t="s">
        <v>6</v>
      </c>
      <c r="C739" s="27" t="s">
        <v>99</v>
      </c>
      <c r="D739" s="26" t="s">
        <v>99</v>
      </c>
    </row>
    <row r="740">
      <c r="A740" s="27" t="s">
        <v>796</v>
      </c>
      <c r="B740" s="27" t="s">
        <v>5</v>
      </c>
      <c r="C740" s="27" t="s">
        <v>7</v>
      </c>
      <c r="D740" s="26" t="s">
        <v>5</v>
      </c>
    </row>
    <row r="741">
      <c r="A741" s="27" t="s">
        <v>797</v>
      </c>
      <c r="B741" s="27" t="s">
        <v>5</v>
      </c>
      <c r="C741" s="27" t="s">
        <v>99</v>
      </c>
      <c r="D741" s="26" t="s">
        <v>99</v>
      </c>
    </row>
    <row r="742">
      <c r="A742" s="27" t="s">
        <v>798</v>
      </c>
      <c r="B742" s="27" t="s">
        <v>6</v>
      </c>
      <c r="C742" s="27" t="s">
        <v>6</v>
      </c>
      <c r="D742" s="26" t="s">
        <v>5</v>
      </c>
    </row>
    <row r="743">
      <c r="A743" s="27" t="s">
        <v>799</v>
      </c>
      <c r="B743" s="27" t="s">
        <v>6</v>
      </c>
      <c r="C743" s="27" t="s">
        <v>6</v>
      </c>
      <c r="D743" s="26" t="s">
        <v>6</v>
      </c>
    </row>
    <row r="744">
      <c r="A744" s="27" t="s">
        <v>800</v>
      </c>
      <c r="B744" s="27" t="s">
        <v>6</v>
      </c>
      <c r="C744" s="27" t="s">
        <v>99</v>
      </c>
      <c r="D744" s="26" t="s">
        <v>99</v>
      </c>
    </row>
    <row r="745">
      <c r="A745" s="27" t="s">
        <v>801</v>
      </c>
      <c r="B745" s="27" t="s">
        <v>99</v>
      </c>
      <c r="C745" s="27" t="s">
        <v>99</v>
      </c>
      <c r="D745" s="26" t="s">
        <v>99</v>
      </c>
    </row>
    <row r="746">
      <c r="A746" s="27" t="s">
        <v>802</v>
      </c>
      <c r="B746" s="27" t="s">
        <v>6</v>
      </c>
      <c r="C746" s="27" t="s">
        <v>6</v>
      </c>
      <c r="D746" s="26" t="s">
        <v>7</v>
      </c>
    </row>
    <row r="747">
      <c r="A747" s="27" t="s">
        <v>803</v>
      </c>
      <c r="B747" s="27" t="s">
        <v>5</v>
      </c>
      <c r="C747" s="27" t="s">
        <v>99</v>
      </c>
      <c r="D747" s="26" t="s">
        <v>6</v>
      </c>
    </row>
    <row r="748">
      <c r="A748" s="27" t="s">
        <v>804</v>
      </c>
      <c r="B748" s="27" t="s">
        <v>5</v>
      </c>
      <c r="C748" s="27" t="s">
        <v>5</v>
      </c>
      <c r="D748" s="26" t="s">
        <v>5</v>
      </c>
    </row>
    <row r="749">
      <c r="A749" s="27" t="s">
        <v>805</v>
      </c>
      <c r="B749" s="27" t="s">
        <v>5</v>
      </c>
      <c r="C749" s="27" t="s">
        <v>99</v>
      </c>
      <c r="D749" s="26" t="s">
        <v>6</v>
      </c>
    </row>
    <row r="750">
      <c r="A750" s="27" t="s">
        <v>806</v>
      </c>
      <c r="B750" s="27" t="s">
        <v>6</v>
      </c>
      <c r="C750" s="27" t="s">
        <v>99</v>
      </c>
      <c r="D750" s="26" t="s">
        <v>6</v>
      </c>
    </row>
    <row r="751">
      <c r="A751" s="27" t="s">
        <v>807</v>
      </c>
      <c r="B751" s="27" t="s">
        <v>6</v>
      </c>
      <c r="C751" s="27" t="s">
        <v>99</v>
      </c>
      <c r="D751" s="26" t="s">
        <v>5</v>
      </c>
    </row>
    <row r="752">
      <c r="A752" s="27" t="s">
        <v>808</v>
      </c>
      <c r="B752" s="27" t="s">
        <v>6</v>
      </c>
      <c r="C752" s="27" t="s">
        <v>7</v>
      </c>
      <c r="D752" s="26" t="s">
        <v>6</v>
      </c>
    </row>
    <row r="753">
      <c r="A753" s="27" t="s">
        <v>809</v>
      </c>
      <c r="B753" s="27" t="s">
        <v>6</v>
      </c>
      <c r="C753" s="27" t="s">
        <v>5</v>
      </c>
      <c r="D753" s="26" t="s">
        <v>6</v>
      </c>
    </row>
    <row r="754">
      <c r="A754" s="27" t="s">
        <v>810</v>
      </c>
      <c r="B754" s="27" t="s">
        <v>6</v>
      </c>
      <c r="C754" s="27" t="s">
        <v>99</v>
      </c>
      <c r="D754" s="26" t="s">
        <v>6</v>
      </c>
    </row>
    <row r="755">
      <c r="A755" s="27" t="s">
        <v>811</v>
      </c>
      <c r="B755" s="27" t="s">
        <v>6</v>
      </c>
      <c r="C755" s="27" t="s">
        <v>6</v>
      </c>
      <c r="D755" s="26" t="s">
        <v>23</v>
      </c>
    </row>
    <row r="756">
      <c r="A756" s="27" t="s">
        <v>812</v>
      </c>
      <c r="B756" s="27" t="s">
        <v>10</v>
      </c>
      <c r="C756" s="27" t="s">
        <v>7</v>
      </c>
      <c r="D756" s="26" t="s">
        <v>5</v>
      </c>
    </row>
    <row r="757">
      <c r="A757" s="27" t="s">
        <v>813</v>
      </c>
      <c r="B757" s="27" t="s">
        <v>5</v>
      </c>
      <c r="C757" s="27" t="s">
        <v>99</v>
      </c>
      <c r="D757" s="26" t="s">
        <v>99</v>
      </c>
    </row>
    <row r="758">
      <c r="A758" s="27" t="s">
        <v>814</v>
      </c>
      <c r="B758" s="27" t="s">
        <v>6</v>
      </c>
      <c r="C758" s="27" t="s">
        <v>6</v>
      </c>
      <c r="D758" s="26" t="s">
        <v>7</v>
      </c>
    </row>
    <row r="759">
      <c r="A759" s="27" t="s">
        <v>815</v>
      </c>
      <c r="B759" s="27" t="s">
        <v>6</v>
      </c>
      <c r="C759" s="27" t="s">
        <v>99</v>
      </c>
      <c r="D759" s="26" t="s">
        <v>99</v>
      </c>
    </row>
    <row r="760">
      <c r="A760" s="27" t="s">
        <v>816</v>
      </c>
      <c r="B760" s="27" t="s">
        <v>5</v>
      </c>
      <c r="C760" s="27" t="s">
        <v>99</v>
      </c>
      <c r="D760" s="26" t="s">
        <v>6</v>
      </c>
    </row>
    <row r="761">
      <c r="A761" s="27" t="s">
        <v>817</v>
      </c>
      <c r="B761" s="27" t="s">
        <v>5</v>
      </c>
      <c r="C761" s="27" t="s">
        <v>10</v>
      </c>
      <c r="D761" s="26" t="s">
        <v>10</v>
      </c>
    </row>
    <row r="762">
      <c r="A762" s="27" t="s">
        <v>818</v>
      </c>
      <c r="B762" s="27" t="s">
        <v>6</v>
      </c>
      <c r="C762" s="27" t="s">
        <v>10</v>
      </c>
      <c r="D762" s="26" t="s">
        <v>7</v>
      </c>
    </row>
    <row r="763">
      <c r="A763" s="27" t="s">
        <v>819</v>
      </c>
      <c r="B763" s="27" t="s">
        <v>6</v>
      </c>
      <c r="C763" s="27" t="s">
        <v>7</v>
      </c>
      <c r="D763" s="26" t="s">
        <v>23</v>
      </c>
    </row>
    <row r="764">
      <c r="A764" s="27" t="s">
        <v>820</v>
      </c>
      <c r="B764" s="27" t="s">
        <v>6</v>
      </c>
      <c r="C764" s="27" t="s">
        <v>6</v>
      </c>
      <c r="D764" s="26" t="s">
        <v>7</v>
      </c>
    </row>
    <row r="765">
      <c r="A765" s="27" t="s">
        <v>821</v>
      </c>
      <c r="B765" s="27" t="s">
        <v>6</v>
      </c>
      <c r="C765" s="27" t="s">
        <v>6</v>
      </c>
      <c r="D765" s="26" t="s">
        <v>6</v>
      </c>
    </row>
    <row r="766">
      <c r="A766" s="27" t="s">
        <v>822</v>
      </c>
      <c r="B766" s="27" t="s">
        <v>99</v>
      </c>
      <c r="C766" s="27" t="s">
        <v>99</v>
      </c>
      <c r="D766" s="26" t="s">
        <v>99</v>
      </c>
    </row>
    <row r="767">
      <c r="A767" s="27" t="s">
        <v>823</v>
      </c>
      <c r="B767" s="27" t="s">
        <v>6</v>
      </c>
      <c r="C767" s="27" t="s">
        <v>7</v>
      </c>
      <c r="D767" s="26" t="s">
        <v>5</v>
      </c>
    </row>
    <row r="768">
      <c r="A768" s="27" t="s">
        <v>824</v>
      </c>
      <c r="B768" s="27" t="s">
        <v>6</v>
      </c>
      <c r="C768" s="27" t="s">
        <v>5</v>
      </c>
      <c r="D768" s="26" t="s">
        <v>99</v>
      </c>
    </row>
    <row r="769">
      <c r="A769" s="27" t="s">
        <v>825</v>
      </c>
      <c r="B769" s="27" t="s">
        <v>6</v>
      </c>
      <c r="C769" s="27" t="s">
        <v>99</v>
      </c>
      <c r="D769" s="26" t="s">
        <v>23</v>
      </c>
    </row>
    <row r="770">
      <c r="A770" s="27" t="s">
        <v>826</v>
      </c>
      <c r="B770" s="27" t="s">
        <v>99</v>
      </c>
      <c r="C770" s="27" t="s">
        <v>6</v>
      </c>
      <c r="D770" s="26" t="s">
        <v>6</v>
      </c>
    </row>
    <row r="771">
      <c r="A771" s="27" t="s">
        <v>827</v>
      </c>
      <c r="B771" s="27" t="s">
        <v>6</v>
      </c>
      <c r="C771" s="27" t="s">
        <v>6</v>
      </c>
      <c r="D771" s="26" t="s">
        <v>6</v>
      </c>
    </row>
    <row r="772">
      <c r="A772" s="27" t="s">
        <v>828</v>
      </c>
      <c r="B772" s="27" t="s">
        <v>6</v>
      </c>
      <c r="C772" s="27" t="s">
        <v>23</v>
      </c>
      <c r="D772" s="26" t="s">
        <v>7</v>
      </c>
    </row>
    <row r="773">
      <c r="A773" s="27" t="s">
        <v>829</v>
      </c>
      <c r="B773" s="27" t="s">
        <v>6</v>
      </c>
      <c r="C773" s="27" t="s">
        <v>5</v>
      </c>
      <c r="D773" s="26" t="s">
        <v>5</v>
      </c>
    </row>
    <row r="774">
      <c r="A774" s="27" t="s">
        <v>830</v>
      </c>
      <c r="B774" s="27" t="s">
        <v>5</v>
      </c>
      <c r="C774" s="27" t="s">
        <v>5</v>
      </c>
      <c r="D774" s="26" t="s">
        <v>5</v>
      </c>
    </row>
    <row r="775">
      <c r="A775" s="27" t="s">
        <v>831</v>
      </c>
      <c r="B775" s="27" t="s">
        <v>6</v>
      </c>
      <c r="C775" s="27" t="s">
        <v>7</v>
      </c>
      <c r="D775" s="26" t="s">
        <v>6</v>
      </c>
    </row>
    <row r="776">
      <c r="A776" s="27" t="s">
        <v>832</v>
      </c>
      <c r="B776" s="27" t="s">
        <v>6</v>
      </c>
      <c r="C776" s="27" t="s">
        <v>7</v>
      </c>
      <c r="D776" s="26" t="s">
        <v>99</v>
      </c>
    </row>
    <row r="777">
      <c r="A777" s="27" t="s">
        <v>833</v>
      </c>
      <c r="B777" s="27" t="s">
        <v>6</v>
      </c>
      <c r="C777" s="27" t="s">
        <v>7</v>
      </c>
      <c r="D777" s="26" t="s">
        <v>6</v>
      </c>
    </row>
    <row r="778">
      <c r="A778" s="27" t="s">
        <v>834</v>
      </c>
      <c r="B778" s="27" t="s">
        <v>6</v>
      </c>
      <c r="C778" s="27" t="s">
        <v>6</v>
      </c>
      <c r="D778" s="26" t="s">
        <v>5</v>
      </c>
    </row>
    <row r="779">
      <c r="A779" s="27" t="s">
        <v>835</v>
      </c>
      <c r="B779" s="27" t="s">
        <v>5</v>
      </c>
      <c r="C779" s="27" t="s">
        <v>6</v>
      </c>
      <c r="D779" s="26" t="s">
        <v>6</v>
      </c>
    </row>
    <row r="780">
      <c r="A780" s="27" t="s">
        <v>836</v>
      </c>
      <c r="B780" s="27" t="s">
        <v>5</v>
      </c>
      <c r="C780" s="27" t="s">
        <v>6</v>
      </c>
      <c r="D780" s="26" t="s">
        <v>99</v>
      </c>
    </row>
    <row r="781">
      <c r="A781" s="27" t="s">
        <v>837</v>
      </c>
      <c r="B781" s="27" t="s">
        <v>7</v>
      </c>
      <c r="C781" s="27" t="s">
        <v>7</v>
      </c>
      <c r="D781" s="26" t="s">
        <v>23</v>
      </c>
    </row>
    <row r="782">
      <c r="A782" s="27" t="s">
        <v>838</v>
      </c>
      <c r="B782" s="27" t="s">
        <v>6</v>
      </c>
      <c r="C782" s="27" t="s">
        <v>99</v>
      </c>
      <c r="D782" s="26" t="s">
        <v>99</v>
      </c>
    </row>
    <row r="783">
      <c r="A783" s="27" t="s">
        <v>839</v>
      </c>
      <c r="B783" s="27" t="s">
        <v>6</v>
      </c>
      <c r="C783" s="27" t="s">
        <v>5</v>
      </c>
      <c r="D783" s="26" t="s">
        <v>99</v>
      </c>
    </row>
    <row r="784">
      <c r="A784" s="27" t="s">
        <v>840</v>
      </c>
      <c r="B784" s="27" t="s">
        <v>6</v>
      </c>
      <c r="C784" s="27" t="s">
        <v>10</v>
      </c>
      <c r="D784" s="26" t="s">
        <v>5</v>
      </c>
    </row>
    <row r="785">
      <c r="A785" s="27" t="s">
        <v>841</v>
      </c>
      <c r="B785" s="27" t="s">
        <v>6</v>
      </c>
      <c r="C785" s="27" t="s">
        <v>7</v>
      </c>
      <c r="D785" s="26" t="s">
        <v>7</v>
      </c>
    </row>
    <row r="786">
      <c r="A786" s="27" t="s">
        <v>842</v>
      </c>
      <c r="B786" s="27" t="s">
        <v>5</v>
      </c>
      <c r="C786" s="27" t="s">
        <v>99</v>
      </c>
      <c r="D786" s="26" t="s">
        <v>99</v>
      </c>
    </row>
    <row r="787">
      <c r="A787" s="27" t="s">
        <v>843</v>
      </c>
      <c r="B787" s="27" t="s">
        <v>6</v>
      </c>
      <c r="C787" s="27" t="s">
        <v>6</v>
      </c>
      <c r="D787" s="26" t="s">
        <v>101</v>
      </c>
    </row>
    <row r="788">
      <c r="A788" s="27" t="s">
        <v>844</v>
      </c>
      <c r="B788" s="27" t="s">
        <v>10</v>
      </c>
      <c r="C788" s="27" t="s">
        <v>99</v>
      </c>
      <c r="D788" s="26" t="s">
        <v>99</v>
      </c>
    </row>
    <row r="789">
      <c r="A789" s="27" t="s">
        <v>845</v>
      </c>
      <c r="B789" s="27" t="s">
        <v>6</v>
      </c>
      <c r="C789" s="27" t="s">
        <v>30</v>
      </c>
      <c r="D789" s="26" t="s">
        <v>99</v>
      </c>
    </row>
    <row r="790">
      <c r="A790" s="27" t="s">
        <v>846</v>
      </c>
      <c r="B790" s="27" t="s">
        <v>101</v>
      </c>
      <c r="C790" s="27" t="s">
        <v>99</v>
      </c>
      <c r="D790" s="26" t="s">
        <v>99</v>
      </c>
    </row>
    <row r="791">
      <c r="A791" s="27" t="s">
        <v>847</v>
      </c>
      <c r="B791" s="27" t="s">
        <v>99</v>
      </c>
      <c r="C791" s="27" t="s">
        <v>99</v>
      </c>
      <c r="D791" s="26" t="s">
        <v>99</v>
      </c>
    </row>
    <row r="792">
      <c r="A792" s="27" t="s">
        <v>848</v>
      </c>
      <c r="B792" s="27" t="s">
        <v>30</v>
      </c>
      <c r="C792" s="27" t="s">
        <v>23</v>
      </c>
      <c r="D792" s="26" t="s">
        <v>5</v>
      </c>
    </row>
    <row r="793">
      <c r="A793" s="27" t="s">
        <v>849</v>
      </c>
      <c r="B793" s="27" t="s">
        <v>99</v>
      </c>
      <c r="C793" s="27" t="s">
        <v>7</v>
      </c>
      <c r="D793" s="26" t="s">
        <v>99</v>
      </c>
    </row>
    <row r="794">
      <c r="A794" s="27" t="s">
        <v>850</v>
      </c>
      <c r="B794" s="27" t="s">
        <v>5</v>
      </c>
      <c r="C794" s="27" t="s">
        <v>99</v>
      </c>
      <c r="D794" s="26" t="s">
        <v>99</v>
      </c>
    </row>
    <row r="795">
      <c r="A795" s="27" t="s">
        <v>851</v>
      </c>
      <c r="B795" s="27" t="s">
        <v>99</v>
      </c>
      <c r="C795" s="27" t="s">
        <v>99</v>
      </c>
      <c r="D795" s="26" t="s">
        <v>99</v>
      </c>
    </row>
    <row r="796">
      <c r="A796" s="27" t="s">
        <v>852</v>
      </c>
      <c r="B796" s="27" t="s">
        <v>99</v>
      </c>
      <c r="C796" s="27" t="s">
        <v>99</v>
      </c>
      <c r="D796" s="26" t="s">
        <v>99</v>
      </c>
    </row>
    <row r="797">
      <c r="A797" s="27" t="s">
        <v>853</v>
      </c>
      <c r="B797" s="27" t="s">
        <v>6</v>
      </c>
      <c r="C797" s="27" t="s">
        <v>23</v>
      </c>
      <c r="D797" s="26" t="s">
        <v>99</v>
      </c>
    </row>
    <row r="798">
      <c r="A798" s="27" t="s">
        <v>854</v>
      </c>
      <c r="B798" s="27" t="s">
        <v>5</v>
      </c>
      <c r="C798" s="27" t="s">
        <v>99</v>
      </c>
      <c r="D798" s="26" t="s">
        <v>18</v>
      </c>
    </row>
    <row r="799">
      <c r="A799" s="27" t="s">
        <v>855</v>
      </c>
      <c r="B799" s="27" t="s">
        <v>99</v>
      </c>
      <c r="C799" s="27" t="s">
        <v>99</v>
      </c>
      <c r="D799" s="26" t="s">
        <v>99</v>
      </c>
    </row>
    <row r="800">
      <c r="A800" s="27" t="s">
        <v>856</v>
      </c>
      <c r="B800" s="27" t="s">
        <v>7</v>
      </c>
      <c r="C800" s="27" t="s">
        <v>99</v>
      </c>
      <c r="D800" s="26" t="s">
        <v>99</v>
      </c>
    </row>
    <row r="801">
      <c r="A801" s="27" t="s">
        <v>857</v>
      </c>
      <c r="B801" s="27" t="s">
        <v>5</v>
      </c>
      <c r="C801" s="27" t="s">
        <v>5</v>
      </c>
      <c r="D801" s="26" t="s">
        <v>7</v>
      </c>
    </row>
    <row r="802">
      <c r="A802" s="27" t="s">
        <v>858</v>
      </c>
      <c r="B802" s="27" t="s">
        <v>6</v>
      </c>
      <c r="C802" s="27" t="s">
        <v>99</v>
      </c>
      <c r="D802" s="26" t="s">
        <v>5</v>
      </c>
    </row>
    <row r="803">
      <c r="A803" s="27" t="s">
        <v>859</v>
      </c>
      <c r="B803" s="27" t="s">
        <v>99</v>
      </c>
      <c r="C803" s="27" t="s">
        <v>7</v>
      </c>
      <c r="D803" s="26" t="s">
        <v>99</v>
      </c>
    </row>
    <row r="804">
      <c r="A804" s="27" t="s">
        <v>860</v>
      </c>
      <c r="B804" s="27" t="s">
        <v>99</v>
      </c>
      <c r="C804" s="27" t="s">
        <v>99</v>
      </c>
      <c r="D804" s="26" t="s">
        <v>23</v>
      </c>
    </row>
    <row r="805">
      <c r="A805" s="27" t="s">
        <v>861</v>
      </c>
      <c r="B805" s="27" t="s">
        <v>5</v>
      </c>
      <c r="C805" s="27" t="s">
        <v>99</v>
      </c>
      <c r="D805" s="26" t="s">
        <v>99</v>
      </c>
    </row>
    <row r="806">
      <c r="A806" s="27" t="s">
        <v>862</v>
      </c>
      <c r="B806" s="27" t="s">
        <v>6</v>
      </c>
      <c r="C806" s="27" t="s">
        <v>99</v>
      </c>
      <c r="D806" s="26" t="s">
        <v>5</v>
      </c>
    </row>
    <row r="807">
      <c r="A807" s="27" t="s">
        <v>863</v>
      </c>
      <c r="B807" s="27" t="s">
        <v>5</v>
      </c>
      <c r="C807" s="27" t="s">
        <v>6</v>
      </c>
      <c r="D807" s="26" t="s">
        <v>99</v>
      </c>
    </row>
    <row r="808">
      <c r="A808" s="27" t="s">
        <v>864</v>
      </c>
      <c r="B808" s="27" t="s">
        <v>99</v>
      </c>
      <c r="C808" s="27" t="s">
        <v>99</v>
      </c>
      <c r="D808" s="26" t="s">
        <v>99</v>
      </c>
    </row>
    <row r="809">
      <c r="A809" s="27" t="s">
        <v>865</v>
      </c>
      <c r="B809" s="27" t="s">
        <v>5</v>
      </c>
      <c r="C809" s="27" t="s">
        <v>99</v>
      </c>
      <c r="D809" s="26" t="s">
        <v>99</v>
      </c>
    </row>
    <row r="810">
      <c r="A810" s="27" t="s">
        <v>866</v>
      </c>
      <c r="B810" s="27" t="s">
        <v>6</v>
      </c>
      <c r="C810" s="27" t="s">
        <v>99</v>
      </c>
      <c r="D810" s="26" t="s">
        <v>99</v>
      </c>
    </row>
    <row r="811">
      <c r="A811" s="27" t="s">
        <v>867</v>
      </c>
      <c r="B811" s="27" t="s">
        <v>18</v>
      </c>
      <c r="C811" s="27" t="s">
        <v>5</v>
      </c>
      <c r="D811" s="26" t="s">
        <v>5</v>
      </c>
    </row>
    <row r="812">
      <c r="A812" s="27" t="s">
        <v>868</v>
      </c>
      <c r="B812" s="27" t="s">
        <v>5</v>
      </c>
      <c r="C812" s="27" t="s">
        <v>99</v>
      </c>
      <c r="D812" s="26" t="s">
        <v>99</v>
      </c>
    </row>
    <row r="813">
      <c r="A813" s="27" t="s">
        <v>869</v>
      </c>
      <c r="B813" s="27" t="s">
        <v>7</v>
      </c>
      <c r="C813" s="27" t="s">
        <v>7</v>
      </c>
      <c r="D813" s="26" t="s">
        <v>99</v>
      </c>
    </row>
    <row r="814">
      <c r="A814" s="27" t="s">
        <v>870</v>
      </c>
      <c r="B814" s="27" t="s">
        <v>7</v>
      </c>
      <c r="C814" s="27" t="s">
        <v>7</v>
      </c>
      <c r="D814" s="26" t="s">
        <v>99</v>
      </c>
    </row>
    <row r="815">
      <c r="A815" s="27" t="s">
        <v>871</v>
      </c>
      <c r="B815" s="27" t="s">
        <v>5</v>
      </c>
      <c r="C815" s="27" t="s">
        <v>6</v>
      </c>
      <c r="D815" s="26" t="s">
        <v>99</v>
      </c>
    </row>
    <row r="816">
      <c r="A816" s="27" t="s">
        <v>872</v>
      </c>
      <c r="B816" s="27" t="s">
        <v>6</v>
      </c>
      <c r="C816" s="27" t="s">
        <v>30</v>
      </c>
      <c r="D816" s="26" t="s">
        <v>99</v>
      </c>
    </row>
    <row r="817">
      <c r="A817" s="27" t="s">
        <v>873</v>
      </c>
      <c r="B817" s="27" t="s">
        <v>7</v>
      </c>
      <c r="C817" s="27" t="s">
        <v>99</v>
      </c>
      <c r="D817" s="26" t="s">
        <v>99</v>
      </c>
    </row>
    <row r="818">
      <c r="A818" s="27" t="s">
        <v>874</v>
      </c>
      <c r="B818" s="27" t="s">
        <v>6</v>
      </c>
      <c r="C818" s="27" t="s">
        <v>7</v>
      </c>
      <c r="D818" s="26" t="s">
        <v>99</v>
      </c>
    </row>
    <row r="819">
      <c r="A819" s="27" t="s">
        <v>875</v>
      </c>
      <c r="B819" s="27" t="s">
        <v>6</v>
      </c>
      <c r="C819" s="27" t="s">
        <v>99</v>
      </c>
      <c r="D819" s="26" t="s">
        <v>30</v>
      </c>
    </row>
    <row r="820">
      <c r="A820" s="27" t="s">
        <v>876</v>
      </c>
      <c r="B820" s="27" t="s">
        <v>18</v>
      </c>
      <c r="C820" s="27" t="s">
        <v>99</v>
      </c>
      <c r="D820" s="26" t="s">
        <v>99</v>
      </c>
    </row>
    <row r="821">
      <c r="A821" s="27" t="s">
        <v>877</v>
      </c>
      <c r="B821" s="27" t="s">
        <v>5</v>
      </c>
      <c r="C821" s="27" t="s">
        <v>99</v>
      </c>
      <c r="D821" s="26" t="s">
        <v>5</v>
      </c>
    </row>
    <row r="822">
      <c r="A822" s="27" t="s">
        <v>878</v>
      </c>
      <c r="B822" s="27" t="s">
        <v>18</v>
      </c>
      <c r="C822" s="27" t="s">
        <v>99</v>
      </c>
      <c r="D822" s="26" t="s">
        <v>5</v>
      </c>
    </row>
    <row r="823">
      <c r="A823" s="27" t="s">
        <v>879</v>
      </c>
      <c r="B823" s="27" t="s">
        <v>5</v>
      </c>
      <c r="C823" s="27" t="s">
        <v>5</v>
      </c>
      <c r="D823" s="26" t="s">
        <v>5</v>
      </c>
    </row>
    <row r="824">
      <c r="A824" s="27" t="s">
        <v>880</v>
      </c>
      <c r="B824" s="27" t="s">
        <v>10</v>
      </c>
      <c r="C824" s="27" t="s">
        <v>6</v>
      </c>
      <c r="D824" s="26" t="s">
        <v>99</v>
      </c>
    </row>
    <row r="825">
      <c r="A825" s="27" t="s">
        <v>881</v>
      </c>
      <c r="B825" s="27" t="s">
        <v>99</v>
      </c>
      <c r="C825" s="27" t="s">
        <v>7</v>
      </c>
      <c r="D825" s="26" t="s">
        <v>99</v>
      </c>
    </row>
    <row r="826">
      <c r="A826" s="27" t="s">
        <v>882</v>
      </c>
      <c r="B826" s="27" t="s">
        <v>99</v>
      </c>
      <c r="C826" s="27" t="s">
        <v>99</v>
      </c>
      <c r="D826" s="26" t="s">
        <v>99</v>
      </c>
    </row>
    <row r="827">
      <c r="A827" s="27" t="s">
        <v>883</v>
      </c>
      <c r="B827" s="27" t="s">
        <v>6</v>
      </c>
      <c r="C827" s="27" t="s">
        <v>99</v>
      </c>
      <c r="D827" s="26" t="s">
        <v>99</v>
      </c>
    </row>
    <row r="828">
      <c r="A828" s="27" t="s">
        <v>884</v>
      </c>
      <c r="B828" s="27" t="s">
        <v>6</v>
      </c>
      <c r="C828" s="27" t="s">
        <v>99</v>
      </c>
      <c r="D828" s="26" t="s">
        <v>99</v>
      </c>
    </row>
    <row r="829">
      <c r="A829" s="27" t="s">
        <v>885</v>
      </c>
      <c r="B829" s="27" t="s">
        <v>5</v>
      </c>
      <c r="C829" s="27" t="s">
        <v>99</v>
      </c>
      <c r="D829" s="26" t="s">
        <v>99</v>
      </c>
    </row>
    <row r="830">
      <c r="A830" s="27" t="s">
        <v>886</v>
      </c>
      <c r="B830" s="27" t="s">
        <v>6</v>
      </c>
      <c r="C830" s="27" t="s">
        <v>6</v>
      </c>
      <c r="D830" s="26" t="s">
        <v>99</v>
      </c>
    </row>
    <row r="831">
      <c r="A831" s="27" t="s">
        <v>887</v>
      </c>
      <c r="B831" s="27" t="s">
        <v>5</v>
      </c>
      <c r="C831" s="27" t="s">
        <v>5</v>
      </c>
      <c r="D831" s="26" t="s">
        <v>5</v>
      </c>
    </row>
    <row r="832">
      <c r="A832" s="27" t="s">
        <v>888</v>
      </c>
      <c r="B832" s="27" t="s">
        <v>99</v>
      </c>
      <c r="C832" s="27" t="s">
        <v>99</v>
      </c>
      <c r="D832" s="26" t="s">
        <v>6</v>
      </c>
    </row>
    <row r="833">
      <c r="A833" s="27" t="s">
        <v>889</v>
      </c>
      <c r="B833" s="27" t="s">
        <v>18</v>
      </c>
      <c r="C833" s="27" t="s">
        <v>18</v>
      </c>
      <c r="D833" s="26" t="s">
        <v>18</v>
      </c>
    </row>
    <row r="834">
      <c r="A834" s="27" t="s">
        <v>890</v>
      </c>
      <c r="B834" s="27" t="s">
        <v>30</v>
      </c>
      <c r="C834" s="27" t="s">
        <v>99</v>
      </c>
      <c r="D834" s="26" t="s">
        <v>99</v>
      </c>
    </row>
    <row r="835">
      <c r="A835" s="27" t="s">
        <v>891</v>
      </c>
      <c r="B835" s="27" t="s">
        <v>99</v>
      </c>
      <c r="C835" s="27" t="s">
        <v>99</v>
      </c>
      <c r="D835" s="26" t="s">
        <v>99</v>
      </c>
    </row>
    <row r="836">
      <c r="A836" s="27" t="s">
        <v>892</v>
      </c>
      <c r="B836" s="27" t="s">
        <v>6</v>
      </c>
      <c r="C836" s="27" t="s">
        <v>6</v>
      </c>
      <c r="D836" s="26" t="s">
        <v>99</v>
      </c>
    </row>
    <row r="837">
      <c r="A837" s="27" t="s">
        <v>893</v>
      </c>
      <c r="B837" s="27" t="s">
        <v>5</v>
      </c>
      <c r="C837" s="27" t="s">
        <v>99</v>
      </c>
      <c r="D837" s="26" t="s">
        <v>99</v>
      </c>
    </row>
    <row r="838">
      <c r="A838" s="27" t="s">
        <v>894</v>
      </c>
      <c r="B838" s="27" t="s">
        <v>7</v>
      </c>
      <c r="C838" s="27" t="s">
        <v>7</v>
      </c>
      <c r="D838" s="26" t="s">
        <v>5</v>
      </c>
    </row>
    <row r="839">
      <c r="A839" s="27" t="s">
        <v>895</v>
      </c>
      <c r="B839" s="27" t="s">
        <v>5</v>
      </c>
      <c r="C839" s="27" t="s">
        <v>99</v>
      </c>
      <c r="D839" s="26" t="s">
        <v>5</v>
      </c>
    </row>
    <row r="840">
      <c r="A840" s="27" t="s">
        <v>896</v>
      </c>
      <c r="B840" s="27" t="s">
        <v>99</v>
      </c>
      <c r="C840" s="27" t="s">
        <v>99</v>
      </c>
      <c r="D840" s="26" t="s">
        <v>99</v>
      </c>
    </row>
    <row r="841">
      <c r="A841" s="27" t="s">
        <v>897</v>
      </c>
      <c r="B841" s="27" t="s">
        <v>99</v>
      </c>
      <c r="C841" s="27" t="s">
        <v>99</v>
      </c>
      <c r="D841" s="26" t="s">
        <v>99</v>
      </c>
    </row>
    <row r="842">
      <c r="A842" s="27" t="s">
        <v>898</v>
      </c>
      <c r="B842" s="27" t="s">
        <v>99</v>
      </c>
      <c r="C842" s="27" t="s">
        <v>99</v>
      </c>
      <c r="D842" s="26" t="s">
        <v>99</v>
      </c>
    </row>
    <row r="843">
      <c r="A843" s="27" t="s">
        <v>899</v>
      </c>
      <c r="B843" s="27" t="s">
        <v>6</v>
      </c>
      <c r="C843" s="27" t="s">
        <v>99</v>
      </c>
      <c r="D843" s="26" t="s">
        <v>99</v>
      </c>
    </row>
    <row r="844">
      <c r="A844" s="27" t="s">
        <v>900</v>
      </c>
      <c r="B844" s="27" t="s">
        <v>5</v>
      </c>
      <c r="C844" s="27" t="s">
        <v>99</v>
      </c>
      <c r="D844" s="26" t="s">
        <v>99</v>
      </c>
    </row>
    <row r="845">
      <c r="A845" s="27" t="s">
        <v>901</v>
      </c>
      <c r="B845" s="27" t="s">
        <v>30</v>
      </c>
      <c r="C845" s="27" t="s">
        <v>99</v>
      </c>
      <c r="D845" s="26" t="s">
        <v>99</v>
      </c>
    </row>
    <row r="846">
      <c r="A846" s="27" t="s">
        <v>902</v>
      </c>
      <c r="B846" s="27" t="s">
        <v>10</v>
      </c>
      <c r="C846" s="27" t="s">
        <v>99</v>
      </c>
      <c r="D846" s="26" t="s">
        <v>99</v>
      </c>
    </row>
    <row r="847">
      <c r="A847" s="27" t="s">
        <v>903</v>
      </c>
      <c r="B847" s="27" t="s">
        <v>5</v>
      </c>
      <c r="C847" s="27" t="s">
        <v>99</v>
      </c>
      <c r="D847" s="26" t="s">
        <v>5</v>
      </c>
    </row>
    <row r="848">
      <c r="A848" s="27" t="s">
        <v>904</v>
      </c>
      <c r="B848" s="27" t="s">
        <v>5</v>
      </c>
      <c r="C848" s="27" t="s">
        <v>99</v>
      </c>
      <c r="D848" s="26" t="s">
        <v>99</v>
      </c>
    </row>
    <row r="849">
      <c r="A849" s="27" t="s">
        <v>905</v>
      </c>
      <c r="B849" s="27" t="s">
        <v>6</v>
      </c>
      <c r="C849" s="27" t="s">
        <v>99</v>
      </c>
      <c r="D849" s="26" t="s">
        <v>6</v>
      </c>
    </row>
    <row r="850">
      <c r="A850" s="27" t="s">
        <v>906</v>
      </c>
      <c r="B850" s="27" t="s">
        <v>6</v>
      </c>
      <c r="C850" s="27" t="s">
        <v>99</v>
      </c>
      <c r="D850" s="26" t="s">
        <v>99</v>
      </c>
    </row>
    <row r="851">
      <c r="A851" s="27" t="s">
        <v>907</v>
      </c>
      <c r="B851" s="27" t="s">
        <v>5</v>
      </c>
      <c r="C851" s="27" t="s">
        <v>99</v>
      </c>
      <c r="D851" s="26" t="s">
        <v>99</v>
      </c>
    </row>
    <row r="852">
      <c r="A852" s="27" t="s">
        <v>908</v>
      </c>
      <c r="B852" s="27" t="s">
        <v>6</v>
      </c>
      <c r="C852" s="27" t="s">
        <v>6</v>
      </c>
      <c r="D852" s="26" t="s">
        <v>99</v>
      </c>
    </row>
    <row r="853">
      <c r="A853" s="27" t="s">
        <v>909</v>
      </c>
      <c r="B853" s="27" t="s">
        <v>6</v>
      </c>
      <c r="C853" s="27" t="s">
        <v>99</v>
      </c>
      <c r="D853" s="26" t="s">
        <v>5</v>
      </c>
    </row>
    <row r="854">
      <c r="A854" s="27" t="s">
        <v>910</v>
      </c>
      <c r="B854" s="27" t="s">
        <v>5</v>
      </c>
      <c r="C854" s="27" t="s">
        <v>99</v>
      </c>
      <c r="D854" s="26" t="s">
        <v>5</v>
      </c>
    </row>
    <row r="855">
      <c r="A855" s="27" t="s">
        <v>911</v>
      </c>
      <c r="B855" s="27" t="s">
        <v>101</v>
      </c>
      <c r="C855" s="27" t="s">
        <v>6</v>
      </c>
      <c r="D855" s="26" t="s">
        <v>99</v>
      </c>
    </row>
    <row r="856">
      <c r="A856" s="27" t="s">
        <v>912</v>
      </c>
      <c r="B856" s="27" t="s">
        <v>10</v>
      </c>
      <c r="C856" s="27" t="s">
        <v>6</v>
      </c>
      <c r="D856" s="26" t="s">
        <v>6</v>
      </c>
    </row>
    <row r="857">
      <c r="A857" s="27" t="s">
        <v>913</v>
      </c>
      <c r="B857" s="27" t="s">
        <v>6</v>
      </c>
      <c r="C857" s="27" t="s">
        <v>7</v>
      </c>
      <c r="D857" s="26" t="s">
        <v>99</v>
      </c>
    </row>
    <row r="858">
      <c r="A858" s="27" t="s">
        <v>914</v>
      </c>
      <c r="B858" s="27" t="s">
        <v>5</v>
      </c>
      <c r="C858" s="27" t="s">
        <v>99</v>
      </c>
      <c r="D858" s="26" t="s">
        <v>99</v>
      </c>
    </row>
    <row r="859">
      <c r="A859" s="27" t="s">
        <v>915</v>
      </c>
      <c r="B859" s="27" t="s">
        <v>23</v>
      </c>
      <c r="C859" s="27" t="s">
        <v>6</v>
      </c>
      <c r="D859" s="26" t="s">
        <v>99</v>
      </c>
    </row>
    <row r="860">
      <c r="A860" s="27" t="s">
        <v>916</v>
      </c>
      <c r="B860" s="27" t="s">
        <v>6</v>
      </c>
      <c r="C860" s="27" t="s">
        <v>99</v>
      </c>
      <c r="D860" s="26" t="s">
        <v>99</v>
      </c>
    </row>
    <row r="861">
      <c r="A861" s="27" t="s">
        <v>917</v>
      </c>
      <c r="B861" s="27" t="s">
        <v>6</v>
      </c>
      <c r="C861" s="27" t="s">
        <v>99</v>
      </c>
      <c r="D861" s="26" t="s">
        <v>99</v>
      </c>
    </row>
    <row r="862">
      <c r="A862" s="27" t="s">
        <v>918</v>
      </c>
      <c r="B862" s="27" t="s">
        <v>5</v>
      </c>
      <c r="C862" s="27" t="s">
        <v>99</v>
      </c>
      <c r="D862" s="26" t="s">
        <v>99</v>
      </c>
    </row>
    <row r="863">
      <c r="A863" s="27" t="s">
        <v>919</v>
      </c>
      <c r="B863" s="27" t="s">
        <v>6</v>
      </c>
      <c r="C863" s="27" t="s">
        <v>99</v>
      </c>
      <c r="D863" s="26" t="s">
        <v>99</v>
      </c>
    </row>
    <row r="864">
      <c r="A864" s="27" t="s">
        <v>920</v>
      </c>
      <c r="B864" s="27" t="s">
        <v>99</v>
      </c>
      <c r="C864" s="27" t="s">
        <v>99</v>
      </c>
      <c r="D864" s="26" t="s">
        <v>99</v>
      </c>
    </row>
    <row r="865">
      <c r="A865" s="27" t="s">
        <v>921</v>
      </c>
      <c r="B865" s="27" t="s">
        <v>6</v>
      </c>
      <c r="C865" s="27" t="s">
        <v>5</v>
      </c>
      <c r="D865" s="26" t="s">
        <v>5</v>
      </c>
    </row>
    <row r="866">
      <c r="A866" s="27" t="s">
        <v>922</v>
      </c>
      <c r="B866" s="27" t="s">
        <v>7</v>
      </c>
      <c r="C866" s="27" t="s">
        <v>7</v>
      </c>
      <c r="D866" s="26" t="s">
        <v>6</v>
      </c>
    </row>
    <row r="867">
      <c r="A867" s="27" t="s">
        <v>923</v>
      </c>
      <c r="B867" s="27" t="s">
        <v>6</v>
      </c>
      <c r="C867" s="27" t="s">
        <v>30</v>
      </c>
      <c r="D867" s="26" t="s">
        <v>99</v>
      </c>
    </row>
    <row r="868">
      <c r="A868" s="27" t="s">
        <v>924</v>
      </c>
      <c r="B868" s="27" t="s">
        <v>6</v>
      </c>
      <c r="C868" s="27" t="s">
        <v>6</v>
      </c>
      <c r="D868" s="26" t="s">
        <v>99</v>
      </c>
    </row>
    <row r="869">
      <c r="A869" s="27" t="s">
        <v>925</v>
      </c>
      <c r="B869" s="27" t="s">
        <v>5</v>
      </c>
      <c r="C869" s="27" t="s">
        <v>7</v>
      </c>
      <c r="D869" s="26" t="s">
        <v>99</v>
      </c>
    </row>
    <row r="870">
      <c r="A870" s="27" t="s">
        <v>926</v>
      </c>
      <c r="B870" s="27" t="s">
        <v>6</v>
      </c>
      <c r="C870" s="27" t="s">
        <v>6</v>
      </c>
      <c r="D870" s="26" t="s">
        <v>6</v>
      </c>
    </row>
    <row r="871">
      <c r="A871" s="27" t="s">
        <v>927</v>
      </c>
      <c r="B871" s="27" t="s">
        <v>5</v>
      </c>
      <c r="C871" s="27" t="s">
        <v>5</v>
      </c>
      <c r="D871" s="26" t="s">
        <v>5</v>
      </c>
    </row>
    <row r="872">
      <c r="A872" s="27" t="s">
        <v>928</v>
      </c>
      <c r="B872" s="27" t="s">
        <v>5</v>
      </c>
      <c r="C872" s="27" t="s">
        <v>99</v>
      </c>
      <c r="D872" s="26" t="s">
        <v>99</v>
      </c>
    </row>
    <row r="873">
      <c r="A873" s="27" t="s">
        <v>929</v>
      </c>
      <c r="B873" s="27" t="s">
        <v>5</v>
      </c>
      <c r="C873" s="27" t="s">
        <v>6</v>
      </c>
      <c r="D873" s="26" t="s">
        <v>99</v>
      </c>
    </row>
    <row r="874">
      <c r="A874" s="27" t="s">
        <v>930</v>
      </c>
      <c r="B874" s="27" t="s">
        <v>7</v>
      </c>
      <c r="C874" s="27" t="s">
        <v>6</v>
      </c>
      <c r="D874" s="26" t="s">
        <v>5</v>
      </c>
    </row>
    <row r="875">
      <c r="A875" s="27" t="s">
        <v>931</v>
      </c>
      <c r="B875" s="27" t="s">
        <v>5</v>
      </c>
      <c r="C875" s="27" t="s">
        <v>5</v>
      </c>
      <c r="D875" s="26" t="s">
        <v>18</v>
      </c>
    </row>
    <row r="876">
      <c r="A876" s="27" t="s">
        <v>932</v>
      </c>
      <c r="B876" s="27" t="s">
        <v>99</v>
      </c>
      <c r="C876" s="27" t="s">
        <v>99</v>
      </c>
      <c r="D876" s="26" t="s">
        <v>99</v>
      </c>
    </row>
    <row r="877">
      <c r="A877" s="27" t="s">
        <v>933</v>
      </c>
      <c r="B877" s="27" t="s">
        <v>6</v>
      </c>
      <c r="C877" s="27" t="s">
        <v>5</v>
      </c>
      <c r="D877" s="26" t="s">
        <v>99</v>
      </c>
    </row>
    <row r="878">
      <c r="A878" s="27" t="s">
        <v>934</v>
      </c>
      <c r="B878" s="27" t="s">
        <v>99</v>
      </c>
      <c r="C878" s="27" t="s">
        <v>99</v>
      </c>
      <c r="D878" s="26" t="s">
        <v>99</v>
      </c>
    </row>
    <row r="879">
      <c r="A879" s="27" t="s">
        <v>935</v>
      </c>
      <c r="B879" s="27" t="s">
        <v>5</v>
      </c>
      <c r="C879" s="27" t="s">
        <v>7</v>
      </c>
      <c r="D879" s="26" t="s">
        <v>99</v>
      </c>
    </row>
    <row r="880">
      <c r="A880" s="27" t="s">
        <v>936</v>
      </c>
      <c r="B880" s="27" t="s">
        <v>7</v>
      </c>
      <c r="C880" s="27" t="s">
        <v>99</v>
      </c>
      <c r="D880" s="26" t="s">
        <v>99</v>
      </c>
    </row>
    <row r="881">
      <c r="A881" s="27" t="s">
        <v>937</v>
      </c>
      <c r="B881" s="27" t="s">
        <v>5</v>
      </c>
      <c r="C881" s="27" t="s">
        <v>99</v>
      </c>
      <c r="D881" s="26" t="s">
        <v>99</v>
      </c>
    </row>
    <row r="882">
      <c r="A882" s="27" t="s">
        <v>938</v>
      </c>
      <c r="B882" s="27" t="s">
        <v>5</v>
      </c>
      <c r="C882" s="27" t="s">
        <v>99</v>
      </c>
      <c r="D882" s="26" t="s">
        <v>99</v>
      </c>
    </row>
    <row r="883">
      <c r="A883" s="27" t="s">
        <v>939</v>
      </c>
      <c r="B883" s="27" t="s">
        <v>99</v>
      </c>
      <c r="C883" s="27" t="s">
        <v>99</v>
      </c>
      <c r="D883" s="26" t="s">
        <v>99</v>
      </c>
    </row>
    <row r="884">
      <c r="A884" s="27" t="s">
        <v>940</v>
      </c>
      <c r="B884" s="27" t="s">
        <v>99</v>
      </c>
      <c r="C884" s="27" t="s">
        <v>99</v>
      </c>
      <c r="D884" s="26" t="s">
        <v>99</v>
      </c>
    </row>
    <row r="885">
      <c r="A885" s="27" t="s">
        <v>941</v>
      </c>
      <c r="B885" s="27" t="s">
        <v>7</v>
      </c>
      <c r="C885" s="27" t="s">
        <v>99</v>
      </c>
      <c r="D885" s="26" t="s">
        <v>99</v>
      </c>
    </row>
    <row r="886">
      <c r="A886" s="27" t="s">
        <v>942</v>
      </c>
      <c r="B886" s="27" t="s">
        <v>99</v>
      </c>
      <c r="C886" s="27" t="s">
        <v>6</v>
      </c>
      <c r="D886" s="26" t="s">
        <v>99</v>
      </c>
    </row>
    <row r="887">
      <c r="A887" s="27" t="s">
        <v>943</v>
      </c>
      <c r="B887" s="27" t="s">
        <v>6</v>
      </c>
      <c r="C887" s="27" t="s">
        <v>6</v>
      </c>
      <c r="D887" s="26" t="s">
        <v>99</v>
      </c>
    </row>
    <row r="888">
      <c r="A888" s="27" t="s">
        <v>944</v>
      </c>
      <c r="B888" s="27" t="s">
        <v>6</v>
      </c>
      <c r="C888" s="27" t="s">
        <v>6</v>
      </c>
      <c r="D888" s="26" t="s">
        <v>30</v>
      </c>
    </row>
    <row r="889">
      <c r="A889" s="27" t="s">
        <v>945</v>
      </c>
      <c r="B889" s="27" t="s">
        <v>6</v>
      </c>
      <c r="C889" s="27" t="s">
        <v>6</v>
      </c>
      <c r="D889" s="26" t="s">
        <v>6</v>
      </c>
    </row>
    <row r="890">
      <c r="A890" s="27" t="s">
        <v>946</v>
      </c>
      <c r="B890" s="27" t="s">
        <v>99</v>
      </c>
      <c r="C890" s="27" t="s">
        <v>99</v>
      </c>
      <c r="D890" s="26" t="s">
        <v>6</v>
      </c>
    </row>
    <row r="891">
      <c r="A891" s="27" t="s">
        <v>947</v>
      </c>
      <c r="B891" s="27" t="s">
        <v>6</v>
      </c>
      <c r="C891" s="27" t="s">
        <v>10</v>
      </c>
      <c r="D891" s="26" t="s">
        <v>7</v>
      </c>
    </row>
    <row r="892">
      <c r="A892" s="27" t="s">
        <v>948</v>
      </c>
      <c r="B892" s="27" t="s">
        <v>18</v>
      </c>
      <c r="C892" s="27" t="s">
        <v>7</v>
      </c>
      <c r="D892" s="26" t="s">
        <v>23</v>
      </c>
    </row>
    <row r="893">
      <c r="A893" s="27" t="s">
        <v>949</v>
      </c>
      <c r="B893" s="27" t="s">
        <v>6</v>
      </c>
      <c r="C893" s="27" t="s">
        <v>10</v>
      </c>
      <c r="D893" s="26" t="s">
        <v>5</v>
      </c>
    </row>
    <row r="894">
      <c r="A894" s="27" t="s">
        <v>950</v>
      </c>
      <c r="B894" s="27" t="s">
        <v>6</v>
      </c>
      <c r="C894" s="27" t="s">
        <v>7</v>
      </c>
      <c r="D894" s="26" t="s">
        <v>6</v>
      </c>
    </row>
    <row r="895">
      <c r="A895" s="27" t="s">
        <v>951</v>
      </c>
      <c r="B895" s="27" t="s">
        <v>5</v>
      </c>
      <c r="C895" s="27" t="s">
        <v>5</v>
      </c>
      <c r="D895" s="26" t="s">
        <v>5</v>
      </c>
    </row>
    <row r="896">
      <c r="A896" s="27" t="s">
        <v>952</v>
      </c>
      <c r="B896" s="27" t="s">
        <v>96</v>
      </c>
      <c r="C896" s="27" t="s">
        <v>96</v>
      </c>
      <c r="D896" s="26" t="s">
        <v>6</v>
      </c>
    </row>
    <row r="897">
      <c r="A897" s="27" t="s">
        <v>953</v>
      </c>
      <c r="B897" s="27" t="s">
        <v>5</v>
      </c>
      <c r="C897" s="27" t="s">
        <v>5</v>
      </c>
      <c r="D897" s="26" t="s">
        <v>7</v>
      </c>
    </row>
    <row r="898">
      <c r="A898" s="27" t="s">
        <v>954</v>
      </c>
      <c r="B898" s="27" t="s">
        <v>23</v>
      </c>
      <c r="C898" s="27" t="s">
        <v>42</v>
      </c>
      <c r="D898" s="26" t="s">
        <v>6</v>
      </c>
    </row>
    <row r="899">
      <c r="A899" s="27" t="s">
        <v>955</v>
      </c>
      <c r="B899" s="27" t="s">
        <v>23</v>
      </c>
      <c r="C899" s="27" t="s">
        <v>99</v>
      </c>
      <c r="D899" s="26" t="s">
        <v>42</v>
      </c>
    </row>
    <row r="900">
      <c r="A900" s="27" t="s">
        <v>956</v>
      </c>
      <c r="B900" s="27" t="s">
        <v>6</v>
      </c>
      <c r="C900" s="27" t="s">
        <v>7</v>
      </c>
      <c r="D900" s="26" t="s">
        <v>6</v>
      </c>
    </row>
    <row r="901">
      <c r="A901" s="27" t="s">
        <v>957</v>
      </c>
      <c r="B901" s="27" t="s">
        <v>7</v>
      </c>
      <c r="C901" s="27" t="s">
        <v>6</v>
      </c>
      <c r="D901" s="26" t="s">
        <v>6</v>
      </c>
    </row>
    <row r="902">
      <c r="A902" s="27" t="s">
        <v>958</v>
      </c>
      <c r="B902" s="27" t="s">
        <v>23</v>
      </c>
      <c r="C902" s="27" t="s">
        <v>7</v>
      </c>
      <c r="D902" s="26" t="s">
        <v>5</v>
      </c>
    </row>
    <row r="903">
      <c r="A903" s="27" t="s">
        <v>959</v>
      </c>
      <c r="B903" s="27" t="s">
        <v>42</v>
      </c>
      <c r="C903" s="27" t="s">
        <v>6</v>
      </c>
      <c r="D903" s="26" t="s">
        <v>6</v>
      </c>
    </row>
    <row r="904">
      <c r="A904" s="27" t="s">
        <v>960</v>
      </c>
      <c r="B904" s="27" t="s">
        <v>6</v>
      </c>
      <c r="C904" s="27" t="s">
        <v>7</v>
      </c>
      <c r="D904" s="26" t="s">
        <v>6</v>
      </c>
    </row>
    <row r="905">
      <c r="A905" s="27" t="s">
        <v>961</v>
      </c>
      <c r="B905" s="27" t="s">
        <v>6</v>
      </c>
      <c r="C905" s="27" t="s">
        <v>5</v>
      </c>
      <c r="D905" s="26" t="s">
        <v>5</v>
      </c>
    </row>
    <row r="906">
      <c r="A906" s="27" t="s">
        <v>962</v>
      </c>
      <c r="B906" s="27" t="s">
        <v>42</v>
      </c>
      <c r="C906" s="27" t="s">
        <v>6</v>
      </c>
      <c r="D906" s="26" t="s">
        <v>42</v>
      </c>
    </row>
    <row r="907">
      <c r="A907" s="27" t="s">
        <v>963</v>
      </c>
      <c r="B907" s="27" t="s">
        <v>18</v>
      </c>
      <c r="C907" s="27" t="s">
        <v>18</v>
      </c>
      <c r="D907" s="26" t="s">
        <v>18</v>
      </c>
    </row>
    <row r="908">
      <c r="A908" s="27" t="s">
        <v>964</v>
      </c>
      <c r="B908" s="27" t="s">
        <v>10</v>
      </c>
      <c r="C908" s="27" t="s">
        <v>6</v>
      </c>
      <c r="D908" s="26" t="s">
        <v>5</v>
      </c>
    </row>
    <row r="909">
      <c r="A909" s="27" t="s">
        <v>965</v>
      </c>
      <c r="B909" s="27" t="s">
        <v>6</v>
      </c>
      <c r="C909" s="27" t="s">
        <v>7</v>
      </c>
      <c r="D909" s="26" t="s">
        <v>18</v>
      </c>
    </row>
    <row r="910">
      <c r="A910" s="27" t="s">
        <v>966</v>
      </c>
      <c r="B910" s="27" t="s">
        <v>101</v>
      </c>
      <c r="C910" s="27" t="s">
        <v>99</v>
      </c>
      <c r="D910" s="26" t="s">
        <v>6</v>
      </c>
    </row>
    <row r="911">
      <c r="A911" s="27" t="s">
        <v>967</v>
      </c>
      <c r="B911" s="27" t="s">
        <v>6</v>
      </c>
      <c r="C911" s="27" t="s">
        <v>23</v>
      </c>
      <c r="D911" s="26" t="s">
        <v>6</v>
      </c>
    </row>
    <row r="912">
      <c r="A912" s="27" t="s">
        <v>968</v>
      </c>
      <c r="B912" s="27" t="s">
        <v>6</v>
      </c>
      <c r="C912" s="27" t="s">
        <v>6</v>
      </c>
      <c r="D912" s="26" t="s">
        <v>6</v>
      </c>
    </row>
    <row r="913">
      <c r="A913" s="27" t="s">
        <v>969</v>
      </c>
      <c r="B913" s="27" t="s">
        <v>6</v>
      </c>
      <c r="C913" s="27" t="s">
        <v>6</v>
      </c>
      <c r="D913" s="26" t="s">
        <v>6</v>
      </c>
    </row>
    <row r="914">
      <c r="A914" s="27" t="s">
        <v>970</v>
      </c>
      <c r="B914" s="27" t="s">
        <v>7</v>
      </c>
      <c r="C914" s="27" t="s">
        <v>7</v>
      </c>
      <c r="D914" s="26" t="s">
        <v>7</v>
      </c>
    </row>
    <row r="915">
      <c r="A915" s="27" t="s">
        <v>971</v>
      </c>
      <c r="B915" s="27" t="s">
        <v>10</v>
      </c>
      <c r="C915" s="27" t="s">
        <v>6</v>
      </c>
      <c r="D915" s="26" t="s">
        <v>6</v>
      </c>
    </row>
    <row r="916">
      <c r="A916" s="27" t="s">
        <v>972</v>
      </c>
      <c r="B916" s="27" t="s">
        <v>6</v>
      </c>
      <c r="C916" s="27" t="s">
        <v>6</v>
      </c>
      <c r="D916" s="26" t="s">
        <v>5</v>
      </c>
    </row>
    <row r="917">
      <c r="A917" s="27" t="s">
        <v>973</v>
      </c>
      <c r="B917" s="27" t="s">
        <v>10</v>
      </c>
      <c r="C917" s="27" t="s">
        <v>10</v>
      </c>
      <c r="D917" s="26" t="s">
        <v>5</v>
      </c>
    </row>
    <row r="918">
      <c r="A918" s="27" t="s">
        <v>974</v>
      </c>
      <c r="B918" s="27" t="s">
        <v>6</v>
      </c>
      <c r="C918" s="27" t="s">
        <v>99</v>
      </c>
      <c r="D918" s="26" t="s">
        <v>30</v>
      </c>
    </row>
    <row r="919">
      <c r="A919" s="27" t="s">
        <v>975</v>
      </c>
      <c r="B919" s="27" t="s">
        <v>42</v>
      </c>
      <c r="C919" s="27" t="s">
        <v>101</v>
      </c>
      <c r="D919" s="26" t="s">
        <v>6</v>
      </c>
    </row>
    <row r="920">
      <c r="A920" s="27" t="s">
        <v>976</v>
      </c>
      <c r="B920" s="27" t="s">
        <v>101</v>
      </c>
      <c r="C920" s="27" t="s">
        <v>5</v>
      </c>
      <c r="D920" s="26" t="s">
        <v>18</v>
      </c>
    </row>
    <row r="921">
      <c r="A921" s="27" t="s">
        <v>977</v>
      </c>
      <c r="B921" s="27" t="s">
        <v>18</v>
      </c>
      <c r="C921" s="27" t="s">
        <v>18</v>
      </c>
      <c r="D921" s="26" t="s">
        <v>18</v>
      </c>
    </row>
    <row r="922">
      <c r="A922" s="27" t="s">
        <v>978</v>
      </c>
      <c r="B922" s="27" t="s">
        <v>5</v>
      </c>
      <c r="C922" s="27" t="s">
        <v>99</v>
      </c>
      <c r="D922" s="26" t="s">
        <v>30</v>
      </c>
    </row>
    <row r="923">
      <c r="A923" s="27" t="s">
        <v>979</v>
      </c>
      <c r="B923" s="27" t="s">
        <v>6</v>
      </c>
      <c r="C923" s="27" t="s">
        <v>6</v>
      </c>
      <c r="D923" s="26" t="s">
        <v>5</v>
      </c>
    </row>
    <row r="924">
      <c r="A924" s="27" t="s">
        <v>980</v>
      </c>
      <c r="B924" s="27" t="s">
        <v>10</v>
      </c>
      <c r="C924" s="27" t="s">
        <v>6</v>
      </c>
      <c r="D924" s="26" t="s">
        <v>5</v>
      </c>
    </row>
    <row r="925">
      <c r="A925" s="27" t="s">
        <v>981</v>
      </c>
      <c r="B925" s="27" t="s">
        <v>6</v>
      </c>
      <c r="C925" s="27" t="s">
        <v>7</v>
      </c>
      <c r="D925" s="26" t="s">
        <v>30</v>
      </c>
    </row>
    <row r="926">
      <c r="A926" s="27" t="s">
        <v>982</v>
      </c>
      <c r="B926" s="27" t="s">
        <v>5</v>
      </c>
      <c r="C926" s="27" t="s">
        <v>5</v>
      </c>
      <c r="D926" s="26" t="s">
        <v>5</v>
      </c>
    </row>
    <row r="927">
      <c r="A927" s="27" t="s">
        <v>983</v>
      </c>
      <c r="B927" s="27" t="s">
        <v>10</v>
      </c>
      <c r="C927" s="27" t="s">
        <v>10</v>
      </c>
      <c r="D927" s="26" t="s">
        <v>10</v>
      </c>
    </row>
    <row r="928">
      <c r="A928" s="27" t="s">
        <v>984</v>
      </c>
      <c r="B928" s="27" t="s">
        <v>5</v>
      </c>
      <c r="C928" s="27" t="s">
        <v>6</v>
      </c>
      <c r="D928" s="26" t="s">
        <v>6</v>
      </c>
    </row>
    <row r="929">
      <c r="A929" s="27" t="s">
        <v>985</v>
      </c>
      <c r="B929" s="27" t="s">
        <v>7</v>
      </c>
      <c r="C929" s="27" t="s">
        <v>7</v>
      </c>
      <c r="D929" s="26" t="s">
        <v>6</v>
      </c>
    </row>
    <row r="930">
      <c r="A930" s="27" t="s">
        <v>986</v>
      </c>
      <c r="B930" s="27" t="s">
        <v>6</v>
      </c>
      <c r="C930" s="27" t="s">
        <v>5</v>
      </c>
      <c r="D930" s="26" t="s">
        <v>10</v>
      </c>
    </row>
    <row r="931">
      <c r="A931" s="27" t="s">
        <v>987</v>
      </c>
      <c r="B931" s="27" t="s">
        <v>101</v>
      </c>
      <c r="C931" s="27" t="s">
        <v>6</v>
      </c>
      <c r="D931" s="26" t="s">
        <v>99</v>
      </c>
    </row>
    <row r="932">
      <c r="A932" s="27" t="s">
        <v>988</v>
      </c>
      <c r="B932" s="27" t="s">
        <v>6</v>
      </c>
      <c r="C932" s="27" t="s">
        <v>7</v>
      </c>
      <c r="D932" s="26" t="s">
        <v>7</v>
      </c>
    </row>
    <row r="933">
      <c r="A933" s="27" t="s">
        <v>989</v>
      </c>
      <c r="B933" s="27" t="s">
        <v>101</v>
      </c>
      <c r="C933" s="27" t="s">
        <v>10</v>
      </c>
      <c r="D933" s="26" t="s">
        <v>6</v>
      </c>
    </row>
    <row r="934">
      <c r="A934" s="27" t="s">
        <v>990</v>
      </c>
      <c r="B934" s="27" t="s">
        <v>6</v>
      </c>
      <c r="C934" s="27" t="s">
        <v>6</v>
      </c>
      <c r="D934" s="26" t="s">
        <v>5</v>
      </c>
    </row>
    <row r="935">
      <c r="A935" s="27" t="s">
        <v>991</v>
      </c>
      <c r="B935" s="27" t="s">
        <v>7</v>
      </c>
      <c r="C935" s="27" t="s">
        <v>6</v>
      </c>
      <c r="D935" s="26" t="s">
        <v>18</v>
      </c>
    </row>
    <row r="936">
      <c r="A936" s="27" t="s">
        <v>992</v>
      </c>
      <c r="B936" s="27" t="s">
        <v>10</v>
      </c>
      <c r="C936" s="27" t="s">
        <v>7</v>
      </c>
      <c r="D936" s="26" t="s">
        <v>7</v>
      </c>
    </row>
    <row r="937">
      <c r="A937" s="27" t="s">
        <v>993</v>
      </c>
      <c r="B937" s="27" t="s">
        <v>5</v>
      </c>
      <c r="C937" s="27" t="s">
        <v>42</v>
      </c>
      <c r="D937" s="26" t="s">
        <v>30</v>
      </c>
    </row>
    <row r="938">
      <c r="A938" s="27" t="s">
        <v>994</v>
      </c>
      <c r="B938" s="27" t="s">
        <v>6</v>
      </c>
      <c r="C938" s="27" t="s">
        <v>6</v>
      </c>
      <c r="D938" s="26" t="s">
        <v>6</v>
      </c>
    </row>
    <row r="939">
      <c r="A939" s="27" t="s">
        <v>995</v>
      </c>
      <c r="B939" s="27" t="s">
        <v>5</v>
      </c>
      <c r="C939" s="27" t="s">
        <v>7</v>
      </c>
      <c r="D939" s="26" t="s">
        <v>7</v>
      </c>
    </row>
    <row r="940">
      <c r="A940" s="27" t="s">
        <v>996</v>
      </c>
      <c r="B940" s="27" t="s">
        <v>6</v>
      </c>
      <c r="C940" s="27" t="s">
        <v>6</v>
      </c>
      <c r="D940" s="26" t="s">
        <v>30</v>
      </c>
    </row>
    <row r="941">
      <c r="A941" s="27" t="s">
        <v>997</v>
      </c>
      <c r="B941" s="27" t="s">
        <v>42</v>
      </c>
      <c r="C941" s="27" t="s">
        <v>42</v>
      </c>
      <c r="D941" s="26" t="s">
        <v>42</v>
      </c>
    </row>
    <row r="942">
      <c r="A942" s="27" t="s">
        <v>998</v>
      </c>
      <c r="B942" s="27" t="s">
        <v>18</v>
      </c>
      <c r="C942" s="27" t="s">
        <v>18</v>
      </c>
      <c r="D942" s="26" t="s">
        <v>18</v>
      </c>
    </row>
    <row r="943">
      <c r="A943" s="27" t="s">
        <v>999</v>
      </c>
      <c r="B943" s="27" t="s">
        <v>6</v>
      </c>
      <c r="C943" s="27" t="s">
        <v>5</v>
      </c>
      <c r="D943" s="26" t="s">
        <v>6</v>
      </c>
    </row>
    <row r="944">
      <c r="A944" s="27" t="s">
        <v>1000</v>
      </c>
      <c r="B944" s="27" t="s">
        <v>7</v>
      </c>
      <c r="C944" s="27" t="s">
        <v>7</v>
      </c>
      <c r="D944" s="26" t="s">
        <v>99</v>
      </c>
    </row>
    <row r="945">
      <c r="A945" s="27" t="s">
        <v>1001</v>
      </c>
      <c r="B945" s="27" t="s">
        <v>18</v>
      </c>
      <c r="C945" s="27" t="s">
        <v>18</v>
      </c>
      <c r="D945" s="26" t="s">
        <v>18</v>
      </c>
    </row>
    <row r="946">
      <c r="A946" s="27" t="s">
        <v>1002</v>
      </c>
      <c r="B946" s="27" t="s">
        <v>42</v>
      </c>
      <c r="C946" s="27" t="s">
        <v>7</v>
      </c>
      <c r="D946" s="26" t="s">
        <v>6</v>
      </c>
    </row>
    <row r="947">
      <c r="A947" s="27" t="s">
        <v>1003</v>
      </c>
      <c r="B947" s="27" t="s">
        <v>6</v>
      </c>
      <c r="C947" s="27" t="s">
        <v>6</v>
      </c>
      <c r="D947" s="26" t="s">
        <v>5</v>
      </c>
    </row>
    <row r="948">
      <c r="A948" s="27" t="s">
        <v>1004</v>
      </c>
      <c r="B948" s="27" t="s">
        <v>6</v>
      </c>
      <c r="C948" s="27" t="s">
        <v>6</v>
      </c>
      <c r="D948" s="26" t="s">
        <v>7</v>
      </c>
    </row>
    <row r="949">
      <c r="A949" s="27" t="s">
        <v>1005</v>
      </c>
      <c r="B949" s="27" t="s">
        <v>6</v>
      </c>
      <c r="C949" s="27" t="s">
        <v>7</v>
      </c>
      <c r="D949" s="26" t="s">
        <v>5</v>
      </c>
    </row>
    <row r="950">
      <c r="A950" s="27" t="s">
        <v>1006</v>
      </c>
      <c r="B950" s="27" t="s">
        <v>7</v>
      </c>
      <c r="C950" s="27" t="s">
        <v>7</v>
      </c>
      <c r="D950" s="26" t="s">
        <v>23</v>
      </c>
    </row>
    <row r="951">
      <c r="A951" s="27" t="s">
        <v>1007</v>
      </c>
      <c r="B951" s="27" t="s">
        <v>7</v>
      </c>
      <c r="C951" s="27" t="s">
        <v>10</v>
      </c>
      <c r="D951" s="26" t="s">
        <v>99</v>
      </c>
    </row>
    <row r="952">
      <c r="A952" s="27" t="s">
        <v>1008</v>
      </c>
      <c r="B952" s="27" t="s">
        <v>6</v>
      </c>
      <c r="C952" s="27" t="s">
        <v>6</v>
      </c>
      <c r="D952" s="26" t="s">
        <v>6</v>
      </c>
    </row>
    <row r="953">
      <c r="A953" s="27" t="s">
        <v>1009</v>
      </c>
      <c r="B953" s="27" t="s">
        <v>6</v>
      </c>
      <c r="C953" s="27" t="s">
        <v>10</v>
      </c>
      <c r="D953" s="26" t="s">
        <v>5</v>
      </c>
    </row>
    <row r="954">
      <c r="A954" s="27" t="s">
        <v>1010</v>
      </c>
      <c r="B954" s="27" t="s">
        <v>5</v>
      </c>
      <c r="C954" s="27" t="s">
        <v>42</v>
      </c>
      <c r="D954" s="26" t="s">
        <v>23</v>
      </c>
    </row>
    <row r="955">
      <c r="A955" s="27" t="s">
        <v>1011</v>
      </c>
      <c r="B955" s="27" t="s">
        <v>18</v>
      </c>
      <c r="C955" s="27" t="s">
        <v>23</v>
      </c>
      <c r="D955" s="26" t="s">
        <v>7</v>
      </c>
    </row>
    <row r="956">
      <c r="A956" s="27" t="s">
        <v>1012</v>
      </c>
      <c r="B956" s="27" t="s">
        <v>5</v>
      </c>
      <c r="C956" s="27" t="s">
        <v>7</v>
      </c>
      <c r="D956" s="26" t="s">
        <v>5</v>
      </c>
    </row>
    <row r="957">
      <c r="A957" s="27" t="s">
        <v>1013</v>
      </c>
      <c r="B957" s="27" t="s">
        <v>42</v>
      </c>
      <c r="C957" s="27" t="s">
        <v>99</v>
      </c>
      <c r="D957" s="26" t="s">
        <v>10</v>
      </c>
    </row>
    <row r="958">
      <c r="A958" s="27" t="s">
        <v>1014</v>
      </c>
      <c r="B958" s="27" t="s">
        <v>5</v>
      </c>
      <c r="C958" s="27" t="s">
        <v>7</v>
      </c>
      <c r="D958" s="26" t="s">
        <v>10</v>
      </c>
    </row>
    <row r="959">
      <c r="A959" s="27" t="s">
        <v>1015</v>
      </c>
      <c r="B959" s="27" t="s">
        <v>5</v>
      </c>
      <c r="C959" s="27" t="s">
        <v>10</v>
      </c>
      <c r="D959" s="26" t="s">
        <v>6</v>
      </c>
    </row>
    <row r="960">
      <c r="A960" s="27" t="s">
        <v>1016</v>
      </c>
      <c r="B960" s="27" t="s">
        <v>6</v>
      </c>
      <c r="C960" s="27" t="s">
        <v>23</v>
      </c>
      <c r="D960" s="26" t="s">
        <v>7</v>
      </c>
    </row>
    <row r="961">
      <c r="A961" s="27" t="s">
        <v>1017</v>
      </c>
      <c r="B961" s="27" t="s">
        <v>6</v>
      </c>
      <c r="C961" s="27" t="s">
        <v>6</v>
      </c>
      <c r="D961" s="26" t="s">
        <v>7</v>
      </c>
    </row>
    <row r="962">
      <c r="A962" s="27" t="s">
        <v>1018</v>
      </c>
      <c r="B962" s="27" t="s">
        <v>10</v>
      </c>
      <c r="C962" s="27" t="s">
        <v>6</v>
      </c>
      <c r="D962" s="26" t="s">
        <v>6</v>
      </c>
    </row>
    <row r="963">
      <c r="A963" s="27" t="s">
        <v>1019</v>
      </c>
      <c r="B963" s="27" t="s">
        <v>6</v>
      </c>
      <c r="C963" s="27" t="s">
        <v>96</v>
      </c>
      <c r="D963" s="26" t="s">
        <v>6</v>
      </c>
    </row>
    <row r="964">
      <c r="A964" s="27" t="s">
        <v>1020</v>
      </c>
      <c r="B964" s="27" t="s">
        <v>6</v>
      </c>
      <c r="C964" s="27" t="s">
        <v>10</v>
      </c>
      <c r="D964" s="26" t="s">
        <v>7</v>
      </c>
    </row>
    <row r="965">
      <c r="A965" s="27" t="s">
        <v>1021</v>
      </c>
      <c r="B965" s="27" t="s">
        <v>101</v>
      </c>
      <c r="C965" s="27" t="s">
        <v>6</v>
      </c>
      <c r="D965" s="26" t="s">
        <v>6</v>
      </c>
    </row>
    <row r="966">
      <c r="A966" s="27" t="s">
        <v>1022</v>
      </c>
      <c r="B966" s="27" t="s">
        <v>6</v>
      </c>
      <c r="C966" s="27" t="s">
        <v>6</v>
      </c>
      <c r="D966" s="26" t="s">
        <v>6</v>
      </c>
    </row>
    <row r="967">
      <c r="A967" s="27" t="s">
        <v>1023</v>
      </c>
      <c r="B967" s="27" t="s">
        <v>6</v>
      </c>
      <c r="C967" s="27" t="s">
        <v>7</v>
      </c>
      <c r="D967" s="26" t="s">
        <v>7</v>
      </c>
    </row>
    <row r="968">
      <c r="A968" s="27" t="s">
        <v>1024</v>
      </c>
      <c r="B968" s="27" t="s">
        <v>6</v>
      </c>
      <c r="C968" s="27" t="s">
        <v>7</v>
      </c>
      <c r="D968" s="26" t="s">
        <v>6</v>
      </c>
    </row>
    <row r="969">
      <c r="A969" s="27" t="s">
        <v>1025</v>
      </c>
      <c r="B969" s="27" t="s">
        <v>6</v>
      </c>
      <c r="C969" s="27" t="s">
        <v>6</v>
      </c>
      <c r="D969" s="26" t="s">
        <v>6</v>
      </c>
    </row>
    <row r="970">
      <c r="A970" s="27" t="s">
        <v>1026</v>
      </c>
      <c r="B970" s="27" t="s">
        <v>23</v>
      </c>
      <c r="C970" s="27" t="s">
        <v>6</v>
      </c>
      <c r="D970" s="26" t="s">
        <v>99</v>
      </c>
    </row>
    <row r="971">
      <c r="A971" s="27" t="s">
        <v>1027</v>
      </c>
      <c r="B971" s="27" t="s">
        <v>5</v>
      </c>
      <c r="C971" s="27" t="s">
        <v>10</v>
      </c>
      <c r="D971" s="26" t="s">
        <v>5</v>
      </c>
    </row>
    <row r="972">
      <c r="A972" s="27" t="s">
        <v>1028</v>
      </c>
      <c r="B972" s="27" t="s">
        <v>6</v>
      </c>
      <c r="C972" s="27" t="s">
        <v>10</v>
      </c>
      <c r="D972" s="26" t="s">
        <v>7</v>
      </c>
    </row>
    <row r="973">
      <c r="A973" s="27" t="s">
        <v>1029</v>
      </c>
      <c r="B973" s="27" t="s">
        <v>6</v>
      </c>
      <c r="C973" s="27" t="s">
        <v>7</v>
      </c>
      <c r="D973" s="26" t="s">
        <v>7</v>
      </c>
    </row>
    <row r="974">
      <c r="A974" s="27" t="s">
        <v>1030</v>
      </c>
      <c r="B974" s="27" t="s">
        <v>6</v>
      </c>
      <c r="C974" s="27" t="s">
        <v>6</v>
      </c>
      <c r="D974" s="26" t="s">
        <v>10</v>
      </c>
    </row>
    <row r="975">
      <c r="A975" s="27" t="s">
        <v>1031</v>
      </c>
      <c r="B975" s="27" t="s">
        <v>6</v>
      </c>
      <c r="C975" s="27" t="s">
        <v>7</v>
      </c>
      <c r="D975" s="26" t="s">
        <v>7</v>
      </c>
    </row>
    <row r="976">
      <c r="A976" s="27" t="s">
        <v>1032</v>
      </c>
      <c r="B976" s="27" t="s">
        <v>10</v>
      </c>
      <c r="C976" s="27" t="s">
        <v>99</v>
      </c>
      <c r="D976" s="26" t="s">
        <v>6</v>
      </c>
    </row>
    <row r="977">
      <c r="A977" s="27" t="s">
        <v>1033</v>
      </c>
      <c r="B977" s="27" t="s">
        <v>10</v>
      </c>
      <c r="C977" s="27" t="s">
        <v>23</v>
      </c>
      <c r="D977" s="26" t="s">
        <v>7</v>
      </c>
    </row>
    <row r="978">
      <c r="A978" s="27" t="s">
        <v>1034</v>
      </c>
      <c r="B978" s="27" t="s">
        <v>6</v>
      </c>
      <c r="C978" s="27" t="s">
        <v>6</v>
      </c>
      <c r="D978" s="26" t="s">
        <v>99</v>
      </c>
    </row>
    <row r="979">
      <c r="A979" s="27" t="s">
        <v>1035</v>
      </c>
      <c r="B979" s="27" t="s">
        <v>101</v>
      </c>
      <c r="C979" s="27" t="s">
        <v>42</v>
      </c>
      <c r="D979" s="26" t="s">
        <v>23</v>
      </c>
    </row>
    <row r="980">
      <c r="A980" s="27" t="s">
        <v>1036</v>
      </c>
      <c r="B980" s="27" t="s">
        <v>42</v>
      </c>
      <c r="C980" s="27" t="s">
        <v>6</v>
      </c>
      <c r="D980" s="26" t="s">
        <v>6</v>
      </c>
    </row>
    <row r="981">
      <c r="A981" s="27" t="s">
        <v>1037</v>
      </c>
      <c r="B981" s="27" t="s">
        <v>6</v>
      </c>
      <c r="C981" s="27" t="s">
        <v>6</v>
      </c>
      <c r="D981" s="26" t="s">
        <v>10</v>
      </c>
    </row>
    <row r="982">
      <c r="A982" s="27" t="s">
        <v>1038</v>
      </c>
      <c r="B982" s="27" t="s">
        <v>6</v>
      </c>
      <c r="C982" s="27" t="s">
        <v>5</v>
      </c>
      <c r="D982" s="26" t="s">
        <v>6</v>
      </c>
    </row>
    <row r="983">
      <c r="A983" s="27" t="s">
        <v>1039</v>
      </c>
      <c r="B983" s="27" t="s">
        <v>30</v>
      </c>
      <c r="C983" s="27" t="s">
        <v>10</v>
      </c>
      <c r="D983" s="26" t="s">
        <v>7</v>
      </c>
    </row>
    <row r="984">
      <c r="A984" s="27" t="s">
        <v>1040</v>
      </c>
      <c r="B984" s="27" t="s">
        <v>99</v>
      </c>
      <c r="C984" s="27" t="s">
        <v>7</v>
      </c>
      <c r="D984" s="26" t="s">
        <v>10</v>
      </c>
    </row>
    <row r="985">
      <c r="A985" s="27" t="s">
        <v>1041</v>
      </c>
      <c r="B985" s="27" t="s">
        <v>99</v>
      </c>
      <c r="C985" s="27" t="s">
        <v>99</v>
      </c>
      <c r="D985" s="26" t="s">
        <v>99</v>
      </c>
    </row>
    <row r="986">
      <c r="A986" s="27" t="s">
        <v>1042</v>
      </c>
      <c r="B986" s="27" t="s">
        <v>5</v>
      </c>
      <c r="C986" s="27" t="s">
        <v>42</v>
      </c>
      <c r="D986" s="26" t="s">
        <v>42</v>
      </c>
    </row>
    <row r="987">
      <c r="A987" s="27" t="s">
        <v>1043</v>
      </c>
      <c r="B987" s="27" t="s">
        <v>6</v>
      </c>
      <c r="C987" s="27" t="s">
        <v>6</v>
      </c>
      <c r="D987" s="26" t="s">
        <v>6</v>
      </c>
    </row>
    <row r="988">
      <c r="A988" s="27" t="s">
        <v>1044</v>
      </c>
      <c r="B988" s="27" t="s">
        <v>5</v>
      </c>
      <c r="C988" s="27" t="s">
        <v>42</v>
      </c>
      <c r="D988" s="26" t="s">
        <v>5</v>
      </c>
    </row>
    <row r="989">
      <c r="A989" s="27" t="s">
        <v>1045</v>
      </c>
      <c r="B989" s="27" t="s">
        <v>5</v>
      </c>
      <c r="C989" s="27" t="s">
        <v>5</v>
      </c>
      <c r="D989" s="26" t="s">
        <v>5</v>
      </c>
    </row>
    <row r="990">
      <c r="A990" s="27" t="s">
        <v>1046</v>
      </c>
      <c r="B990" s="27" t="s">
        <v>10</v>
      </c>
      <c r="C990" s="27" t="s">
        <v>99</v>
      </c>
      <c r="D990" s="26" t="s">
        <v>99</v>
      </c>
    </row>
    <row r="991">
      <c r="A991" s="27" t="s">
        <v>1047</v>
      </c>
      <c r="B991" s="27" t="s">
        <v>6</v>
      </c>
      <c r="C991" s="27" t="s">
        <v>5</v>
      </c>
      <c r="D991" s="26" t="s">
        <v>5</v>
      </c>
    </row>
    <row r="992">
      <c r="A992" s="27" t="s">
        <v>1048</v>
      </c>
      <c r="B992" s="27" t="s">
        <v>6</v>
      </c>
      <c r="C992" s="27" t="s">
        <v>5</v>
      </c>
      <c r="D992" s="26" t="s">
        <v>6</v>
      </c>
    </row>
    <row r="993">
      <c r="A993" s="27" t="s">
        <v>1049</v>
      </c>
      <c r="B993" s="27" t="s">
        <v>6</v>
      </c>
      <c r="C993" s="27" t="s">
        <v>7</v>
      </c>
      <c r="D993" s="26" t="s">
        <v>5</v>
      </c>
    </row>
    <row r="994">
      <c r="A994" s="27" t="s">
        <v>1050</v>
      </c>
      <c r="B994" s="27" t="s">
        <v>5</v>
      </c>
      <c r="C994" s="27" t="s">
        <v>18</v>
      </c>
      <c r="D994" s="26" t="s">
        <v>10</v>
      </c>
    </row>
    <row r="995">
      <c r="A995" s="27" t="s">
        <v>1051</v>
      </c>
      <c r="B995" s="27" t="s">
        <v>6</v>
      </c>
      <c r="C995" s="27" t="s">
        <v>6</v>
      </c>
      <c r="D995" s="26" t="s">
        <v>6</v>
      </c>
    </row>
    <row r="996">
      <c r="A996" s="27" t="s">
        <v>1052</v>
      </c>
      <c r="B996" s="27" t="s">
        <v>5</v>
      </c>
      <c r="C996" s="27" t="s">
        <v>7</v>
      </c>
      <c r="D996" s="26" t="s">
        <v>6</v>
      </c>
    </row>
    <row r="997">
      <c r="A997" s="27" t="s">
        <v>1053</v>
      </c>
      <c r="B997" s="27" t="s">
        <v>6</v>
      </c>
      <c r="C997" s="27" t="s">
        <v>7</v>
      </c>
      <c r="D997" s="26" t="s">
        <v>6</v>
      </c>
    </row>
    <row r="998">
      <c r="A998" s="27" t="s">
        <v>1054</v>
      </c>
      <c r="B998" s="27" t="s">
        <v>6</v>
      </c>
      <c r="C998" s="27" t="s">
        <v>7</v>
      </c>
      <c r="D998" s="26" t="s">
        <v>6</v>
      </c>
    </row>
    <row r="999">
      <c r="A999" s="27" t="s">
        <v>1055</v>
      </c>
      <c r="B999" s="27" t="s">
        <v>5</v>
      </c>
      <c r="C999" s="27" t="s">
        <v>7</v>
      </c>
      <c r="D999" s="26" t="s">
        <v>6</v>
      </c>
    </row>
    <row r="1000">
      <c r="A1000" s="27" t="s">
        <v>1056</v>
      </c>
      <c r="B1000" s="27" t="s">
        <v>6</v>
      </c>
      <c r="C1000" s="27" t="s">
        <v>7</v>
      </c>
      <c r="D1000" s="26" t="s">
        <v>7</v>
      </c>
    </row>
    <row r="1001">
      <c r="A1001" s="27" t="s">
        <v>1057</v>
      </c>
      <c r="B1001" s="27" t="s">
        <v>5</v>
      </c>
      <c r="C1001" s="27" t="s">
        <v>6</v>
      </c>
      <c r="D1001" s="26" t="s">
        <v>5</v>
      </c>
    </row>
    <row r="1002">
      <c r="A1002" s="27" t="s">
        <v>1058</v>
      </c>
      <c r="B1002" s="27" t="s">
        <v>6</v>
      </c>
      <c r="C1002" s="27" t="s">
        <v>5</v>
      </c>
      <c r="D1002" s="26" t="s">
        <v>7</v>
      </c>
    </row>
    <row r="1003">
      <c r="A1003" s="27" t="s">
        <v>1059</v>
      </c>
      <c r="B1003" s="27" t="s">
        <v>6</v>
      </c>
      <c r="C1003" s="27" t="s">
        <v>6</v>
      </c>
      <c r="D1003" s="26" t="s">
        <v>5</v>
      </c>
    </row>
    <row r="1004">
      <c r="A1004" s="27" t="s">
        <v>1060</v>
      </c>
      <c r="B1004" s="27" t="s">
        <v>6</v>
      </c>
      <c r="C1004" s="27" t="s">
        <v>10</v>
      </c>
      <c r="D1004" s="26" t="s">
        <v>10</v>
      </c>
    </row>
    <row r="1005">
      <c r="A1005" s="27" t="s">
        <v>1061</v>
      </c>
      <c r="B1005" s="27" t="s">
        <v>6</v>
      </c>
      <c r="C1005" s="27" t="s">
        <v>6</v>
      </c>
      <c r="D1005" s="26" t="s">
        <v>5</v>
      </c>
    </row>
    <row r="1006">
      <c r="A1006" s="27" t="s">
        <v>1062</v>
      </c>
      <c r="B1006" s="27" t="s">
        <v>6</v>
      </c>
      <c r="C1006" s="27" t="s">
        <v>6</v>
      </c>
      <c r="D1006" s="26" t="s">
        <v>6</v>
      </c>
    </row>
    <row r="1007">
      <c r="A1007" s="27" t="s">
        <v>1063</v>
      </c>
      <c r="B1007" s="27" t="s">
        <v>6</v>
      </c>
      <c r="C1007" s="27" t="s">
        <v>10</v>
      </c>
      <c r="D1007" s="26" t="s">
        <v>5</v>
      </c>
    </row>
    <row r="1008">
      <c r="A1008" s="27" t="s">
        <v>1064</v>
      </c>
      <c r="B1008" s="27" t="s">
        <v>7</v>
      </c>
      <c r="C1008" s="27" t="s">
        <v>6</v>
      </c>
      <c r="D1008" s="26" t="s">
        <v>6</v>
      </c>
    </row>
    <row r="1009">
      <c r="A1009" s="27" t="s">
        <v>1065</v>
      </c>
      <c r="B1009" s="27" t="s">
        <v>5</v>
      </c>
      <c r="C1009" s="27" t="s">
        <v>6</v>
      </c>
      <c r="D1009" s="26" t="s">
        <v>99</v>
      </c>
    </row>
    <row r="1010">
      <c r="A1010" s="27" t="s">
        <v>1066</v>
      </c>
      <c r="B1010" s="27" t="s">
        <v>6</v>
      </c>
      <c r="C1010" s="27" t="s">
        <v>7</v>
      </c>
      <c r="D1010" s="26" t="s">
        <v>5</v>
      </c>
    </row>
    <row r="1011">
      <c r="A1011" s="27" t="s">
        <v>1067</v>
      </c>
      <c r="B1011" s="27" t="s">
        <v>5</v>
      </c>
      <c r="C1011" s="27" t="s">
        <v>6</v>
      </c>
      <c r="D1011" s="26" t="s">
        <v>6</v>
      </c>
    </row>
    <row r="1012">
      <c r="A1012" s="27" t="s">
        <v>1068</v>
      </c>
      <c r="B1012" s="27" t="s">
        <v>6</v>
      </c>
      <c r="C1012" s="27" t="s">
        <v>7</v>
      </c>
      <c r="D1012" s="26" t="s">
        <v>6</v>
      </c>
    </row>
    <row r="1013">
      <c r="A1013" s="27" t="s">
        <v>1069</v>
      </c>
      <c r="B1013" s="27" t="s">
        <v>6</v>
      </c>
      <c r="C1013" s="27" t="s">
        <v>6</v>
      </c>
      <c r="D1013" s="26" t="s">
        <v>6</v>
      </c>
    </row>
    <row r="1014">
      <c r="A1014" s="27" t="s">
        <v>1070</v>
      </c>
      <c r="B1014" s="27" t="s">
        <v>5</v>
      </c>
      <c r="C1014" s="27" t="s">
        <v>7</v>
      </c>
      <c r="D1014" s="26" t="s">
        <v>6</v>
      </c>
    </row>
    <row r="1015">
      <c r="A1015" s="27" t="s">
        <v>1071</v>
      </c>
      <c r="B1015" s="27" t="s">
        <v>5</v>
      </c>
      <c r="C1015" s="27" t="s">
        <v>5</v>
      </c>
      <c r="D1015" s="26" t="s">
        <v>5</v>
      </c>
    </row>
    <row r="1016">
      <c r="A1016" s="27" t="s">
        <v>1072</v>
      </c>
      <c r="B1016" s="27" t="s">
        <v>6</v>
      </c>
      <c r="C1016" s="27" t="s">
        <v>6</v>
      </c>
      <c r="D1016" s="26" t="s">
        <v>6</v>
      </c>
    </row>
    <row r="1017">
      <c r="A1017" s="27" t="s">
        <v>1073</v>
      </c>
      <c r="B1017" s="27" t="s">
        <v>6</v>
      </c>
      <c r="C1017" s="27" t="s">
        <v>7</v>
      </c>
      <c r="D1017" s="26" t="s">
        <v>6</v>
      </c>
    </row>
    <row r="1018">
      <c r="A1018" s="27" t="s">
        <v>1074</v>
      </c>
      <c r="B1018" s="27" t="s">
        <v>23</v>
      </c>
      <c r="C1018" s="27" t="s">
        <v>5</v>
      </c>
      <c r="D1018" s="26" t="s">
        <v>5</v>
      </c>
    </row>
    <row r="1019">
      <c r="A1019" s="27" t="s">
        <v>1075</v>
      </c>
      <c r="B1019" s="27" t="s">
        <v>5</v>
      </c>
      <c r="C1019" s="27" t="s">
        <v>5</v>
      </c>
      <c r="D1019" s="26" t="s">
        <v>7</v>
      </c>
    </row>
    <row r="1020">
      <c r="A1020" s="27" t="s">
        <v>1076</v>
      </c>
      <c r="B1020" s="27" t="s">
        <v>6</v>
      </c>
      <c r="C1020" s="27" t="s">
        <v>6</v>
      </c>
      <c r="D1020" s="26" t="s">
        <v>18</v>
      </c>
    </row>
    <row r="1021">
      <c r="A1021" s="27" t="s">
        <v>1077</v>
      </c>
      <c r="B1021" s="27" t="s">
        <v>6</v>
      </c>
      <c r="C1021" s="27" t="s">
        <v>6</v>
      </c>
      <c r="D1021" s="26" t="s">
        <v>5</v>
      </c>
    </row>
    <row r="1022">
      <c r="A1022" s="27" t="s">
        <v>1078</v>
      </c>
      <c r="B1022" s="27" t="s">
        <v>5</v>
      </c>
      <c r="C1022" s="27" t="s">
        <v>5</v>
      </c>
      <c r="D1022" s="26" t="s">
        <v>99</v>
      </c>
    </row>
    <row r="1023">
      <c r="A1023" s="27" t="s">
        <v>1079</v>
      </c>
      <c r="B1023" s="27" t="s">
        <v>42</v>
      </c>
      <c r="C1023" s="27" t="s">
        <v>7</v>
      </c>
      <c r="D1023" s="26" t="s">
        <v>23</v>
      </c>
    </row>
    <row r="1024">
      <c r="A1024" s="27" t="s">
        <v>1080</v>
      </c>
      <c r="B1024" s="27" t="s">
        <v>6</v>
      </c>
      <c r="C1024" s="27" t="s">
        <v>6</v>
      </c>
      <c r="D1024" s="26" t="s">
        <v>6</v>
      </c>
    </row>
    <row r="1025">
      <c r="A1025" s="27" t="s">
        <v>1081</v>
      </c>
      <c r="B1025" s="27" t="s">
        <v>5</v>
      </c>
      <c r="C1025" s="27" t="s">
        <v>7</v>
      </c>
      <c r="D1025" s="26" t="s">
        <v>7</v>
      </c>
    </row>
    <row r="1026">
      <c r="A1026" s="27" t="s">
        <v>1082</v>
      </c>
      <c r="B1026" s="27" t="s">
        <v>10</v>
      </c>
      <c r="C1026" s="27" t="s">
        <v>23</v>
      </c>
      <c r="D1026" s="26" t="s">
        <v>5</v>
      </c>
    </row>
    <row r="1027">
      <c r="A1027" s="27" t="s">
        <v>1083</v>
      </c>
      <c r="B1027" s="27" t="s">
        <v>6</v>
      </c>
      <c r="C1027" s="27" t="s">
        <v>6</v>
      </c>
      <c r="D1027" s="26" t="s">
        <v>5</v>
      </c>
    </row>
    <row r="1028">
      <c r="A1028" s="27" t="s">
        <v>1084</v>
      </c>
      <c r="B1028" s="27" t="s">
        <v>6</v>
      </c>
      <c r="C1028" s="27" t="s">
        <v>7</v>
      </c>
      <c r="D1028" s="26" t="s">
        <v>7</v>
      </c>
    </row>
    <row r="1029">
      <c r="A1029" s="27" t="s">
        <v>1085</v>
      </c>
      <c r="B1029" s="27" t="s">
        <v>101</v>
      </c>
      <c r="C1029" s="27" t="s">
        <v>23</v>
      </c>
      <c r="D1029" s="26" t="s">
        <v>6</v>
      </c>
    </row>
    <row r="1030">
      <c r="A1030" s="27" t="s">
        <v>1086</v>
      </c>
      <c r="B1030" s="27" t="s">
        <v>6</v>
      </c>
      <c r="C1030" s="27" t="s">
        <v>5</v>
      </c>
      <c r="D1030" s="26" t="s">
        <v>10</v>
      </c>
    </row>
    <row r="1031">
      <c r="A1031" s="27" t="s">
        <v>1087</v>
      </c>
      <c r="B1031" s="27" t="s">
        <v>5</v>
      </c>
      <c r="C1031" s="27" t="s">
        <v>6</v>
      </c>
      <c r="D1031" s="26" t="s">
        <v>7</v>
      </c>
    </row>
    <row r="1032">
      <c r="A1032" s="27" t="s">
        <v>1088</v>
      </c>
      <c r="B1032" s="27" t="s">
        <v>6</v>
      </c>
      <c r="C1032" s="27" t="s">
        <v>10</v>
      </c>
      <c r="D1032" s="26" t="s">
        <v>99</v>
      </c>
    </row>
    <row r="1033">
      <c r="A1033" s="27" t="s">
        <v>1089</v>
      </c>
      <c r="B1033" s="27" t="s">
        <v>99</v>
      </c>
      <c r="C1033" s="27" t="s">
        <v>5</v>
      </c>
      <c r="D1033" s="26" t="s">
        <v>6</v>
      </c>
    </row>
    <row r="1034">
      <c r="A1034" s="27" t="s">
        <v>1090</v>
      </c>
      <c r="B1034" s="27" t="s">
        <v>6</v>
      </c>
      <c r="C1034" s="27" t="s">
        <v>99</v>
      </c>
      <c r="D1034" s="26" t="s">
        <v>5</v>
      </c>
    </row>
    <row r="1035">
      <c r="A1035" s="27" t="s">
        <v>1091</v>
      </c>
      <c r="B1035" s="27" t="s">
        <v>7</v>
      </c>
      <c r="C1035" s="27" t="s">
        <v>10</v>
      </c>
      <c r="D1035" s="26" t="s">
        <v>23</v>
      </c>
    </row>
    <row r="1036">
      <c r="A1036" s="27" t="s">
        <v>1092</v>
      </c>
      <c r="B1036" s="27" t="s">
        <v>6</v>
      </c>
      <c r="C1036" s="27" t="s">
        <v>6</v>
      </c>
      <c r="D1036" s="26" t="s">
        <v>6</v>
      </c>
    </row>
    <row r="1037">
      <c r="A1037" s="27" t="s">
        <v>1093</v>
      </c>
      <c r="B1037" s="27" t="s">
        <v>6</v>
      </c>
      <c r="C1037" s="27" t="s">
        <v>6</v>
      </c>
      <c r="D1037" s="26" t="s">
        <v>10</v>
      </c>
    </row>
    <row r="1038">
      <c r="A1038" s="27" t="s">
        <v>1094</v>
      </c>
      <c r="B1038" s="27" t="s">
        <v>6</v>
      </c>
      <c r="C1038" s="27" t="s">
        <v>6</v>
      </c>
      <c r="D1038" s="26" t="s">
        <v>6</v>
      </c>
    </row>
    <row r="1039">
      <c r="A1039" s="27" t="s">
        <v>1095</v>
      </c>
      <c r="B1039" s="27" t="s">
        <v>18</v>
      </c>
      <c r="C1039" s="27" t="s">
        <v>18</v>
      </c>
      <c r="D1039" s="26" t="s">
        <v>18</v>
      </c>
    </row>
    <row r="1040">
      <c r="A1040" s="27" t="s">
        <v>1096</v>
      </c>
      <c r="B1040" s="27" t="s">
        <v>6</v>
      </c>
      <c r="C1040" s="27" t="s">
        <v>6</v>
      </c>
      <c r="D1040" s="26" t="s">
        <v>7</v>
      </c>
    </row>
    <row r="1041">
      <c r="A1041" s="27" t="s">
        <v>1097</v>
      </c>
      <c r="B1041" s="27" t="s">
        <v>6</v>
      </c>
      <c r="C1041" s="27" t="s">
        <v>6</v>
      </c>
      <c r="D1041" s="26" t="s">
        <v>5</v>
      </c>
    </row>
    <row r="1042">
      <c r="A1042" s="27" t="s">
        <v>1098</v>
      </c>
      <c r="B1042" s="27" t="s">
        <v>6</v>
      </c>
      <c r="C1042" s="27" t="s">
        <v>6</v>
      </c>
      <c r="D1042" s="26" t="s">
        <v>6</v>
      </c>
    </row>
    <row r="1043">
      <c r="A1043" s="27" t="s">
        <v>1099</v>
      </c>
      <c r="B1043" s="27" t="s">
        <v>5</v>
      </c>
      <c r="C1043" s="27" t="s">
        <v>6</v>
      </c>
      <c r="D1043" s="26" t="s">
        <v>6</v>
      </c>
    </row>
    <row r="1044">
      <c r="A1044" s="27" t="s">
        <v>1100</v>
      </c>
      <c r="B1044" s="27" t="s">
        <v>5</v>
      </c>
      <c r="C1044" s="27" t="s">
        <v>10</v>
      </c>
      <c r="D1044" s="26" t="s">
        <v>7</v>
      </c>
    </row>
    <row r="1045">
      <c r="A1045" s="27" t="s">
        <v>1101</v>
      </c>
      <c r="B1045" s="27" t="s">
        <v>5</v>
      </c>
      <c r="C1045" s="27" t="s">
        <v>6</v>
      </c>
      <c r="D1045" s="26" t="s">
        <v>23</v>
      </c>
    </row>
    <row r="1046">
      <c r="A1046" s="27" t="s">
        <v>1102</v>
      </c>
      <c r="B1046" s="27" t="s">
        <v>10</v>
      </c>
      <c r="C1046" s="27" t="s">
        <v>5</v>
      </c>
      <c r="D1046" s="26" t="s">
        <v>6</v>
      </c>
    </row>
    <row r="1047">
      <c r="A1047" s="27" t="s">
        <v>1103</v>
      </c>
      <c r="B1047" s="27" t="s">
        <v>6</v>
      </c>
      <c r="C1047" s="27" t="s">
        <v>7</v>
      </c>
      <c r="D1047" s="26" t="s">
        <v>5</v>
      </c>
    </row>
    <row r="1048">
      <c r="A1048" s="27" t="s">
        <v>1104</v>
      </c>
      <c r="B1048" s="27" t="s">
        <v>6</v>
      </c>
      <c r="C1048" s="27" t="s">
        <v>6</v>
      </c>
      <c r="D1048" s="26" t="s">
        <v>6</v>
      </c>
    </row>
    <row r="1049">
      <c r="A1049" s="27" t="s">
        <v>1105</v>
      </c>
      <c r="B1049" s="27" t="s">
        <v>6</v>
      </c>
      <c r="C1049" s="27" t="s">
        <v>7</v>
      </c>
      <c r="D1049" s="26" t="s">
        <v>6</v>
      </c>
    </row>
    <row r="1050">
      <c r="A1050" s="27" t="s">
        <v>1106</v>
      </c>
      <c r="B1050" s="27" t="s">
        <v>6</v>
      </c>
      <c r="C1050" s="27" t="s">
        <v>7</v>
      </c>
      <c r="D1050" s="26" t="s">
        <v>7</v>
      </c>
    </row>
    <row r="1051">
      <c r="A1051" s="27" t="s">
        <v>1107</v>
      </c>
      <c r="B1051" s="27" t="s">
        <v>6</v>
      </c>
      <c r="C1051" s="27" t="s">
        <v>6</v>
      </c>
      <c r="D1051" s="26" t="s">
        <v>6</v>
      </c>
    </row>
    <row r="1052">
      <c r="A1052" s="27" t="s">
        <v>1108</v>
      </c>
      <c r="B1052" s="27" t="s">
        <v>10</v>
      </c>
      <c r="C1052" s="27" t="s">
        <v>6</v>
      </c>
      <c r="D1052" s="26" t="s">
        <v>23</v>
      </c>
    </row>
    <row r="1053">
      <c r="A1053" s="27" t="s">
        <v>1109</v>
      </c>
      <c r="B1053" s="27" t="s">
        <v>6</v>
      </c>
      <c r="C1053" s="27" t="s">
        <v>99</v>
      </c>
      <c r="D1053" s="26" t="s">
        <v>10</v>
      </c>
    </row>
    <row r="1054">
      <c r="A1054" s="27" t="s">
        <v>1110</v>
      </c>
      <c r="B1054" s="27" t="s">
        <v>5</v>
      </c>
      <c r="C1054" s="27" t="s">
        <v>6</v>
      </c>
      <c r="D1054" s="26" t="s">
        <v>6</v>
      </c>
    </row>
    <row r="1055">
      <c r="A1055" s="27" t="s">
        <v>1111</v>
      </c>
      <c r="B1055" s="27" t="s">
        <v>6</v>
      </c>
      <c r="C1055" s="27" t="s">
        <v>6</v>
      </c>
      <c r="D1055" s="26" t="s">
        <v>6</v>
      </c>
    </row>
    <row r="1056">
      <c r="A1056" s="27" t="s">
        <v>1112</v>
      </c>
      <c r="B1056" s="27" t="s">
        <v>10</v>
      </c>
      <c r="C1056" s="27" t="s">
        <v>6</v>
      </c>
      <c r="D1056" s="26" t="s">
        <v>10</v>
      </c>
    </row>
    <row r="1057">
      <c r="A1057" s="27" t="s">
        <v>1113</v>
      </c>
      <c r="B1057" s="27" t="s">
        <v>6</v>
      </c>
      <c r="C1057" s="27" t="s">
        <v>6</v>
      </c>
      <c r="D1057" s="26" t="s">
        <v>6</v>
      </c>
    </row>
    <row r="1058">
      <c r="A1058" s="27" t="s">
        <v>1114</v>
      </c>
      <c r="B1058" s="27" t="s">
        <v>10</v>
      </c>
      <c r="C1058" s="27" t="s">
        <v>10</v>
      </c>
      <c r="D1058" s="26" t="s">
        <v>7</v>
      </c>
    </row>
    <row r="1059">
      <c r="A1059" s="27" t="s">
        <v>1115</v>
      </c>
      <c r="B1059" s="27" t="s">
        <v>5</v>
      </c>
      <c r="C1059" s="27" t="s">
        <v>6</v>
      </c>
      <c r="D1059" s="26" t="s">
        <v>99</v>
      </c>
    </row>
    <row r="1060">
      <c r="A1060" s="27" t="s">
        <v>1116</v>
      </c>
      <c r="B1060" s="27" t="s">
        <v>6</v>
      </c>
      <c r="C1060" s="27" t="s">
        <v>10</v>
      </c>
      <c r="D1060" s="26" t="s">
        <v>10</v>
      </c>
    </row>
    <row r="1061">
      <c r="A1061" s="27" t="s">
        <v>1117</v>
      </c>
      <c r="B1061" s="27" t="s">
        <v>6</v>
      </c>
      <c r="C1061" s="27" t="s">
        <v>6</v>
      </c>
      <c r="D1061" s="26" t="s">
        <v>6</v>
      </c>
    </row>
    <row r="1062">
      <c r="A1062" s="27" t="s">
        <v>1118</v>
      </c>
      <c r="B1062" s="27" t="s">
        <v>10</v>
      </c>
      <c r="C1062" s="27" t="s">
        <v>6</v>
      </c>
      <c r="D1062" s="26" t="s">
        <v>6</v>
      </c>
    </row>
    <row r="1063">
      <c r="A1063" s="27" t="s">
        <v>1119</v>
      </c>
      <c r="B1063" s="27" t="s">
        <v>18</v>
      </c>
      <c r="C1063" s="27" t="s">
        <v>99</v>
      </c>
      <c r="D1063" s="26" t="s">
        <v>10</v>
      </c>
    </row>
    <row r="1064">
      <c r="A1064" s="27" t="s">
        <v>1120</v>
      </c>
      <c r="B1064" s="27" t="s">
        <v>6</v>
      </c>
      <c r="C1064" s="27" t="s">
        <v>6</v>
      </c>
      <c r="D1064" s="26" t="s">
        <v>7</v>
      </c>
    </row>
    <row r="1065">
      <c r="A1065" s="27" t="s">
        <v>1121</v>
      </c>
      <c r="B1065" s="27" t="s">
        <v>6</v>
      </c>
      <c r="C1065" s="27" t="s">
        <v>6</v>
      </c>
      <c r="D1065" s="26" t="s">
        <v>99</v>
      </c>
    </row>
    <row r="1066">
      <c r="A1066" s="27" t="s">
        <v>1122</v>
      </c>
      <c r="B1066" s="27" t="s">
        <v>6</v>
      </c>
      <c r="C1066" s="27" t="s">
        <v>18</v>
      </c>
      <c r="D1066" s="26" t="s">
        <v>23</v>
      </c>
    </row>
    <row r="1067">
      <c r="A1067" s="27" t="s">
        <v>1123</v>
      </c>
      <c r="B1067" s="27" t="s">
        <v>6</v>
      </c>
      <c r="C1067" s="27" t="s">
        <v>6</v>
      </c>
      <c r="D1067" s="26" t="s">
        <v>5</v>
      </c>
    </row>
    <row r="1068">
      <c r="A1068" s="27" t="s">
        <v>1124</v>
      </c>
      <c r="B1068" s="27" t="s">
        <v>10</v>
      </c>
      <c r="C1068" s="27" t="s">
        <v>14</v>
      </c>
      <c r="D1068" s="26" t="s">
        <v>7</v>
      </c>
    </row>
    <row r="1069">
      <c r="A1069" s="27" t="s">
        <v>1125</v>
      </c>
      <c r="B1069" s="27" t="s">
        <v>5</v>
      </c>
      <c r="C1069" s="27" t="s">
        <v>99</v>
      </c>
      <c r="D1069" s="26" t="s">
        <v>6</v>
      </c>
    </row>
    <row r="1070">
      <c r="A1070" s="27" t="s">
        <v>1126</v>
      </c>
      <c r="B1070" s="27" t="s">
        <v>6</v>
      </c>
      <c r="C1070" s="27" t="s">
        <v>7</v>
      </c>
      <c r="D1070" s="26" t="s">
        <v>5</v>
      </c>
    </row>
    <row r="1071">
      <c r="A1071" s="27" t="s">
        <v>1127</v>
      </c>
      <c r="B1071" s="27" t="s">
        <v>18</v>
      </c>
      <c r="C1071" s="27" t="s">
        <v>6</v>
      </c>
      <c r="D1071" s="26" t="s">
        <v>23</v>
      </c>
    </row>
    <row r="1072">
      <c r="A1072" s="27" t="s">
        <v>1128</v>
      </c>
      <c r="B1072" s="27" t="s">
        <v>6</v>
      </c>
      <c r="C1072" s="27" t="s">
        <v>5</v>
      </c>
      <c r="D1072" s="26" t="s">
        <v>5</v>
      </c>
    </row>
    <row r="1073">
      <c r="A1073" s="27" t="s">
        <v>1129</v>
      </c>
      <c r="B1073" s="27" t="s">
        <v>6</v>
      </c>
      <c r="C1073" s="27" t="s">
        <v>5</v>
      </c>
      <c r="D1073" s="26" t="s">
        <v>6</v>
      </c>
    </row>
    <row r="1074">
      <c r="A1074" s="27" t="s">
        <v>1130</v>
      </c>
      <c r="B1074" s="27" t="s">
        <v>5</v>
      </c>
      <c r="C1074" s="27" t="s">
        <v>6</v>
      </c>
      <c r="D1074" s="26" t="s">
        <v>7</v>
      </c>
    </row>
    <row r="1075">
      <c r="A1075" s="27" t="s">
        <v>1131</v>
      </c>
      <c r="B1075" s="27" t="s">
        <v>6</v>
      </c>
      <c r="C1075" s="27" t="s">
        <v>18</v>
      </c>
      <c r="D1075" s="26" t="s">
        <v>23</v>
      </c>
    </row>
    <row r="1076">
      <c r="A1076" s="27" t="s">
        <v>1132</v>
      </c>
      <c r="B1076" s="27" t="s">
        <v>6</v>
      </c>
      <c r="C1076" s="27" t="s">
        <v>99</v>
      </c>
      <c r="D1076" s="26" t="s">
        <v>6</v>
      </c>
    </row>
    <row r="1077">
      <c r="A1077" s="27" t="s">
        <v>1133</v>
      </c>
      <c r="B1077" s="27" t="s">
        <v>5</v>
      </c>
      <c r="C1077" s="27" t="s">
        <v>6</v>
      </c>
      <c r="D1077" s="26" t="s">
        <v>30</v>
      </c>
    </row>
    <row r="1078">
      <c r="A1078" s="27" t="s">
        <v>1134</v>
      </c>
      <c r="B1078" s="27" t="s">
        <v>6</v>
      </c>
      <c r="C1078" s="27" t="s">
        <v>6</v>
      </c>
      <c r="D1078" s="26" t="s">
        <v>30</v>
      </c>
    </row>
    <row r="1079">
      <c r="A1079" s="27" t="s">
        <v>1135</v>
      </c>
      <c r="B1079" s="27" t="s">
        <v>6</v>
      </c>
      <c r="C1079" s="27" t="s">
        <v>5</v>
      </c>
      <c r="D1079" s="26" t="s">
        <v>6</v>
      </c>
    </row>
    <row r="1080">
      <c r="A1080" s="27" t="s">
        <v>1136</v>
      </c>
      <c r="B1080" s="27" t="s">
        <v>6</v>
      </c>
      <c r="C1080" s="27" t="s">
        <v>6</v>
      </c>
      <c r="D1080" s="26" t="s">
        <v>6</v>
      </c>
    </row>
    <row r="1081">
      <c r="A1081" s="27" t="s">
        <v>1137</v>
      </c>
      <c r="B1081" s="27" t="s">
        <v>6</v>
      </c>
      <c r="C1081" s="27" t="s">
        <v>6</v>
      </c>
      <c r="D1081" s="26" t="s">
        <v>6</v>
      </c>
    </row>
    <row r="1082">
      <c r="A1082" s="27" t="s">
        <v>1138</v>
      </c>
      <c r="B1082" s="27" t="s">
        <v>6</v>
      </c>
      <c r="C1082" s="27" t="s">
        <v>10</v>
      </c>
      <c r="D1082" s="26" t="s">
        <v>30</v>
      </c>
    </row>
    <row r="1083">
      <c r="A1083" s="27" t="s">
        <v>1139</v>
      </c>
      <c r="B1083" s="27" t="s">
        <v>5</v>
      </c>
      <c r="C1083" s="27" t="s">
        <v>5</v>
      </c>
      <c r="D1083" s="26" t="s">
        <v>6</v>
      </c>
    </row>
    <row r="1084">
      <c r="A1084" s="27" t="s">
        <v>1140</v>
      </c>
      <c r="B1084" s="27" t="s">
        <v>6</v>
      </c>
      <c r="C1084" s="27" t="s">
        <v>7</v>
      </c>
      <c r="D1084" s="26" t="s">
        <v>6</v>
      </c>
    </row>
    <row r="1085">
      <c r="A1085" s="27" t="s">
        <v>1141</v>
      </c>
      <c r="B1085" s="27" t="s">
        <v>6</v>
      </c>
      <c r="C1085" s="27" t="s">
        <v>6</v>
      </c>
      <c r="D1085" s="26" t="s">
        <v>99</v>
      </c>
    </row>
    <row r="1086">
      <c r="A1086" s="27" t="s">
        <v>1142</v>
      </c>
      <c r="B1086" s="27" t="s">
        <v>10</v>
      </c>
      <c r="C1086" s="27" t="s">
        <v>6</v>
      </c>
      <c r="D1086" s="26" t="s">
        <v>42</v>
      </c>
    </row>
    <row r="1087">
      <c r="A1087" s="27" t="s">
        <v>1143</v>
      </c>
      <c r="B1087" s="27" t="s">
        <v>10</v>
      </c>
      <c r="C1087" s="27" t="s">
        <v>5</v>
      </c>
      <c r="D1087" s="26" t="s">
        <v>6</v>
      </c>
    </row>
    <row r="1088">
      <c r="A1088" s="27" t="s">
        <v>1144</v>
      </c>
      <c r="B1088" s="27" t="s">
        <v>6</v>
      </c>
      <c r="C1088" s="27" t="s">
        <v>6</v>
      </c>
      <c r="D1088" s="26" t="s">
        <v>5</v>
      </c>
    </row>
    <row r="1089">
      <c r="A1089" s="27" t="s">
        <v>1145</v>
      </c>
      <c r="B1089" s="27" t="s">
        <v>6</v>
      </c>
      <c r="C1089" s="27" t="s">
        <v>6</v>
      </c>
      <c r="D1089" s="26" t="s">
        <v>6</v>
      </c>
    </row>
    <row r="1090">
      <c r="A1090" s="27" t="s">
        <v>1146</v>
      </c>
      <c r="B1090" s="27" t="s">
        <v>6</v>
      </c>
      <c r="C1090" s="27" t="s">
        <v>5</v>
      </c>
      <c r="D1090" s="26" t="s">
        <v>23</v>
      </c>
    </row>
    <row r="1091">
      <c r="A1091" s="27" t="s">
        <v>1147</v>
      </c>
      <c r="B1091" s="27" t="s">
        <v>6</v>
      </c>
      <c r="C1091" s="27" t="s">
        <v>6</v>
      </c>
      <c r="D1091" s="26" t="s">
        <v>6</v>
      </c>
    </row>
    <row r="1092">
      <c r="A1092" s="27" t="s">
        <v>1148</v>
      </c>
      <c r="B1092" s="27" t="s">
        <v>42</v>
      </c>
      <c r="C1092" s="27" t="s">
        <v>42</v>
      </c>
      <c r="D1092" s="26" t="s">
        <v>7</v>
      </c>
    </row>
    <row r="1093">
      <c r="A1093" s="27" t="s">
        <v>1149</v>
      </c>
      <c r="B1093" s="27" t="s">
        <v>6</v>
      </c>
      <c r="C1093" s="27" t="s">
        <v>6</v>
      </c>
      <c r="D1093" s="26" t="s">
        <v>6</v>
      </c>
    </row>
    <row r="1094">
      <c r="A1094" s="27" t="s">
        <v>1150</v>
      </c>
      <c r="B1094" s="27" t="s">
        <v>7</v>
      </c>
      <c r="C1094" s="27" t="s">
        <v>5</v>
      </c>
      <c r="D1094" s="26" t="s">
        <v>5</v>
      </c>
    </row>
    <row r="1095">
      <c r="A1095" s="27" t="s">
        <v>1151</v>
      </c>
      <c r="B1095" s="27" t="s">
        <v>6</v>
      </c>
      <c r="C1095" s="27" t="s">
        <v>6</v>
      </c>
      <c r="D1095" s="26" t="s">
        <v>7</v>
      </c>
    </row>
    <row r="1096">
      <c r="A1096" s="27" t="s">
        <v>1152</v>
      </c>
      <c r="B1096" s="27" t="s">
        <v>5</v>
      </c>
      <c r="C1096" s="27" t="s">
        <v>5</v>
      </c>
      <c r="D1096" s="26" t="s">
        <v>6</v>
      </c>
    </row>
    <row r="1097">
      <c r="A1097" s="27" t="s">
        <v>1153</v>
      </c>
      <c r="B1097" s="27" t="s">
        <v>5</v>
      </c>
      <c r="C1097" s="27" t="s">
        <v>5</v>
      </c>
      <c r="D1097" s="26" t="s">
        <v>5</v>
      </c>
    </row>
    <row r="1098">
      <c r="A1098" s="27" t="s">
        <v>1154</v>
      </c>
      <c r="B1098" s="27" t="s">
        <v>10</v>
      </c>
      <c r="C1098" s="27" t="s">
        <v>7</v>
      </c>
      <c r="D1098" s="26" t="s">
        <v>7</v>
      </c>
    </row>
    <row r="1099">
      <c r="A1099" s="27" t="s">
        <v>1155</v>
      </c>
      <c r="B1099" s="27" t="s">
        <v>18</v>
      </c>
      <c r="C1099" s="27" t="s">
        <v>18</v>
      </c>
      <c r="D1099" s="26" t="s">
        <v>99</v>
      </c>
    </row>
    <row r="1100">
      <c r="A1100" s="27" t="s">
        <v>1156</v>
      </c>
      <c r="B1100" s="27" t="s">
        <v>6</v>
      </c>
      <c r="C1100" s="27" t="s">
        <v>6</v>
      </c>
      <c r="D1100" s="26" t="s">
        <v>6</v>
      </c>
    </row>
    <row r="1101">
      <c r="A1101" s="27" t="s">
        <v>1157</v>
      </c>
      <c r="B1101" s="27" t="s">
        <v>42</v>
      </c>
      <c r="C1101" s="27" t="s">
        <v>6</v>
      </c>
      <c r="D1101" s="26" t="s">
        <v>7</v>
      </c>
    </row>
    <row r="1102">
      <c r="A1102" s="27" t="s">
        <v>1158</v>
      </c>
      <c r="B1102" s="27" t="s">
        <v>5</v>
      </c>
      <c r="C1102" s="27" t="s">
        <v>7</v>
      </c>
      <c r="D1102" s="26" t="s">
        <v>10</v>
      </c>
    </row>
    <row r="1103">
      <c r="A1103" s="27" t="s">
        <v>1159</v>
      </c>
      <c r="B1103" s="27" t="s">
        <v>5</v>
      </c>
      <c r="C1103" s="27" t="s">
        <v>5</v>
      </c>
      <c r="D1103" s="26" t="s">
        <v>6</v>
      </c>
    </row>
    <row r="1104">
      <c r="A1104" s="27" t="s">
        <v>1160</v>
      </c>
      <c r="B1104" s="27" t="s">
        <v>6</v>
      </c>
      <c r="C1104" s="27" t="s">
        <v>5</v>
      </c>
      <c r="D1104" s="26" t="s">
        <v>6</v>
      </c>
    </row>
    <row r="1105">
      <c r="A1105" s="27" t="s">
        <v>1161</v>
      </c>
      <c r="B1105" s="27" t="s">
        <v>5</v>
      </c>
      <c r="C1105" s="27" t="s">
        <v>7</v>
      </c>
      <c r="D1105" s="26" t="s">
        <v>7</v>
      </c>
    </row>
    <row r="1106">
      <c r="A1106" s="27" t="s">
        <v>1162</v>
      </c>
      <c r="B1106" s="27" t="s">
        <v>23</v>
      </c>
      <c r="C1106" s="27" t="s">
        <v>6</v>
      </c>
      <c r="D1106" s="26" t="s">
        <v>6</v>
      </c>
    </row>
    <row r="1107">
      <c r="A1107" s="27" t="s">
        <v>1163</v>
      </c>
      <c r="B1107" s="27" t="s">
        <v>6</v>
      </c>
      <c r="C1107" s="27" t="s">
        <v>10</v>
      </c>
      <c r="D1107" s="26" t="s">
        <v>6</v>
      </c>
    </row>
    <row r="1108">
      <c r="A1108" s="27" t="s">
        <v>1164</v>
      </c>
      <c r="B1108" s="27" t="s">
        <v>6</v>
      </c>
      <c r="C1108" s="27" t="s">
        <v>99</v>
      </c>
      <c r="D1108" s="26" t="s">
        <v>6</v>
      </c>
    </row>
    <row r="1109">
      <c r="A1109" s="27" t="s">
        <v>1165</v>
      </c>
      <c r="B1109" s="27" t="s">
        <v>6</v>
      </c>
      <c r="C1109" s="27" t="s">
        <v>5</v>
      </c>
      <c r="D1109" s="26" t="s">
        <v>5</v>
      </c>
    </row>
    <row r="1110">
      <c r="A1110" s="27" t="s">
        <v>1166</v>
      </c>
      <c r="B1110" s="27" t="s">
        <v>7</v>
      </c>
      <c r="C1110" s="27" t="s">
        <v>14</v>
      </c>
      <c r="D1110" s="26" t="s">
        <v>23</v>
      </c>
    </row>
    <row r="1111">
      <c r="A1111" s="27" t="s">
        <v>1167</v>
      </c>
      <c r="B1111" s="27" t="s">
        <v>5</v>
      </c>
      <c r="C1111" s="27" t="s">
        <v>6</v>
      </c>
      <c r="D1111" s="26" t="s">
        <v>6</v>
      </c>
    </row>
    <row r="1112">
      <c r="A1112" s="27" t="s">
        <v>1168</v>
      </c>
      <c r="B1112" s="27" t="s">
        <v>6</v>
      </c>
      <c r="C1112" s="27" t="s">
        <v>6</v>
      </c>
      <c r="D1112" s="26" t="s">
        <v>6</v>
      </c>
    </row>
    <row r="1113">
      <c r="A1113" s="27" t="s">
        <v>1169</v>
      </c>
      <c r="B1113" s="27" t="s">
        <v>6</v>
      </c>
      <c r="C1113" s="27" t="s">
        <v>7</v>
      </c>
      <c r="D1113" s="26" t="s">
        <v>5</v>
      </c>
    </row>
    <row r="1114">
      <c r="A1114" s="27" t="s">
        <v>1170</v>
      </c>
      <c r="B1114" s="27" t="s">
        <v>6</v>
      </c>
      <c r="C1114" s="27" t="s">
        <v>6</v>
      </c>
      <c r="D1114" s="26" t="s">
        <v>6</v>
      </c>
    </row>
    <row r="1115">
      <c r="A1115" s="27" t="s">
        <v>1171</v>
      </c>
      <c r="B1115" s="27" t="s">
        <v>23</v>
      </c>
      <c r="C1115" s="27" t="s">
        <v>23</v>
      </c>
      <c r="D1115" s="26" t="s">
        <v>23</v>
      </c>
    </row>
    <row r="1116">
      <c r="A1116" s="27" t="s">
        <v>1172</v>
      </c>
      <c r="B1116" s="27" t="s">
        <v>7</v>
      </c>
      <c r="C1116" s="27" t="s">
        <v>7</v>
      </c>
      <c r="D1116" s="26" t="s">
        <v>10</v>
      </c>
    </row>
    <row r="1117">
      <c r="A1117" s="27" t="s">
        <v>1173</v>
      </c>
      <c r="B1117" s="27" t="s">
        <v>6</v>
      </c>
      <c r="C1117" s="27" t="s">
        <v>10</v>
      </c>
      <c r="D1117" s="26" t="s">
        <v>6</v>
      </c>
    </row>
    <row r="1118">
      <c r="A1118" s="27" t="s">
        <v>1174</v>
      </c>
      <c r="B1118" s="27" t="s">
        <v>6</v>
      </c>
      <c r="C1118" s="27" t="s">
        <v>6</v>
      </c>
      <c r="D1118" s="26" t="s">
        <v>23</v>
      </c>
    </row>
    <row r="1119">
      <c r="A1119" s="27" t="s">
        <v>1175</v>
      </c>
      <c r="B1119" s="27" t="s">
        <v>6</v>
      </c>
      <c r="C1119" s="27" t="s">
        <v>7</v>
      </c>
      <c r="D1119" s="26" t="s">
        <v>7</v>
      </c>
    </row>
    <row r="1120">
      <c r="A1120" s="27" t="s">
        <v>1176</v>
      </c>
      <c r="B1120" s="27" t="s">
        <v>6</v>
      </c>
      <c r="C1120" s="27" t="s">
        <v>7</v>
      </c>
      <c r="D1120" s="26" t="s">
        <v>6</v>
      </c>
    </row>
    <row r="1121">
      <c r="A1121" s="27" t="s">
        <v>1177</v>
      </c>
      <c r="B1121" s="27" t="s">
        <v>6</v>
      </c>
      <c r="C1121" s="27" t="s">
        <v>6</v>
      </c>
      <c r="D1121" s="26" t="s">
        <v>5</v>
      </c>
    </row>
    <row r="1122">
      <c r="A1122" s="27" t="s">
        <v>1178</v>
      </c>
      <c r="B1122" s="27" t="s">
        <v>5</v>
      </c>
      <c r="C1122" s="27" t="s">
        <v>10</v>
      </c>
      <c r="D1122" s="26" t="s">
        <v>10</v>
      </c>
    </row>
    <row r="1123">
      <c r="A1123" s="27" t="s">
        <v>1179</v>
      </c>
      <c r="B1123" s="27" t="s">
        <v>5</v>
      </c>
      <c r="C1123" s="27" t="s">
        <v>7</v>
      </c>
      <c r="D1123" s="26" t="s">
        <v>6</v>
      </c>
    </row>
    <row r="1124">
      <c r="A1124" s="27" t="s">
        <v>1180</v>
      </c>
      <c r="B1124" s="27" t="s">
        <v>6</v>
      </c>
      <c r="C1124" s="27" t="s">
        <v>6</v>
      </c>
      <c r="D1124" s="26" t="s">
        <v>23</v>
      </c>
    </row>
    <row r="1125">
      <c r="A1125" s="27" t="s">
        <v>1181</v>
      </c>
      <c r="B1125" s="27" t="s">
        <v>5</v>
      </c>
      <c r="C1125" s="27" t="s">
        <v>10</v>
      </c>
      <c r="D1125" s="26" t="s">
        <v>5</v>
      </c>
    </row>
    <row r="1126">
      <c r="A1126" s="27" t="s">
        <v>1182</v>
      </c>
      <c r="B1126" s="27" t="s">
        <v>6</v>
      </c>
      <c r="C1126" s="27" t="s">
        <v>5</v>
      </c>
      <c r="D1126" s="26" t="s">
        <v>10</v>
      </c>
    </row>
    <row r="1127">
      <c r="A1127" s="27" t="s">
        <v>1183</v>
      </c>
      <c r="B1127" s="27" t="s">
        <v>18</v>
      </c>
      <c r="C1127" s="27" t="s">
        <v>6</v>
      </c>
      <c r="D1127" s="26" t="s">
        <v>6</v>
      </c>
    </row>
    <row r="1128">
      <c r="A1128" s="27" t="s">
        <v>1184</v>
      </c>
      <c r="B1128" s="27" t="s">
        <v>6</v>
      </c>
      <c r="C1128" s="27" t="s">
        <v>6</v>
      </c>
      <c r="D1128" s="26" t="s">
        <v>6</v>
      </c>
    </row>
    <row r="1129">
      <c r="A1129" s="27" t="s">
        <v>1185</v>
      </c>
      <c r="B1129" s="27" t="s">
        <v>101</v>
      </c>
      <c r="C1129" s="27" t="s">
        <v>7</v>
      </c>
      <c r="D1129" s="26" t="s">
        <v>42</v>
      </c>
    </row>
    <row r="1130">
      <c r="A1130" s="27" t="s">
        <v>1186</v>
      </c>
      <c r="B1130" s="27" t="s">
        <v>23</v>
      </c>
      <c r="C1130" s="27" t="s">
        <v>5</v>
      </c>
      <c r="D1130" s="26" t="s">
        <v>6</v>
      </c>
    </row>
    <row r="1131">
      <c r="A1131" s="27" t="s">
        <v>1187</v>
      </c>
      <c r="B1131" s="27" t="s">
        <v>10</v>
      </c>
      <c r="C1131" s="27" t="s">
        <v>7</v>
      </c>
      <c r="D1131" s="26" t="s">
        <v>6</v>
      </c>
    </row>
    <row r="1132">
      <c r="A1132" s="27" t="s">
        <v>1188</v>
      </c>
      <c r="B1132" s="27" t="s">
        <v>6</v>
      </c>
      <c r="C1132" s="27" t="s">
        <v>6</v>
      </c>
      <c r="D1132" s="26" t="s">
        <v>6</v>
      </c>
    </row>
    <row r="1133">
      <c r="A1133" s="27" t="s">
        <v>1189</v>
      </c>
      <c r="B1133" s="27" t="s">
        <v>7</v>
      </c>
      <c r="C1133" s="27" t="s">
        <v>7</v>
      </c>
      <c r="D1133" s="26" t="s">
        <v>30</v>
      </c>
    </row>
    <row r="1134">
      <c r="A1134" s="27" t="s">
        <v>1190</v>
      </c>
      <c r="B1134" s="27" t="s">
        <v>6</v>
      </c>
      <c r="C1134" s="27" t="s">
        <v>6</v>
      </c>
      <c r="D1134" s="26" t="s">
        <v>5</v>
      </c>
    </row>
    <row r="1135">
      <c r="A1135" s="27" t="s">
        <v>1191</v>
      </c>
      <c r="B1135" s="27" t="s">
        <v>6</v>
      </c>
      <c r="C1135" s="27" t="s">
        <v>6</v>
      </c>
      <c r="D1135" s="26" t="s">
        <v>6</v>
      </c>
    </row>
    <row r="1136">
      <c r="A1136" s="27" t="s">
        <v>1192</v>
      </c>
      <c r="B1136" s="27" t="s">
        <v>6</v>
      </c>
      <c r="C1136" s="27" t="s">
        <v>23</v>
      </c>
      <c r="D1136" s="26" t="s">
        <v>6</v>
      </c>
    </row>
    <row r="1137">
      <c r="A1137" s="27" t="s">
        <v>1193</v>
      </c>
      <c r="B1137" s="27" t="s">
        <v>6</v>
      </c>
      <c r="C1137" s="27" t="s">
        <v>7</v>
      </c>
      <c r="D1137" s="26" t="s">
        <v>6</v>
      </c>
    </row>
    <row r="1138">
      <c r="A1138" s="27" t="s">
        <v>1194</v>
      </c>
      <c r="B1138" s="27" t="s">
        <v>6</v>
      </c>
      <c r="C1138" s="27" t="s">
        <v>6</v>
      </c>
      <c r="D1138" s="26" t="s">
        <v>6</v>
      </c>
    </row>
    <row r="1139">
      <c r="A1139" s="27" t="s">
        <v>1195</v>
      </c>
      <c r="B1139" s="27" t="s">
        <v>6</v>
      </c>
      <c r="C1139" s="27" t="s">
        <v>7</v>
      </c>
      <c r="D1139" s="26" t="s">
        <v>6</v>
      </c>
    </row>
    <row r="1140">
      <c r="A1140" s="27" t="s">
        <v>1196</v>
      </c>
      <c r="B1140" s="27" t="s">
        <v>6</v>
      </c>
      <c r="C1140" s="27" t="s">
        <v>7</v>
      </c>
      <c r="D1140" s="26" t="s">
        <v>6</v>
      </c>
    </row>
    <row r="1141">
      <c r="A1141" s="27" t="s">
        <v>1197</v>
      </c>
      <c r="B1141" s="27" t="s">
        <v>6</v>
      </c>
      <c r="C1141" s="27" t="s">
        <v>7</v>
      </c>
      <c r="D1141" s="26" t="s">
        <v>10</v>
      </c>
    </row>
    <row r="1142">
      <c r="A1142" s="27" t="s">
        <v>1198</v>
      </c>
      <c r="B1142" s="27" t="s">
        <v>18</v>
      </c>
      <c r="C1142" s="27" t="s">
        <v>7</v>
      </c>
      <c r="D1142" s="26" t="s">
        <v>18</v>
      </c>
    </row>
    <row r="1143">
      <c r="A1143" s="27" t="s">
        <v>1199</v>
      </c>
      <c r="B1143" s="27" t="s">
        <v>6</v>
      </c>
      <c r="C1143" s="27" t="s">
        <v>6</v>
      </c>
      <c r="D1143" s="26" t="s">
        <v>6</v>
      </c>
    </row>
    <row r="1144">
      <c r="A1144" s="27" t="s">
        <v>1200</v>
      </c>
      <c r="B1144" s="27" t="s">
        <v>101</v>
      </c>
      <c r="C1144" s="27" t="s">
        <v>23</v>
      </c>
      <c r="D1144" s="26" t="s">
        <v>99</v>
      </c>
    </row>
    <row r="1145">
      <c r="A1145" s="27" t="s">
        <v>1201</v>
      </c>
      <c r="B1145" s="27" t="s">
        <v>6</v>
      </c>
      <c r="C1145" s="27" t="s">
        <v>7</v>
      </c>
      <c r="D1145" s="26" t="s">
        <v>6</v>
      </c>
    </row>
    <row r="1146">
      <c r="A1146" s="27" t="s">
        <v>1202</v>
      </c>
      <c r="B1146" s="27" t="s">
        <v>6</v>
      </c>
      <c r="C1146" s="27" t="s">
        <v>7</v>
      </c>
      <c r="D1146" s="26" t="s">
        <v>7</v>
      </c>
    </row>
    <row r="1147">
      <c r="A1147" s="27" t="s">
        <v>1203</v>
      </c>
      <c r="B1147" s="27" t="s">
        <v>6</v>
      </c>
      <c r="C1147" s="27" t="s">
        <v>7</v>
      </c>
      <c r="D1147" s="26" t="s">
        <v>5</v>
      </c>
    </row>
    <row r="1148">
      <c r="A1148" s="27" t="s">
        <v>1204</v>
      </c>
      <c r="B1148" s="27" t="s">
        <v>6</v>
      </c>
      <c r="C1148" s="27" t="s">
        <v>7</v>
      </c>
      <c r="D1148" s="26" t="s">
        <v>7</v>
      </c>
    </row>
    <row r="1149">
      <c r="A1149" s="27" t="s">
        <v>1205</v>
      </c>
      <c r="B1149" s="27" t="s">
        <v>6</v>
      </c>
      <c r="C1149" s="27" t="s">
        <v>10</v>
      </c>
      <c r="D1149" s="26" t="s">
        <v>6</v>
      </c>
    </row>
    <row r="1150">
      <c r="A1150" s="27" t="s">
        <v>1206</v>
      </c>
      <c r="B1150" s="27" t="s">
        <v>6</v>
      </c>
      <c r="C1150" s="27" t="s">
        <v>6</v>
      </c>
      <c r="D1150" s="26" t="s">
        <v>6</v>
      </c>
    </row>
    <row r="1151">
      <c r="A1151" s="27" t="s">
        <v>1207</v>
      </c>
      <c r="B1151" s="27" t="s">
        <v>6</v>
      </c>
      <c r="C1151" s="27" t="s">
        <v>7</v>
      </c>
      <c r="D1151" s="26" t="s">
        <v>7</v>
      </c>
    </row>
    <row r="1152">
      <c r="A1152" s="27" t="s">
        <v>1208</v>
      </c>
      <c r="B1152" s="27" t="s">
        <v>101</v>
      </c>
      <c r="C1152" s="27" t="s">
        <v>5</v>
      </c>
      <c r="D1152" s="26" t="s">
        <v>23</v>
      </c>
    </row>
    <row r="1153">
      <c r="A1153" s="27" t="s">
        <v>1209</v>
      </c>
      <c r="B1153" s="27" t="s">
        <v>6</v>
      </c>
      <c r="C1153" s="27" t="s">
        <v>6</v>
      </c>
      <c r="D1153" s="26" t="s">
        <v>6</v>
      </c>
    </row>
    <row r="1154">
      <c r="A1154" s="27" t="s">
        <v>1210</v>
      </c>
      <c r="B1154" s="27" t="s">
        <v>101</v>
      </c>
      <c r="C1154" s="27" t="s">
        <v>5</v>
      </c>
      <c r="D1154" s="26" t="s">
        <v>6</v>
      </c>
    </row>
    <row r="1155">
      <c r="A1155" s="27" t="s">
        <v>1211</v>
      </c>
      <c r="B1155" s="27" t="s">
        <v>6</v>
      </c>
      <c r="C1155" s="27" t="s">
        <v>7</v>
      </c>
      <c r="D1155" s="26" t="s">
        <v>10</v>
      </c>
    </row>
    <row r="1156">
      <c r="A1156" s="27" t="s">
        <v>1212</v>
      </c>
      <c r="B1156" s="27" t="s">
        <v>6</v>
      </c>
      <c r="C1156" s="27" t="s">
        <v>5</v>
      </c>
      <c r="D1156" s="26" t="s">
        <v>6</v>
      </c>
    </row>
    <row r="1157">
      <c r="A1157" s="27" t="s">
        <v>1213</v>
      </c>
      <c r="B1157" s="27" t="s">
        <v>5</v>
      </c>
      <c r="C1157" s="27" t="s">
        <v>23</v>
      </c>
      <c r="D1157" s="26" t="s">
        <v>10</v>
      </c>
    </row>
    <row r="1158">
      <c r="A1158" s="27" t="s">
        <v>1214</v>
      </c>
      <c r="B1158" s="27" t="s">
        <v>6</v>
      </c>
      <c r="C1158" s="27" t="s">
        <v>6</v>
      </c>
      <c r="D1158" s="26" t="s">
        <v>23</v>
      </c>
    </row>
    <row r="1159">
      <c r="A1159" s="27" t="s">
        <v>1215</v>
      </c>
      <c r="B1159" s="27" t="s">
        <v>6</v>
      </c>
      <c r="C1159" s="27" t="s">
        <v>6</v>
      </c>
      <c r="D1159" s="26" t="s">
        <v>23</v>
      </c>
    </row>
    <row r="1160">
      <c r="A1160" s="27" t="s">
        <v>1216</v>
      </c>
      <c r="B1160" s="27" t="s">
        <v>6</v>
      </c>
      <c r="C1160" s="27" t="s">
        <v>6</v>
      </c>
      <c r="D1160" s="26" t="s">
        <v>6</v>
      </c>
    </row>
    <row r="1161">
      <c r="A1161" s="27" t="s">
        <v>1217</v>
      </c>
      <c r="B1161" s="27" t="s">
        <v>6</v>
      </c>
      <c r="C1161" s="27" t="s">
        <v>99</v>
      </c>
      <c r="D1161" s="26" t="s">
        <v>18</v>
      </c>
    </row>
    <row r="1162">
      <c r="A1162" s="27" t="s">
        <v>1218</v>
      </c>
      <c r="B1162" s="27" t="s">
        <v>7</v>
      </c>
      <c r="C1162" s="27" t="s">
        <v>7</v>
      </c>
      <c r="D1162" s="26" t="s">
        <v>6</v>
      </c>
    </row>
    <row r="1163">
      <c r="A1163" s="27" t="s">
        <v>1219</v>
      </c>
      <c r="B1163" s="27" t="s">
        <v>6</v>
      </c>
      <c r="C1163" s="27" t="s">
        <v>6</v>
      </c>
      <c r="D1163" s="26" t="s">
        <v>6</v>
      </c>
    </row>
    <row r="1164">
      <c r="A1164" s="27" t="s">
        <v>1220</v>
      </c>
      <c r="B1164" s="27" t="s">
        <v>6</v>
      </c>
      <c r="C1164" s="27" t="s">
        <v>7</v>
      </c>
      <c r="D1164" s="26" t="s">
        <v>6</v>
      </c>
    </row>
    <row r="1165">
      <c r="A1165" s="27" t="s">
        <v>1221</v>
      </c>
      <c r="B1165" s="27" t="s">
        <v>6</v>
      </c>
      <c r="C1165" s="27" t="s">
        <v>10</v>
      </c>
      <c r="D1165" s="26" t="s">
        <v>30</v>
      </c>
    </row>
    <row r="1166">
      <c r="A1166" s="27" t="s">
        <v>1222</v>
      </c>
      <c r="B1166" s="27" t="s">
        <v>6</v>
      </c>
      <c r="C1166" s="27" t="s">
        <v>6</v>
      </c>
      <c r="D1166" s="26" t="s">
        <v>6</v>
      </c>
    </row>
    <row r="1167">
      <c r="A1167" s="27" t="s">
        <v>1223</v>
      </c>
      <c r="B1167" s="27" t="s">
        <v>18</v>
      </c>
      <c r="C1167" s="27" t="s">
        <v>99</v>
      </c>
      <c r="D1167" s="26" t="s">
        <v>6</v>
      </c>
    </row>
    <row r="1168">
      <c r="A1168" s="27" t="s">
        <v>1224</v>
      </c>
      <c r="B1168" s="27" t="s">
        <v>6</v>
      </c>
      <c r="C1168" s="27" t="s">
        <v>5</v>
      </c>
      <c r="D1168" s="26" t="s">
        <v>6</v>
      </c>
    </row>
    <row r="1169">
      <c r="A1169" s="27" t="s">
        <v>1225</v>
      </c>
      <c r="B1169" s="27" t="s">
        <v>6</v>
      </c>
      <c r="C1169" s="27" t="s">
        <v>7</v>
      </c>
      <c r="D1169" s="26" t="s">
        <v>5</v>
      </c>
    </row>
    <row r="1170">
      <c r="A1170" s="27" t="s">
        <v>1226</v>
      </c>
      <c r="B1170" s="27" t="s">
        <v>5</v>
      </c>
      <c r="C1170" s="27" t="s">
        <v>6</v>
      </c>
      <c r="D1170" s="26" t="s">
        <v>5</v>
      </c>
    </row>
    <row r="1171">
      <c r="A1171" s="27" t="s">
        <v>1227</v>
      </c>
      <c r="B1171" s="27" t="s">
        <v>14</v>
      </c>
      <c r="C1171" s="27" t="s">
        <v>14</v>
      </c>
      <c r="D1171" s="26" t="s">
        <v>14</v>
      </c>
    </row>
    <row r="1172">
      <c r="A1172" s="27" t="s">
        <v>1228</v>
      </c>
      <c r="B1172" s="27" t="s">
        <v>6</v>
      </c>
      <c r="C1172" s="27" t="s">
        <v>23</v>
      </c>
      <c r="D1172" s="26" t="s">
        <v>23</v>
      </c>
    </row>
    <row r="1173">
      <c r="A1173" s="27" t="s">
        <v>1229</v>
      </c>
      <c r="B1173" s="27" t="s">
        <v>5</v>
      </c>
      <c r="C1173" s="27" t="s">
        <v>5</v>
      </c>
      <c r="D1173" s="26" t="s">
        <v>5</v>
      </c>
    </row>
    <row r="1174">
      <c r="A1174" s="27" t="s">
        <v>1230</v>
      </c>
      <c r="B1174" s="27" t="s">
        <v>101</v>
      </c>
      <c r="C1174" s="27" t="s">
        <v>5</v>
      </c>
      <c r="D1174" s="26" t="s">
        <v>5</v>
      </c>
    </row>
    <row r="1175">
      <c r="A1175" s="27" t="s">
        <v>1231</v>
      </c>
      <c r="B1175" s="27" t="s">
        <v>30</v>
      </c>
      <c r="C1175" s="27" t="s">
        <v>42</v>
      </c>
      <c r="D1175" s="26" t="s">
        <v>7</v>
      </c>
    </row>
    <row r="1176">
      <c r="A1176" s="27" t="s">
        <v>1232</v>
      </c>
      <c r="B1176" s="27" t="s">
        <v>6</v>
      </c>
      <c r="C1176" s="27" t="s">
        <v>99</v>
      </c>
      <c r="D1176" s="26" t="s">
        <v>6</v>
      </c>
    </row>
    <row r="1177">
      <c r="A1177" s="27" t="s">
        <v>1233</v>
      </c>
      <c r="B1177" s="27" t="s">
        <v>6</v>
      </c>
      <c r="C1177" s="27" t="s">
        <v>7</v>
      </c>
      <c r="D1177" s="26" t="s">
        <v>6</v>
      </c>
    </row>
    <row r="1178">
      <c r="A1178" s="27" t="s">
        <v>1234</v>
      </c>
      <c r="B1178" s="27" t="s">
        <v>5</v>
      </c>
      <c r="C1178" s="27" t="s">
        <v>7</v>
      </c>
      <c r="D1178" s="26" t="s">
        <v>5</v>
      </c>
    </row>
    <row r="1179">
      <c r="A1179" s="27" t="s">
        <v>1235</v>
      </c>
      <c r="B1179" s="27" t="s">
        <v>6</v>
      </c>
      <c r="C1179" s="27" t="s">
        <v>6</v>
      </c>
      <c r="D1179" s="26" t="s">
        <v>7</v>
      </c>
    </row>
    <row r="1180">
      <c r="A1180" s="27" t="s">
        <v>1236</v>
      </c>
      <c r="B1180" s="27" t="s">
        <v>6</v>
      </c>
      <c r="C1180" s="27" t="s">
        <v>7</v>
      </c>
      <c r="D1180" s="26" t="s">
        <v>5</v>
      </c>
    </row>
    <row r="1181">
      <c r="A1181" s="27" t="s">
        <v>1237</v>
      </c>
      <c r="B1181" s="27" t="s">
        <v>6</v>
      </c>
      <c r="C1181" s="27" t="s">
        <v>7</v>
      </c>
      <c r="D1181" s="26" t="s">
        <v>5</v>
      </c>
    </row>
    <row r="1182">
      <c r="A1182" s="27" t="s">
        <v>1238</v>
      </c>
      <c r="B1182" s="27" t="s">
        <v>5</v>
      </c>
      <c r="C1182" s="27" t="s">
        <v>5</v>
      </c>
      <c r="D1182" s="26" t="s">
        <v>5</v>
      </c>
    </row>
    <row r="1183">
      <c r="A1183" s="27" t="s">
        <v>1239</v>
      </c>
      <c r="B1183" s="27" t="s">
        <v>6</v>
      </c>
      <c r="C1183" s="27" t="s">
        <v>99</v>
      </c>
      <c r="D1183" s="26" t="s">
        <v>99</v>
      </c>
    </row>
    <row r="1184">
      <c r="A1184" s="27" t="s">
        <v>1240</v>
      </c>
      <c r="B1184" s="27" t="s">
        <v>10</v>
      </c>
      <c r="C1184" s="27" t="s">
        <v>10</v>
      </c>
      <c r="D1184" s="26" t="s">
        <v>5</v>
      </c>
    </row>
    <row r="1185">
      <c r="A1185" s="27" t="s">
        <v>1241</v>
      </c>
      <c r="B1185" s="27" t="s">
        <v>5</v>
      </c>
      <c r="C1185" s="27" t="s">
        <v>7</v>
      </c>
      <c r="D1185" s="26" t="s">
        <v>5</v>
      </c>
    </row>
    <row r="1186">
      <c r="A1186" s="27" t="s">
        <v>1242</v>
      </c>
      <c r="B1186" s="27" t="s">
        <v>6</v>
      </c>
      <c r="C1186" s="27" t="s">
        <v>5</v>
      </c>
      <c r="D1186" s="26" t="s">
        <v>6</v>
      </c>
    </row>
    <row r="1187">
      <c r="A1187" s="27" t="s">
        <v>1243</v>
      </c>
      <c r="B1187" s="27" t="s">
        <v>7</v>
      </c>
      <c r="C1187" s="27" t="s">
        <v>7</v>
      </c>
      <c r="D1187" s="26" t="s">
        <v>5</v>
      </c>
    </row>
    <row r="1188">
      <c r="A1188" s="27" t="s">
        <v>1244</v>
      </c>
      <c r="B1188" s="27" t="s">
        <v>6</v>
      </c>
      <c r="C1188" s="27" t="s">
        <v>6</v>
      </c>
      <c r="D1188" s="26" t="s">
        <v>99</v>
      </c>
    </row>
    <row r="1189">
      <c r="A1189" s="27" t="s">
        <v>1245</v>
      </c>
      <c r="B1189" s="27" t="s">
        <v>5</v>
      </c>
      <c r="C1189" s="27" t="s">
        <v>7</v>
      </c>
      <c r="D1189" s="26" t="s">
        <v>7</v>
      </c>
    </row>
    <row r="1190">
      <c r="A1190" s="27" t="s">
        <v>1246</v>
      </c>
      <c r="B1190" s="27" t="s">
        <v>5</v>
      </c>
      <c r="C1190" s="27" t="s">
        <v>23</v>
      </c>
      <c r="D1190" s="26" t="s">
        <v>23</v>
      </c>
    </row>
    <row r="1191">
      <c r="A1191" s="27" t="s">
        <v>1247</v>
      </c>
      <c r="B1191" s="27" t="s">
        <v>6</v>
      </c>
      <c r="C1191" s="27" t="s">
        <v>7</v>
      </c>
      <c r="D1191" s="26" t="s">
        <v>99</v>
      </c>
    </row>
    <row r="1192">
      <c r="A1192" s="27" t="s">
        <v>1248</v>
      </c>
      <c r="B1192" s="27" t="s">
        <v>6</v>
      </c>
      <c r="C1192" s="27" t="s">
        <v>6</v>
      </c>
      <c r="D1192" s="26" t="s">
        <v>6</v>
      </c>
    </row>
    <row r="1193">
      <c r="A1193" s="27" t="s">
        <v>1249</v>
      </c>
      <c r="B1193" s="27" t="s">
        <v>6</v>
      </c>
      <c r="C1193" s="27" t="s">
        <v>7</v>
      </c>
      <c r="D1193" s="26" t="s">
        <v>6</v>
      </c>
    </row>
    <row r="1194">
      <c r="A1194" s="27" t="s">
        <v>1250</v>
      </c>
      <c r="B1194" s="27" t="s">
        <v>6</v>
      </c>
      <c r="C1194" s="27" t="s">
        <v>7</v>
      </c>
      <c r="D1194" s="26" t="s">
        <v>6</v>
      </c>
    </row>
    <row r="1195">
      <c r="A1195" s="27" t="s">
        <v>1251</v>
      </c>
      <c r="B1195" s="27" t="s">
        <v>6</v>
      </c>
      <c r="C1195" s="27" t="s">
        <v>6</v>
      </c>
      <c r="D1195" s="26" t="s">
        <v>6</v>
      </c>
    </row>
    <row r="1196">
      <c r="A1196" s="27" t="s">
        <v>1252</v>
      </c>
      <c r="B1196" s="27" t="s">
        <v>6</v>
      </c>
      <c r="C1196" s="27" t="s">
        <v>6</v>
      </c>
      <c r="D1196" s="26" t="s">
        <v>10</v>
      </c>
    </row>
    <row r="1197">
      <c r="A1197" s="27" t="s">
        <v>1253</v>
      </c>
      <c r="B1197" s="27" t="s">
        <v>6</v>
      </c>
      <c r="C1197" s="27" t="s">
        <v>7</v>
      </c>
      <c r="D1197" s="26" t="s">
        <v>6</v>
      </c>
    </row>
    <row r="1198">
      <c r="A1198" s="27" t="s">
        <v>1254</v>
      </c>
      <c r="B1198" s="27" t="s">
        <v>6</v>
      </c>
      <c r="C1198" s="27" t="s">
        <v>6</v>
      </c>
      <c r="D1198" s="26" t="s">
        <v>6</v>
      </c>
    </row>
    <row r="1199">
      <c r="A1199" s="27" t="s">
        <v>1255</v>
      </c>
      <c r="B1199" s="27" t="s">
        <v>5</v>
      </c>
      <c r="C1199" s="27" t="s">
        <v>6</v>
      </c>
      <c r="D1199" s="26" t="s">
        <v>6</v>
      </c>
    </row>
    <row r="1200">
      <c r="A1200" s="27" t="s">
        <v>1256</v>
      </c>
      <c r="B1200" s="27" t="s">
        <v>5</v>
      </c>
      <c r="C1200" s="27" t="s">
        <v>10</v>
      </c>
      <c r="D1200" s="26" t="s">
        <v>6</v>
      </c>
    </row>
    <row r="1201">
      <c r="A1201" s="27" t="s">
        <v>1257</v>
      </c>
      <c r="B1201" s="27" t="s">
        <v>6</v>
      </c>
      <c r="C1201" s="27" t="s">
        <v>7</v>
      </c>
      <c r="D1201" s="26" t="s">
        <v>6</v>
      </c>
    </row>
    <row r="1202">
      <c r="A1202" s="27" t="s">
        <v>1258</v>
      </c>
      <c r="B1202" s="27" t="s">
        <v>6</v>
      </c>
      <c r="C1202" s="27" t="s">
        <v>6</v>
      </c>
      <c r="D1202" s="26" t="s">
        <v>10</v>
      </c>
    </row>
    <row r="1203">
      <c r="A1203" s="27" t="s">
        <v>1259</v>
      </c>
      <c r="B1203" s="27" t="s">
        <v>6</v>
      </c>
      <c r="C1203" s="27" t="s">
        <v>7</v>
      </c>
      <c r="D1203" s="26" t="s">
        <v>6</v>
      </c>
    </row>
    <row r="1204">
      <c r="A1204" s="27" t="s">
        <v>1260</v>
      </c>
      <c r="B1204" s="27" t="s">
        <v>6</v>
      </c>
      <c r="C1204" s="27" t="s">
        <v>7</v>
      </c>
      <c r="D1204" s="26" t="s">
        <v>6</v>
      </c>
    </row>
    <row r="1205">
      <c r="A1205" s="27" t="s">
        <v>1261</v>
      </c>
      <c r="B1205" s="27" t="s">
        <v>6</v>
      </c>
      <c r="C1205" s="27" t="s">
        <v>99</v>
      </c>
      <c r="D1205" s="26" t="s">
        <v>7</v>
      </c>
    </row>
    <row r="1206">
      <c r="A1206" s="27" t="s">
        <v>1262</v>
      </c>
      <c r="B1206" s="27" t="s">
        <v>6</v>
      </c>
      <c r="C1206" s="27" t="s">
        <v>7</v>
      </c>
      <c r="D1206" s="26" t="s">
        <v>6</v>
      </c>
    </row>
    <row r="1207">
      <c r="A1207" s="27" t="s">
        <v>1263</v>
      </c>
      <c r="B1207" s="27" t="s">
        <v>6</v>
      </c>
      <c r="C1207" s="27" t="s">
        <v>7</v>
      </c>
      <c r="D1207" s="26" t="s">
        <v>6</v>
      </c>
    </row>
    <row r="1208">
      <c r="A1208" s="27" t="s">
        <v>1264</v>
      </c>
      <c r="B1208" s="27" t="s">
        <v>6</v>
      </c>
      <c r="C1208" s="27" t="s">
        <v>99</v>
      </c>
      <c r="D1208" s="26" t="s">
        <v>99</v>
      </c>
    </row>
    <row r="1209">
      <c r="A1209" s="27" t="s">
        <v>1265</v>
      </c>
      <c r="B1209" s="27" t="s">
        <v>6</v>
      </c>
      <c r="C1209" s="27" t="s">
        <v>7</v>
      </c>
      <c r="D1209" s="26" t="s">
        <v>6</v>
      </c>
    </row>
    <row r="1210">
      <c r="A1210" s="27" t="s">
        <v>1266</v>
      </c>
      <c r="B1210" s="27" t="s">
        <v>6</v>
      </c>
      <c r="C1210" s="27" t="s">
        <v>18</v>
      </c>
      <c r="D1210" s="26" t="s">
        <v>10</v>
      </c>
    </row>
    <row r="1211">
      <c r="A1211" s="27" t="s">
        <v>1267</v>
      </c>
      <c r="B1211" s="27" t="s">
        <v>6</v>
      </c>
      <c r="C1211" s="27" t="s">
        <v>7</v>
      </c>
      <c r="D1211" s="26" t="s">
        <v>6</v>
      </c>
    </row>
    <row r="1212">
      <c r="A1212" s="27" t="s">
        <v>1268</v>
      </c>
      <c r="B1212" s="27" t="s">
        <v>6</v>
      </c>
      <c r="C1212" s="27" t="s">
        <v>6</v>
      </c>
      <c r="D1212" s="26" t="s">
        <v>5</v>
      </c>
    </row>
    <row r="1213">
      <c r="A1213" s="27" t="s">
        <v>1269</v>
      </c>
      <c r="B1213" s="27" t="s">
        <v>6</v>
      </c>
      <c r="C1213" s="27" t="s">
        <v>6</v>
      </c>
      <c r="D1213" s="26" t="s">
        <v>6</v>
      </c>
    </row>
    <row r="1214">
      <c r="A1214" s="27" t="s">
        <v>1270</v>
      </c>
      <c r="B1214" s="27" t="s">
        <v>6</v>
      </c>
      <c r="C1214" s="27" t="s">
        <v>6</v>
      </c>
      <c r="D1214" s="26" t="s">
        <v>6</v>
      </c>
    </row>
    <row r="1215">
      <c r="A1215" s="27" t="s">
        <v>1271</v>
      </c>
      <c r="B1215" s="27" t="s">
        <v>6</v>
      </c>
      <c r="C1215" s="27" t="s">
        <v>7</v>
      </c>
      <c r="D1215" s="26" t="s">
        <v>7</v>
      </c>
    </row>
    <row r="1216">
      <c r="A1216" s="27" t="s">
        <v>1272</v>
      </c>
      <c r="B1216" s="27" t="s">
        <v>5</v>
      </c>
      <c r="C1216" s="27" t="s">
        <v>99</v>
      </c>
      <c r="D1216" s="26" t="s">
        <v>7</v>
      </c>
    </row>
    <row r="1217">
      <c r="A1217" s="27" t="s">
        <v>1273</v>
      </c>
      <c r="B1217" s="27" t="s">
        <v>6</v>
      </c>
      <c r="C1217" s="27" t="s">
        <v>7</v>
      </c>
      <c r="D1217" s="26" t="s">
        <v>99</v>
      </c>
    </row>
    <row r="1218">
      <c r="A1218" s="27" t="s">
        <v>1274</v>
      </c>
      <c r="B1218" s="27" t="s">
        <v>7</v>
      </c>
      <c r="C1218" s="27" t="s">
        <v>99</v>
      </c>
      <c r="D1218" s="26" t="s">
        <v>7</v>
      </c>
    </row>
    <row r="1219">
      <c r="A1219" s="27" t="s">
        <v>1275</v>
      </c>
      <c r="B1219" s="27" t="s">
        <v>6</v>
      </c>
      <c r="C1219" s="27" t="s">
        <v>7</v>
      </c>
      <c r="D1219" s="26" t="s">
        <v>7</v>
      </c>
    </row>
    <row r="1220">
      <c r="A1220" s="27" t="s">
        <v>1276</v>
      </c>
      <c r="B1220" s="27" t="s">
        <v>5</v>
      </c>
      <c r="C1220" s="27" t="s">
        <v>7</v>
      </c>
      <c r="D1220" s="26" t="s">
        <v>5</v>
      </c>
    </row>
    <row r="1221">
      <c r="A1221" s="27" t="s">
        <v>1277</v>
      </c>
      <c r="B1221" s="27" t="s">
        <v>5</v>
      </c>
      <c r="C1221" s="27" t="s">
        <v>7</v>
      </c>
      <c r="D1221" s="26" t="s">
        <v>5</v>
      </c>
    </row>
    <row r="1222">
      <c r="A1222" s="27" t="s">
        <v>1278</v>
      </c>
      <c r="B1222" s="27" t="s">
        <v>5</v>
      </c>
      <c r="C1222" s="27" t="s">
        <v>5</v>
      </c>
      <c r="D1222" s="26" t="s">
        <v>5</v>
      </c>
    </row>
    <row r="1223">
      <c r="A1223" s="27" t="s">
        <v>1279</v>
      </c>
      <c r="B1223" s="27" t="s">
        <v>5</v>
      </c>
      <c r="C1223" s="27" t="s">
        <v>7</v>
      </c>
      <c r="D1223" s="26" t="s">
        <v>7</v>
      </c>
    </row>
    <row r="1224">
      <c r="A1224" s="27" t="s">
        <v>1280</v>
      </c>
      <c r="B1224" s="27" t="s">
        <v>6</v>
      </c>
      <c r="C1224" s="27" t="s">
        <v>7</v>
      </c>
      <c r="D1224" s="26" t="s">
        <v>6</v>
      </c>
    </row>
    <row r="1225">
      <c r="A1225" s="27" t="s">
        <v>1281</v>
      </c>
      <c r="B1225" s="27" t="s">
        <v>5</v>
      </c>
      <c r="C1225" s="27" t="s">
        <v>7</v>
      </c>
      <c r="D1225" s="26" t="s">
        <v>7</v>
      </c>
    </row>
    <row r="1226">
      <c r="A1226" s="27" t="s">
        <v>1282</v>
      </c>
      <c r="B1226" s="27" t="s">
        <v>6</v>
      </c>
      <c r="C1226" s="27" t="s">
        <v>7</v>
      </c>
      <c r="D1226" s="26" t="s">
        <v>7</v>
      </c>
    </row>
    <row r="1227">
      <c r="A1227" s="27" t="s">
        <v>1283</v>
      </c>
      <c r="B1227" s="27" t="s">
        <v>7</v>
      </c>
      <c r="C1227" s="27" t="s">
        <v>7</v>
      </c>
      <c r="D1227" s="26" t="s">
        <v>7</v>
      </c>
    </row>
    <row r="1228">
      <c r="A1228" s="27" t="s">
        <v>1284</v>
      </c>
      <c r="B1228" s="27" t="s">
        <v>6</v>
      </c>
      <c r="C1228" s="27" t="s">
        <v>7</v>
      </c>
      <c r="D1228" s="26" t="s">
        <v>7</v>
      </c>
    </row>
    <row r="1229">
      <c r="A1229" s="27" t="s">
        <v>1285</v>
      </c>
      <c r="B1229" s="27" t="s">
        <v>6</v>
      </c>
      <c r="C1229" s="27" t="s">
        <v>10</v>
      </c>
      <c r="D1229" s="26" t="s">
        <v>7</v>
      </c>
    </row>
    <row r="1230">
      <c r="A1230" s="27" t="s">
        <v>1286</v>
      </c>
      <c r="B1230" s="27" t="s">
        <v>10</v>
      </c>
      <c r="C1230" s="27" t="s">
        <v>5</v>
      </c>
      <c r="D1230" s="26" t="s">
        <v>6</v>
      </c>
    </row>
    <row r="1231">
      <c r="A1231" s="27" t="s">
        <v>1287</v>
      </c>
      <c r="B1231" s="27" t="s">
        <v>5</v>
      </c>
      <c r="C1231" s="27" t="s">
        <v>5</v>
      </c>
      <c r="D1231" s="26" t="s">
        <v>5</v>
      </c>
    </row>
    <row r="1232">
      <c r="A1232" s="27" t="s">
        <v>1288</v>
      </c>
      <c r="B1232" s="27" t="s">
        <v>5</v>
      </c>
      <c r="C1232" s="27" t="s">
        <v>10</v>
      </c>
      <c r="D1232" s="26" t="s">
        <v>7</v>
      </c>
    </row>
    <row r="1233">
      <c r="A1233" s="27" t="s">
        <v>1289</v>
      </c>
      <c r="B1233" s="27" t="s">
        <v>6</v>
      </c>
      <c r="C1233" s="27" t="s">
        <v>10</v>
      </c>
      <c r="D1233" s="26" t="s">
        <v>6</v>
      </c>
    </row>
    <row r="1234">
      <c r="A1234" s="27" t="s">
        <v>1290</v>
      </c>
      <c r="B1234" s="27" t="s">
        <v>6</v>
      </c>
      <c r="C1234" s="27" t="s">
        <v>6</v>
      </c>
      <c r="D1234" s="26" t="s">
        <v>5</v>
      </c>
    </row>
    <row r="1235">
      <c r="A1235" s="27" t="s">
        <v>1291</v>
      </c>
      <c r="B1235" s="27" t="s">
        <v>6</v>
      </c>
      <c r="C1235" s="27" t="s">
        <v>6</v>
      </c>
      <c r="D1235" s="26" t="s">
        <v>10</v>
      </c>
    </row>
    <row r="1236">
      <c r="A1236" s="27" t="s">
        <v>1292</v>
      </c>
      <c r="B1236" s="27" t="s">
        <v>10</v>
      </c>
      <c r="C1236" s="27" t="s">
        <v>6</v>
      </c>
      <c r="D1236" s="26" t="s">
        <v>5</v>
      </c>
    </row>
    <row r="1237">
      <c r="A1237" s="27" t="s">
        <v>1293</v>
      </c>
      <c r="B1237" s="27" t="s">
        <v>6</v>
      </c>
      <c r="C1237" s="27" t="s">
        <v>7</v>
      </c>
      <c r="D1237" s="26" t="s">
        <v>6</v>
      </c>
    </row>
    <row r="1238">
      <c r="A1238" s="27" t="s">
        <v>1294</v>
      </c>
      <c r="B1238" s="27" t="s">
        <v>6</v>
      </c>
      <c r="C1238" s="27" t="s">
        <v>6</v>
      </c>
      <c r="D1238" s="26" t="s">
        <v>6</v>
      </c>
    </row>
    <row r="1239">
      <c r="A1239" s="27" t="s">
        <v>1295</v>
      </c>
      <c r="B1239" s="27" t="s">
        <v>6</v>
      </c>
      <c r="C1239" s="27" t="s">
        <v>99</v>
      </c>
      <c r="D1239" s="26" t="s">
        <v>99</v>
      </c>
    </row>
    <row r="1240">
      <c r="A1240" s="27" t="s">
        <v>1296</v>
      </c>
      <c r="B1240" s="27" t="s">
        <v>10</v>
      </c>
      <c r="C1240" s="27" t="s">
        <v>6</v>
      </c>
      <c r="D1240" s="26" t="s">
        <v>6</v>
      </c>
    </row>
    <row r="1241">
      <c r="A1241" s="27" t="s">
        <v>1297</v>
      </c>
      <c r="B1241" s="27" t="s">
        <v>5</v>
      </c>
      <c r="C1241" s="27" t="s">
        <v>5</v>
      </c>
      <c r="D1241" s="26" t="s">
        <v>5</v>
      </c>
    </row>
    <row r="1242">
      <c r="A1242" s="27" t="s">
        <v>1298</v>
      </c>
      <c r="B1242" s="27" t="s">
        <v>5</v>
      </c>
      <c r="C1242" s="27" t="s">
        <v>99</v>
      </c>
      <c r="D1242" s="26" t="s">
        <v>99</v>
      </c>
    </row>
    <row r="1243">
      <c r="A1243" s="27" t="s">
        <v>1299</v>
      </c>
      <c r="B1243" s="27" t="s">
        <v>5</v>
      </c>
      <c r="C1243" s="27" t="s">
        <v>5</v>
      </c>
      <c r="D1243" s="26" t="s">
        <v>7</v>
      </c>
    </row>
    <row r="1244">
      <c r="A1244" s="27" t="s">
        <v>1300</v>
      </c>
      <c r="B1244" s="27" t="s">
        <v>6</v>
      </c>
      <c r="C1244" s="27" t="s">
        <v>6</v>
      </c>
      <c r="D1244" s="26" t="s">
        <v>6</v>
      </c>
    </row>
    <row r="1245">
      <c r="A1245" s="27" t="s">
        <v>1301</v>
      </c>
      <c r="B1245" s="27" t="s">
        <v>6</v>
      </c>
      <c r="C1245" s="27" t="s">
        <v>6</v>
      </c>
      <c r="D1245" s="26" t="s">
        <v>6</v>
      </c>
    </row>
    <row r="1246">
      <c r="A1246" s="27" t="s">
        <v>1302</v>
      </c>
      <c r="B1246" s="27" t="s">
        <v>5</v>
      </c>
      <c r="C1246" s="27" t="s">
        <v>6</v>
      </c>
      <c r="D1246" s="26" t="s">
        <v>6</v>
      </c>
    </row>
    <row r="1247">
      <c r="A1247" s="27" t="s">
        <v>1303</v>
      </c>
      <c r="B1247" s="27" t="s">
        <v>5</v>
      </c>
      <c r="C1247" s="27" t="s">
        <v>6</v>
      </c>
      <c r="D1247" s="26" t="s">
        <v>7</v>
      </c>
    </row>
    <row r="1248">
      <c r="A1248" s="27" t="s">
        <v>1304</v>
      </c>
      <c r="B1248" s="27" t="s">
        <v>6</v>
      </c>
      <c r="C1248" s="27" t="s">
        <v>7</v>
      </c>
      <c r="D1248" s="26" t="s">
        <v>6</v>
      </c>
    </row>
    <row r="1249">
      <c r="A1249" s="27" t="s">
        <v>1305</v>
      </c>
      <c r="B1249" s="27" t="s">
        <v>6</v>
      </c>
      <c r="C1249" s="27" t="s">
        <v>7</v>
      </c>
      <c r="D1249" s="26" t="s">
        <v>5</v>
      </c>
    </row>
    <row r="1250">
      <c r="A1250" s="27" t="s">
        <v>1306</v>
      </c>
      <c r="B1250" s="27" t="s">
        <v>6</v>
      </c>
      <c r="C1250" s="27" t="s">
        <v>6</v>
      </c>
      <c r="D1250" s="26" t="s">
        <v>6</v>
      </c>
    </row>
    <row r="1251">
      <c r="A1251" s="27" t="s">
        <v>1307</v>
      </c>
      <c r="B1251" s="27" t="s">
        <v>6</v>
      </c>
      <c r="C1251" s="27" t="s">
        <v>7</v>
      </c>
      <c r="D1251" s="26" t="s">
        <v>6</v>
      </c>
    </row>
    <row r="1252">
      <c r="A1252" s="27" t="s">
        <v>1308</v>
      </c>
      <c r="B1252" s="27" t="s">
        <v>6</v>
      </c>
      <c r="C1252" s="27" t="s">
        <v>6</v>
      </c>
      <c r="D1252" s="26" t="s">
        <v>6</v>
      </c>
    </row>
    <row r="1253">
      <c r="A1253" s="27" t="s">
        <v>1309</v>
      </c>
      <c r="B1253" s="27" t="s">
        <v>5</v>
      </c>
      <c r="C1253" s="27" t="s">
        <v>6</v>
      </c>
      <c r="D1253" s="26" t="s">
        <v>6</v>
      </c>
    </row>
    <row r="1254">
      <c r="A1254" s="27" t="s">
        <v>1310</v>
      </c>
      <c r="B1254" s="27" t="s">
        <v>6</v>
      </c>
      <c r="C1254" s="27" t="s">
        <v>6</v>
      </c>
      <c r="D1254" s="26" t="s">
        <v>6</v>
      </c>
    </row>
    <row r="1255">
      <c r="A1255" s="27" t="s">
        <v>1311</v>
      </c>
      <c r="B1255" s="27" t="s">
        <v>5</v>
      </c>
      <c r="C1255" s="27" t="s">
        <v>5</v>
      </c>
      <c r="D1255" s="26" t="s">
        <v>5</v>
      </c>
    </row>
    <row r="1256">
      <c r="A1256" s="27" t="s">
        <v>1312</v>
      </c>
      <c r="B1256" s="27" t="s">
        <v>5</v>
      </c>
      <c r="C1256" s="27" t="s">
        <v>6</v>
      </c>
      <c r="D1256" s="26" t="s">
        <v>7</v>
      </c>
    </row>
    <row r="1257">
      <c r="A1257" s="27" t="s">
        <v>1313</v>
      </c>
      <c r="B1257" s="27" t="s">
        <v>6</v>
      </c>
      <c r="C1257" s="27" t="s">
        <v>7</v>
      </c>
      <c r="D1257" s="26" t="s">
        <v>5</v>
      </c>
    </row>
    <row r="1258">
      <c r="A1258" s="27" t="s">
        <v>1314</v>
      </c>
      <c r="B1258" s="27" t="s">
        <v>5</v>
      </c>
      <c r="C1258" s="27" t="s">
        <v>7</v>
      </c>
      <c r="D1258" s="26" t="s">
        <v>5</v>
      </c>
    </row>
    <row r="1259">
      <c r="A1259" s="27" t="s">
        <v>1315</v>
      </c>
      <c r="B1259" s="27" t="s">
        <v>5</v>
      </c>
      <c r="C1259" s="27" t="s">
        <v>5</v>
      </c>
      <c r="D1259" s="26" t="s">
        <v>5</v>
      </c>
    </row>
    <row r="1260">
      <c r="A1260" s="27" t="s">
        <v>1316</v>
      </c>
      <c r="B1260" s="27" t="s">
        <v>5</v>
      </c>
      <c r="C1260" s="27" t="s">
        <v>5</v>
      </c>
      <c r="D1260" s="26" t="s">
        <v>5</v>
      </c>
    </row>
    <row r="1261">
      <c r="A1261" s="27" t="s">
        <v>1317</v>
      </c>
      <c r="B1261" s="27" t="s">
        <v>5</v>
      </c>
      <c r="C1261" s="27" t="s">
        <v>5</v>
      </c>
      <c r="D1261" s="26" t="s">
        <v>5</v>
      </c>
    </row>
    <row r="1262">
      <c r="A1262" s="27" t="s">
        <v>1318</v>
      </c>
      <c r="B1262" s="27" t="s">
        <v>6</v>
      </c>
      <c r="C1262" s="27" t="s">
        <v>5</v>
      </c>
      <c r="D1262" s="26" t="s">
        <v>6</v>
      </c>
    </row>
    <row r="1263">
      <c r="A1263" s="27" t="s">
        <v>1319</v>
      </c>
      <c r="B1263" s="27" t="s">
        <v>6</v>
      </c>
      <c r="C1263" s="27" t="s">
        <v>7</v>
      </c>
      <c r="D1263" s="26" t="s">
        <v>7</v>
      </c>
    </row>
    <row r="1264">
      <c r="A1264" s="27" t="s">
        <v>1320</v>
      </c>
      <c r="B1264" s="27" t="s">
        <v>6</v>
      </c>
      <c r="C1264" s="27" t="s">
        <v>7</v>
      </c>
      <c r="D1264" s="26" t="s">
        <v>6</v>
      </c>
    </row>
    <row r="1265">
      <c r="A1265" s="27" t="s">
        <v>1321</v>
      </c>
      <c r="B1265" s="27" t="s">
        <v>5</v>
      </c>
      <c r="C1265" s="27" t="s">
        <v>7</v>
      </c>
      <c r="D1265" s="26" t="s">
        <v>5</v>
      </c>
    </row>
    <row r="1266">
      <c r="A1266" s="27" t="s">
        <v>1322</v>
      </c>
      <c r="B1266" s="27" t="s">
        <v>5</v>
      </c>
      <c r="C1266" s="27" t="s">
        <v>7</v>
      </c>
      <c r="D1266" s="26" t="s">
        <v>6</v>
      </c>
    </row>
    <row r="1267">
      <c r="A1267" s="27" t="s">
        <v>1323</v>
      </c>
      <c r="B1267" s="27" t="s">
        <v>6</v>
      </c>
      <c r="C1267" s="27" t="s">
        <v>7</v>
      </c>
      <c r="D1267" s="26" t="s">
        <v>6</v>
      </c>
    </row>
    <row r="1268">
      <c r="A1268" s="27" t="s">
        <v>1324</v>
      </c>
      <c r="B1268" s="27" t="s">
        <v>10</v>
      </c>
      <c r="C1268" s="27" t="s">
        <v>10</v>
      </c>
      <c r="D1268" s="26" t="s">
        <v>10</v>
      </c>
    </row>
    <row r="1269">
      <c r="A1269" s="27" t="s">
        <v>1325</v>
      </c>
      <c r="B1269" s="27" t="s">
        <v>5</v>
      </c>
      <c r="C1269" s="27" t="s">
        <v>7</v>
      </c>
      <c r="D1269" s="26" t="s">
        <v>6</v>
      </c>
    </row>
    <row r="1270">
      <c r="A1270" s="27" t="s">
        <v>1326</v>
      </c>
      <c r="B1270" s="27" t="s">
        <v>5</v>
      </c>
      <c r="C1270" s="27" t="s">
        <v>5</v>
      </c>
      <c r="D1270" s="26" t="s">
        <v>5</v>
      </c>
    </row>
    <row r="1271">
      <c r="A1271" s="27" t="s">
        <v>1327</v>
      </c>
      <c r="B1271" s="27" t="s">
        <v>6</v>
      </c>
      <c r="C1271" s="27" t="s">
        <v>6</v>
      </c>
      <c r="D1271" s="26" t="s">
        <v>63</v>
      </c>
    </row>
    <row r="1272">
      <c r="A1272" s="27" t="s">
        <v>1328</v>
      </c>
      <c r="B1272" s="27" t="s">
        <v>5</v>
      </c>
      <c r="C1272" s="27" t="s">
        <v>6</v>
      </c>
      <c r="D1272" s="26" t="s">
        <v>6</v>
      </c>
    </row>
    <row r="1273">
      <c r="A1273" s="27" t="s">
        <v>1329</v>
      </c>
      <c r="B1273" s="27" t="s">
        <v>6</v>
      </c>
      <c r="C1273" s="27" t="s">
        <v>7</v>
      </c>
      <c r="D1273" s="26" t="s">
        <v>6</v>
      </c>
    </row>
    <row r="1274">
      <c r="A1274" s="27" t="s">
        <v>1330</v>
      </c>
      <c r="B1274" s="27" t="s">
        <v>5</v>
      </c>
      <c r="C1274" s="27" t="s">
        <v>6</v>
      </c>
      <c r="D1274" s="26" t="s">
        <v>6</v>
      </c>
    </row>
    <row r="1275">
      <c r="A1275" s="27" t="s">
        <v>1331</v>
      </c>
      <c r="B1275" s="27" t="s">
        <v>5</v>
      </c>
      <c r="C1275" s="27" t="s">
        <v>7</v>
      </c>
      <c r="D1275" s="26" t="s">
        <v>5</v>
      </c>
    </row>
    <row r="1276">
      <c r="A1276" s="27" t="s">
        <v>1332</v>
      </c>
      <c r="B1276" s="27" t="s">
        <v>6</v>
      </c>
      <c r="C1276" s="27" t="s">
        <v>6</v>
      </c>
      <c r="D1276" s="26" t="s">
        <v>30</v>
      </c>
    </row>
    <row r="1277">
      <c r="A1277" s="27" t="s">
        <v>1333</v>
      </c>
      <c r="B1277" s="27" t="s">
        <v>6</v>
      </c>
      <c r="C1277" s="27" t="s">
        <v>7</v>
      </c>
      <c r="D1277" s="26" t="s">
        <v>99</v>
      </c>
    </row>
    <row r="1278">
      <c r="A1278" s="27" t="s">
        <v>1334</v>
      </c>
      <c r="B1278" s="27" t="s">
        <v>5</v>
      </c>
      <c r="C1278" s="27" t="s">
        <v>7</v>
      </c>
      <c r="D1278" s="26" t="s">
        <v>7</v>
      </c>
    </row>
    <row r="1279">
      <c r="A1279" s="27" t="s">
        <v>1335</v>
      </c>
      <c r="B1279" s="27" t="s">
        <v>6</v>
      </c>
      <c r="C1279" s="27" t="s">
        <v>6</v>
      </c>
      <c r="D1279" s="26" t="s">
        <v>5</v>
      </c>
    </row>
    <row r="1280">
      <c r="A1280" s="27" t="s">
        <v>1336</v>
      </c>
      <c r="B1280" s="27" t="s">
        <v>5</v>
      </c>
      <c r="C1280" s="27" t="s">
        <v>7</v>
      </c>
      <c r="D1280" s="26" t="s">
        <v>7</v>
      </c>
    </row>
    <row r="1281">
      <c r="A1281" s="27" t="s">
        <v>1337</v>
      </c>
      <c r="B1281" s="27" t="s">
        <v>6</v>
      </c>
      <c r="C1281" s="27" t="s">
        <v>7</v>
      </c>
      <c r="D1281" s="26" t="s">
        <v>6</v>
      </c>
    </row>
    <row r="1282">
      <c r="A1282" s="27" t="s">
        <v>1338</v>
      </c>
      <c r="B1282" s="27" t="s">
        <v>5</v>
      </c>
      <c r="C1282" s="27" t="s">
        <v>6</v>
      </c>
      <c r="D1282" s="26" t="s">
        <v>5</v>
      </c>
    </row>
    <row r="1283">
      <c r="A1283" s="27" t="s">
        <v>1339</v>
      </c>
      <c r="B1283" s="27" t="s">
        <v>6</v>
      </c>
      <c r="C1283" s="27" t="s">
        <v>6</v>
      </c>
      <c r="D1283" s="26" t="s">
        <v>7</v>
      </c>
    </row>
    <row r="1284">
      <c r="A1284" s="27" t="s">
        <v>1340</v>
      </c>
      <c r="B1284" s="27" t="s">
        <v>5</v>
      </c>
      <c r="C1284" s="27" t="s">
        <v>6</v>
      </c>
      <c r="D1284" s="26" t="s">
        <v>6</v>
      </c>
    </row>
    <row r="1285">
      <c r="A1285" s="27" t="s">
        <v>1341</v>
      </c>
      <c r="B1285" s="27" t="s">
        <v>6</v>
      </c>
      <c r="C1285" s="27" t="s">
        <v>5</v>
      </c>
      <c r="D1285" s="26" t="s">
        <v>7</v>
      </c>
    </row>
    <row r="1286">
      <c r="A1286" s="27" t="s">
        <v>1342</v>
      </c>
      <c r="B1286" s="27" t="s">
        <v>5</v>
      </c>
      <c r="C1286" s="27" t="s">
        <v>6</v>
      </c>
      <c r="D1286" s="26" t="s">
        <v>6</v>
      </c>
    </row>
    <row r="1287">
      <c r="A1287" s="27" t="s">
        <v>1343</v>
      </c>
      <c r="B1287" s="27" t="s">
        <v>6</v>
      </c>
      <c r="C1287" s="27" t="s">
        <v>18</v>
      </c>
      <c r="D1287" s="26" t="s">
        <v>5</v>
      </c>
    </row>
    <row r="1288">
      <c r="A1288" s="27" t="s">
        <v>1344</v>
      </c>
      <c r="B1288" s="27" t="s">
        <v>30</v>
      </c>
      <c r="C1288" s="27" t="s">
        <v>6</v>
      </c>
      <c r="D1288" s="26" t="s">
        <v>10</v>
      </c>
    </row>
    <row r="1289">
      <c r="A1289" s="27" t="s">
        <v>1345</v>
      </c>
      <c r="B1289" s="27" t="s">
        <v>5</v>
      </c>
      <c r="C1289" s="27" t="s">
        <v>5</v>
      </c>
      <c r="D1289" s="26" t="s">
        <v>6</v>
      </c>
    </row>
    <row r="1290">
      <c r="A1290" s="27" t="s">
        <v>1346</v>
      </c>
      <c r="B1290" s="27" t="s">
        <v>6</v>
      </c>
      <c r="C1290" s="27" t="s">
        <v>7</v>
      </c>
      <c r="D1290" s="26" t="s">
        <v>5</v>
      </c>
    </row>
    <row r="1291">
      <c r="A1291" s="27" t="s">
        <v>1347</v>
      </c>
      <c r="B1291" s="27" t="s">
        <v>5</v>
      </c>
      <c r="C1291" s="27" t="s">
        <v>7</v>
      </c>
      <c r="D1291" s="26" t="s">
        <v>6</v>
      </c>
    </row>
    <row r="1292">
      <c r="A1292" s="27" t="s">
        <v>1348</v>
      </c>
      <c r="B1292" s="27" t="s">
        <v>5</v>
      </c>
      <c r="C1292" s="27" t="s">
        <v>6</v>
      </c>
      <c r="D1292" s="26" t="s">
        <v>6</v>
      </c>
    </row>
    <row r="1293">
      <c r="A1293" s="27" t="s">
        <v>1349</v>
      </c>
      <c r="B1293" s="27" t="s">
        <v>6</v>
      </c>
      <c r="C1293" s="27" t="s">
        <v>6</v>
      </c>
      <c r="D1293" s="26" t="s">
        <v>23</v>
      </c>
    </row>
    <row r="1294">
      <c r="A1294" s="27" t="s">
        <v>1350</v>
      </c>
      <c r="B1294" s="27" t="s">
        <v>10</v>
      </c>
      <c r="C1294" s="27" t="s">
        <v>99</v>
      </c>
      <c r="D1294" s="26" t="s">
        <v>99</v>
      </c>
    </row>
    <row r="1295">
      <c r="A1295" s="27" t="s">
        <v>1351</v>
      </c>
      <c r="B1295" s="27" t="s">
        <v>6</v>
      </c>
      <c r="C1295" s="27" t="s">
        <v>7</v>
      </c>
      <c r="D1295" s="26" t="s">
        <v>6</v>
      </c>
    </row>
    <row r="1296">
      <c r="A1296" s="27" t="s">
        <v>1352</v>
      </c>
      <c r="B1296" s="27" t="s">
        <v>6</v>
      </c>
      <c r="C1296" s="27" t="s">
        <v>6</v>
      </c>
      <c r="D1296" s="26" t="s">
        <v>6</v>
      </c>
    </row>
    <row r="1297">
      <c r="A1297" s="27" t="s">
        <v>1353</v>
      </c>
      <c r="B1297" s="27" t="s">
        <v>23</v>
      </c>
      <c r="C1297" s="27" t="s">
        <v>5</v>
      </c>
      <c r="D1297" s="26" t="s">
        <v>23</v>
      </c>
    </row>
    <row r="1298">
      <c r="A1298" s="27" t="s">
        <v>1354</v>
      </c>
      <c r="B1298" s="27" t="s">
        <v>5</v>
      </c>
      <c r="C1298" s="27" t="s">
        <v>7</v>
      </c>
      <c r="D1298" s="26" t="s">
        <v>5</v>
      </c>
    </row>
    <row r="1299">
      <c r="A1299" s="27" t="s">
        <v>1355</v>
      </c>
      <c r="B1299" s="27" t="s">
        <v>6</v>
      </c>
      <c r="C1299" s="27" t="s">
        <v>6</v>
      </c>
      <c r="D1299" s="26" t="s">
        <v>23</v>
      </c>
    </row>
    <row r="1300">
      <c r="A1300" s="27" t="s">
        <v>1356</v>
      </c>
      <c r="B1300" s="27" t="s">
        <v>5</v>
      </c>
      <c r="C1300" s="27" t="s">
        <v>6</v>
      </c>
      <c r="D1300" s="26" t="s">
        <v>5</v>
      </c>
    </row>
    <row r="1301">
      <c r="A1301" s="27" t="s">
        <v>1357</v>
      </c>
      <c r="B1301" s="27" t="s">
        <v>6</v>
      </c>
      <c r="C1301" s="27" t="s">
        <v>6</v>
      </c>
      <c r="D1301" s="26" t="s">
        <v>6</v>
      </c>
    </row>
    <row r="1302">
      <c r="A1302" s="27" t="s">
        <v>1358</v>
      </c>
      <c r="B1302" s="27" t="s">
        <v>5</v>
      </c>
      <c r="C1302" s="27" t="s">
        <v>7</v>
      </c>
      <c r="D1302" s="26" t="s">
        <v>6</v>
      </c>
    </row>
    <row r="1303">
      <c r="A1303" s="27" t="s">
        <v>1359</v>
      </c>
      <c r="B1303" s="27" t="s">
        <v>5</v>
      </c>
      <c r="C1303" s="27" t="s">
        <v>5</v>
      </c>
      <c r="D1303" s="26" t="s">
        <v>5</v>
      </c>
    </row>
    <row r="1304">
      <c r="A1304" s="27" t="s">
        <v>1360</v>
      </c>
      <c r="B1304" s="27" t="s">
        <v>6</v>
      </c>
      <c r="C1304" s="27" t="s">
        <v>6</v>
      </c>
      <c r="D1304" s="26" t="s">
        <v>6</v>
      </c>
    </row>
    <row r="1305">
      <c r="A1305" s="27" t="s">
        <v>1361</v>
      </c>
      <c r="B1305" s="27" t="s">
        <v>23</v>
      </c>
      <c r="C1305" s="27" t="s">
        <v>7</v>
      </c>
      <c r="D1305" s="26" t="s">
        <v>99</v>
      </c>
    </row>
    <row r="1306">
      <c r="A1306" s="27" t="s">
        <v>1362</v>
      </c>
      <c r="B1306" s="27" t="s">
        <v>5</v>
      </c>
      <c r="C1306" s="27" t="s">
        <v>7</v>
      </c>
      <c r="D1306" s="26" t="s">
        <v>5</v>
      </c>
    </row>
    <row r="1307">
      <c r="A1307" s="27" t="s">
        <v>1363</v>
      </c>
      <c r="B1307" s="27" t="s">
        <v>5</v>
      </c>
      <c r="C1307" s="27" t="s">
        <v>7</v>
      </c>
      <c r="D1307" s="26" t="s">
        <v>6</v>
      </c>
    </row>
    <row r="1308">
      <c r="A1308" s="27" t="s">
        <v>1364</v>
      </c>
      <c r="B1308" s="27" t="s">
        <v>6</v>
      </c>
      <c r="C1308" s="27" t="s">
        <v>99</v>
      </c>
      <c r="D1308" s="26" t="s">
        <v>6</v>
      </c>
    </row>
    <row r="1309">
      <c r="A1309" s="27" t="s">
        <v>1365</v>
      </c>
      <c r="B1309" s="27" t="s">
        <v>5</v>
      </c>
      <c r="C1309" s="27" t="s">
        <v>7</v>
      </c>
      <c r="D1309" s="26" t="s">
        <v>5</v>
      </c>
    </row>
    <row r="1310">
      <c r="A1310" s="27" t="s">
        <v>1366</v>
      </c>
      <c r="B1310" s="27" t="s">
        <v>5</v>
      </c>
      <c r="C1310" s="27" t="s">
        <v>7</v>
      </c>
      <c r="D1310" s="26" t="s">
        <v>5</v>
      </c>
    </row>
    <row r="1311">
      <c r="A1311" s="27" t="s">
        <v>1367</v>
      </c>
      <c r="B1311" s="27" t="s">
        <v>5</v>
      </c>
      <c r="C1311" s="27" t="s">
        <v>6</v>
      </c>
      <c r="D1311" s="26" t="s">
        <v>6</v>
      </c>
    </row>
    <row r="1312">
      <c r="A1312" s="27" t="s">
        <v>1368</v>
      </c>
      <c r="B1312" s="27" t="s">
        <v>6</v>
      </c>
      <c r="C1312" s="27" t="s">
        <v>5</v>
      </c>
      <c r="D1312" s="26" t="s">
        <v>6</v>
      </c>
    </row>
    <row r="1313">
      <c r="A1313" s="27" t="s">
        <v>1369</v>
      </c>
      <c r="B1313" s="27" t="s">
        <v>5</v>
      </c>
      <c r="C1313" s="27" t="s">
        <v>5</v>
      </c>
      <c r="D1313" s="26" t="s">
        <v>6</v>
      </c>
    </row>
    <row r="1314">
      <c r="A1314" s="27" t="s">
        <v>1370</v>
      </c>
      <c r="B1314" s="27" t="s">
        <v>6</v>
      </c>
      <c r="C1314" s="27" t="s">
        <v>6</v>
      </c>
      <c r="D1314" s="26" t="s">
        <v>99</v>
      </c>
    </row>
    <row r="1315">
      <c r="A1315" s="27" t="s">
        <v>1371</v>
      </c>
      <c r="B1315" s="27" t="s">
        <v>5</v>
      </c>
      <c r="C1315" s="27" t="s">
        <v>5</v>
      </c>
      <c r="D1315" s="26" t="s">
        <v>7</v>
      </c>
    </row>
    <row r="1316">
      <c r="A1316" s="27" t="s">
        <v>1372</v>
      </c>
      <c r="B1316" s="27" t="s">
        <v>5</v>
      </c>
      <c r="C1316" s="27" t="s">
        <v>5</v>
      </c>
      <c r="D1316" s="26" t="s">
        <v>6</v>
      </c>
    </row>
    <row r="1317">
      <c r="A1317" s="27" t="s">
        <v>1373</v>
      </c>
      <c r="B1317" s="27" t="s">
        <v>18</v>
      </c>
      <c r="C1317" s="27" t="s">
        <v>18</v>
      </c>
      <c r="D1317" s="26" t="s">
        <v>42</v>
      </c>
    </row>
    <row r="1318">
      <c r="A1318" s="27" t="s">
        <v>1374</v>
      </c>
      <c r="B1318" s="27" t="s">
        <v>5</v>
      </c>
      <c r="C1318" s="27" t="s">
        <v>5</v>
      </c>
      <c r="D1318" s="26" t="s">
        <v>5</v>
      </c>
    </row>
    <row r="1319">
      <c r="A1319" s="27" t="s">
        <v>1375</v>
      </c>
      <c r="B1319" s="27" t="s">
        <v>5</v>
      </c>
      <c r="C1319" s="27" t="s">
        <v>5</v>
      </c>
      <c r="D1319" s="26" t="s">
        <v>10</v>
      </c>
    </row>
    <row r="1320">
      <c r="A1320" s="27" t="s">
        <v>1376</v>
      </c>
      <c r="B1320" s="27" t="s">
        <v>10</v>
      </c>
      <c r="C1320" s="27" t="s">
        <v>10</v>
      </c>
      <c r="D1320" s="26" t="s">
        <v>6</v>
      </c>
    </row>
    <row r="1321">
      <c r="A1321" s="27" t="s">
        <v>1377</v>
      </c>
      <c r="B1321" s="27" t="s">
        <v>5</v>
      </c>
      <c r="C1321" s="27" t="s">
        <v>5</v>
      </c>
      <c r="D1321" s="26" t="s">
        <v>5</v>
      </c>
    </row>
    <row r="1322">
      <c r="A1322" s="27" t="s">
        <v>1378</v>
      </c>
      <c r="B1322" s="27" t="s">
        <v>10</v>
      </c>
      <c r="C1322" s="27" t="s">
        <v>6</v>
      </c>
      <c r="D1322" s="26" t="s">
        <v>6</v>
      </c>
    </row>
    <row r="1323">
      <c r="A1323" s="27" t="s">
        <v>1379</v>
      </c>
      <c r="B1323" s="27" t="s">
        <v>6</v>
      </c>
      <c r="C1323" s="27" t="s">
        <v>6</v>
      </c>
      <c r="D1323" s="26" t="s">
        <v>5</v>
      </c>
    </row>
    <row r="1324">
      <c r="A1324" s="27" t="s">
        <v>1380</v>
      </c>
      <c r="B1324" s="27" t="s">
        <v>5</v>
      </c>
      <c r="C1324" s="27" t="s">
        <v>5</v>
      </c>
      <c r="D1324" s="26" t="s">
        <v>6</v>
      </c>
    </row>
    <row r="1325">
      <c r="A1325" s="27" t="s">
        <v>1381</v>
      </c>
      <c r="B1325" s="27" t="s">
        <v>5</v>
      </c>
      <c r="C1325" s="27" t="s">
        <v>7</v>
      </c>
      <c r="D1325" s="26" t="s">
        <v>6</v>
      </c>
    </row>
    <row r="1326">
      <c r="A1326" s="27" t="s">
        <v>1382</v>
      </c>
      <c r="B1326" s="27" t="s">
        <v>6</v>
      </c>
      <c r="C1326" s="27" t="s">
        <v>5</v>
      </c>
      <c r="D1326" s="26" t="s">
        <v>6</v>
      </c>
    </row>
    <row r="1327">
      <c r="A1327" s="27" t="s">
        <v>1383</v>
      </c>
      <c r="B1327" s="27" t="s">
        <v>7</v>
      </c>
      <c r="C1327" s="27" t="s">
        <v>6</v>
      </c>
      <c r="D1327" s="26" t="s">
        <v>5</v>
      </c>
    </row>
    <row r="1328">
      <c r="A1328" s="27" t="s">
        <v>1384</v>
      </c>
      <c r="B1328" s="27" t="s">
        <v>5</v>
      </c>
      <c r="C1328" s="27" t="s">
        <v>99</v>
      </c>
      <c r="D1328" s="26" t="s">
        <v>6</v>
      </c>
    </row>
    <row r="1329">
      <c r="A1329" s="27" t="s">
        <v>1385</v>
      </c>
      <c r="B1329" s="27" t="s">
        <v>5</v>
      </c>
      <c r="C1329" s="27" t="s">
        <v>5</v>
      </c>
      <c r="D1329" s="26" t="s">
        <v>6</v>
      </c>
    </row>
    <row r="1330">
      <c r="A1330" s="27" t="s">
        <v>1386</v>
      </c>
      <c r="B1330" s="27" t="s">
        <v>5</v>
      </c>
      <c r="C1330" s="27" t="s">
        <v>5</v>
      </c>
      <c r="D1330" s="26" t="s">
        <v>6</v>
      </c>
    </row>
    <row r="1331">
      <c r="A1331" s="27" t="s">
        <v>1387</v>
      </c>
      <c r="B1331" s="27" t="s">
        <v>5</v>
      </c>
      <c r="C1331" s="27" t="s">
        <v>6</v>
      </c>
      <c r="D1331" s="26" t="s">
        <v>6</v>
      </c>
    </row>
    <row r="1332">
      <c r="A1332" s="27" t="s">
        <v>1388</v>
      </c>
      <c r="B1332" s="27" t="s">
        <v>5</v>
      </c>
      <c r="C1332" s="27" t="s">
        <v>5</v>
      </c>
      <c r="D1332" s="26" t="s">
        <v>18</v>
      </c>
    </row>
    <row r="1333">
      <c r="A1333" s="27" t="s">
        <v>1389</v>
      </c>
      <c r="B1333" s="27" t="s">
        <v>42</v>
      </c>
      <c r="C1333" s="27" t="s">
        <v>7</v>
      </c>
      <c r="D1333" s="26" t="s">
        <v>6</v>
      </c>
    </row>
    <row r="1334">
      <c r="A1334" s="27" t="s">
        <v>1390</v>
      </c>
      <c r="B1334" s="27" t="s">
        <v>6</v>
      </c>
      <c r="C1334" s="27" t="s">
        <v>99</v>
      </c>
      <c r="D1334" s="26" t="s">
        <v>5</v>
      </c>
    </row>
    <row r="1335">
      <c r="A1335" s="27" t="s">
        <v>1391</v>
      </c>
      <c r="B1335" s="27" t="s">
        <v>6</v>
      </c>
      <c r="C1335" s="27" t="s">
        <v>5</v>
      </c>
      <c r="D1335" s="26" t="s">
        <v>18</v>
      </c>
    </row>
    <row r="1336">
      <c r="A1336" s="27" t="s">
        <v>1392</v>
      </c>
      <c r="B1336" s="27" t="s">
        <v>6</v>
      </c>
      <c r="C1336" s="27" t="s">
        <v>5</v>
      </c>
      <c r="D1336" s="26" t="s">
        <v>6</v>
      </c>
    </row>
    <row r="1337">
      <c r="A1337" s="27" t="s">
        <v>1393</v>
      </c>
      <c r="B1337" s="27" t="s">
        <v>5</v>
      </c>
      <c r="C1337" s="27" t="s">
        <v>5</v>
      </c>
      <c r="D1337" s="26" t="s">
        <v>18</v>
      </c>
    </row>
    <row r="1338">
      <c r="A1338" s="27" t="s">
        <v>1394</v>
      </c>
      <c r="B1338" s="27" t="s">
        <v>5</v>
      </c>
      <c r="C1338" s="27" t="s">
        <v>5</v>
      </c>
      <c r="D1338" s="26" t="s">
        <v>5</v>
      </c>
    </row>
    <row r="1339">
      <c r="A1339" s="27" t="s">
        <v>1395</v>
      </c>
      <c r="B1339" s="27" t="s">
        <v>5</v>
      </c>
      <c r="C1339" s="27" t="s">
        <v>99</v>
      </c>
      <c r="D1339" s="26" t="s">
        <v>6</v>
      </c>
    </row>
    <row r="1340">
      <c r="A1340" s="27" t="s">
        <v>1396</v>
      </c>
      <c r="B1340" s="27" t="s">
        <v>5</v>
      </c>
      <c r="C1340" s="27" t="s">
        <v>10</v>
      </c>
      <c r="D1340" s="26" t="s">
        <v>6</v>
      </c>
    </row>
    <row r="1341">
      <c r="A1341" s="27" t="s">
        <v>1397</v>
      </c>
      <c r="B1341" s="27" t="s">
        <v>5</v>
      </c>
      <c r="C1341" s="27" t="s">
        <v>5</v>
      </c>
      <c r="D1341" s="26" t="s">
        <v>7</v>
      </c>
    </row>
    <row r="1342">
      <c r="A1342" s="27" t="s">
        <v>1398</v>
      </c>
      <c r="B1342" s="27" t="s">
        <v>6</v>
      </c>
      <c r="C1342" s="27" t="s">
        <v>5</v>
      </c>
      <c r="D1342" s="26" t="s">
        <v>6</v>
      </c>
    </row>
    <row r="1343">
      <c r="A1343" s="27" t="s">
        <v>1399</v>
      </c>
      <c r="B1343" s="27" t="s">
        <v>6</v>
      </c>
      <c r="C1343" s="27" t="s">
        <v>42</v>
      </c>
      <c r="D1343" s="26" t="s">
        <v>7</v>
      </c>
    </row>
    <row r="1344">
      <c r="A1344" s="27" t="s">
        <v>1400</v>
      </c>
      <c r="B1344" s="27" t="s">
        <v>5</v>
      </c>
      <c r="C1344" s="27" t="s">
        <v>6</v>
      </c>
      <c r="D1344" s="26" t="s">
        <v>6</v>
      </c>
    </row>
    <row r="1345">
      <c r="A1345" s="27" t="s">
        <v>1401</v>
      </c>
      <c r="B1345" s="27" t="s">
        <v>6</v>
      </c>
      <c r="C1345" s="27" t="s">
        <v>5</v>
      </c>
      <c r="D1345" s="26" t="s">
        <v>5</v>
      </c>
    </row>
    <row r="1346">
      <c r="A1346" s="27" t="s">
        <v>1402</v>
      </c>
      <c r="B1346" s="27" t="s">
        <v>6</v>
      </c>
      <c r="C1346" s="27" t="s">
        <v>42</v>
      </c>
      <c r="D1346" s="26" t="s">
        <v>7</v>
      </c>
    </row>
    <row r="1347">
      <c r="A1347" s="27" t="s">
        <v>1403</v>
      </c>
      <c r="B1347" s="27" t="s">
        <v>42</v>
      </c>
      <c r="C1347" s="27" t="s">
        <v>42</v>
      </c>
      <c r="D1347" s="26" t="s">
        <v>5</v>
      </c>
    </row>
    <row r="1348">
      <c r="A1348" s="27" t="s">
        <v>1404</v>
      </c>
      <c r="B1348" s="27" t="s">
        <v>5</v>
      </c>
      <c r="C1348" s="27" t="s">
        <v>6</v>
      </c>
      <c r="D1348" s="26" t="s">
        <v>5</v>
      </c>
    </row>
    <row r="1349">
      <c r="A1349" s="27" t="s">
        <v>1405</v>
      </c>
      <c r="B1349" s="27" t="s">
        <v>5</v>
      </c>
      <c r="C1349" s="27" t="s">
        <v>6</v>
      </c>
      <c r="D1349" s="26" t="s">
        <v>10</v>
      </c>
    </row>
    <row r="1350">
      <c r="A1350" s="27" t="s">
        <v>1406</v>
      </c>
      <c r="B1350" s="27" t="s">
        <v>10</v>
      </c>
      <c r="C1350" s="27" t="s">
        <v>42</v>
      </c>
      <c r="D1350" s="26" t="s">
        <v>7</v>
      </c>
    </row>
    <row r="1351">
      <c r="A1351" s="27" t="s">
        <v>1407</v>
      </c>
      <c r="B1351" s="27" t="s">
        <v>5</v>
      </c>
      <c r="C1351" s="27" t="s">
        <v>6</v>
      </c>
      <c r="D1351" s="26" t="s">
        <v>6</v>
      </c>
    </row>
    <row r="1352">
      <c r="A1352" s="27" t="s">
        <v>1408</v>
      </c>
      <c r="B1352" s="27" t="s">
        <v>6</v>
      </c>
      <c r="C1352" s="27" t="s">
        <v>6</v>
      </c>
      <c r="D1352" s="26" t="s">
        <v>18</v>
      </c>
    </row>
    <row r="1353">
      <c r="A1353" s="27" t="s">
        <v>1409</v>
      </c>
      <c r="B1353" s="27" t="s">
        <v>6</v>
      </c>
      <c r="C1353" s="27" t="s">
        <v>5</v>
      </c>
      <c r="D1353" s="26" t="s">
        <v>5</v>
      </c>
    </row>
    <row r="1354">
      <c r="A1354" s="27" t="s">
        <v>1410</v>
      </c>
      <c r="B1354" s="27" t="s">
        <v>5</v>
      </c>
      <c r="C1354" s="27" t="s">
        <v>5</v>
      </c>
      <c r="D1354" s="26" t="s">
        <v>6</v>
      </c>
    </row>
    <row r="1355">
      <c r="A1355" s="27" t="s">
        <v>1411</v>
      </c>
      <c r="B1355" s="27" t="s">
        <v>5</v>
      </c>
      <c r="C1355" s="27" t="s">
        <v>7</v>
      </c>
      <c r="D1355" s="26" t="s">
        <v>5</v>
      </c>
    </row>
    <row r="1356">
      <c r="A1356" s="27" t="s">
        <v>1412</v>
      </c>
      <c r="B1356" s="27" t="s">
        <v>10</v>
      </c>
      <c r="C1356" s="27" t="s">
        <v>7</v>
      </c>
      <c r="D1356" s="26" t="s">
        <v>6</v>
      </c>
    </row>
    <row r="1357">
      <c r="A1357" s="27" t="s">
        <v>1413</v>
      </c>
      <c r="B1357" s="27" t="s">
        <v>18</v>
      </c>
      <c r="C1357" s="27" t="s">
        <v>5</v>
      </c>
      <c r="D1357" s="26" t="s">
        <v>5</v>
      </c>
    </row>
    <row r="1358">
      <c r="A1358" s="27" t="s">
        <v>1414</v>
      </c>
      <c r="B1358" s="27" t="s">
        <v>6</v>
      </c>
      <c r="C1358" s="27" t="s">
        <v>5</v>
      </c>
      <c r="D1358" s="26" t="s">
        <v>5</v>
      </c>
    </row>
    <row r="1359">
      <c r="A1359" s="27" t="s">
        <v>1415</v>
      </c>
      <c r="B1359" s="27" t="s">
        <v>6</v>
      </c>
      <c r="C1359" s="27" t="s">
        <v>6</v>
      </c>
      <c r="D1359" s="26" t="s">
        <v>5</v>
      </c>
    </row>
    <row r="1360">
      <c r="A1360" s="27" t="s">
        <v>1416</v>
      </c>
      <c r="B1360" s="27" t="s">
        <v>5</v>
      </c>
      <c r="C1360" s="27" t="s">
        <v>99</v>
      </c>
      <c r="D1360" s="26" t="s">
        <v>5</v>
      </c>
    </row>
    <row r="1361">
      <c r="A1361" s="27" t="s">
        <v>1417</v>
      </c>
      <c r="B1361" s="27" t="s">
        <v>6</v>
      </c>
      <c r="C1361" s="27" t="s">
        <v>99</v>
      </c>
      <c r="D1361" s="26" t="s">
        <v>42</v>
      </c>
    </row>
    <row r="1362">
      <c r="A1362" s="27" t="s">
        <v>1418</v>
      </c>
      <c r="B1362" s="27" t="s">
        <v>6</v>
      </c>
      <c r="C1362" s="27" t="s">
        <v>6</v>
      </c>
      <c r="D1362" s="26" t="s">
        <v>7</v>
      </c>
    </row>
    <row r="1363">
      <c r="A1363" s="27" t="s">
        <v>1419</v>
      </c>
      <c r="B1363" s="27" t="s">
        <v>5</v>
      </c>
      <c r="C1363" s="27" t="s">
        <v>5</v>
      </c>
      <c r="D1363" s="26" t="s">
        <v>99</v>
      </c>
    </row>
    <row r="1364">
      <c r="A1364" s="27" t="s">
        <v>1420</v>
      </c>
      <c r="B1364" s="27" t="s">
        <v>6</v>
      </c>
      <c r="C1364" s="27" t="s">
        <v>18</v>
      </c>
      <c r="D1364" s="26" t="s">
        <v>5</v>
      </c>
    </row>
    <row r="1365">
      <c r="A1365" s="27" t="s">
        <v>1421</v>
      </c>
      <c r="B1365" s="27" t="s">
        <v>10</v>
      </c>
      <c r="C1365" s="27" t="s">
        <v>6</v>
      </c>
      <c r="D1365" s="26" t="s">
        <v>6</v>
      </c>
    </row>
    <row r="1366">
      <c r="A1366" s="27" t="s">
        <v>1422</v>
      </c>
      <c r="B1366" s="27" t="s">
        <v>5</v>
      </c>
      <c r="C1366" s="27" t="s">
        <v>99</v>
      </c>
      <c r="D1366" s="26" t="s">
        <v>99</v>
      </c>
    </row>
    <row r="1367">
      <c r="A1367" s="27" t="s">
        <v>1423</v>
      </c>
      <c r="B1367" s="27" t="s">
        <v>5</v>
      </c>
      <c r="C1367" s="27" t="s">
        <v>5</v>
      </c>
      <c r="D1367" s="26" t="s">
        <v>6</v>
      </c>
    </row>
    <row r="1368">
      <c r="A1368" s="27" t="s">
        <v>1424</v>
      </c>
      <c r="B1368" s="27" t="s">
        <v>5</v>
      </c>
      <c r="C1368" s="27" t="s">
        <v>5</v>
      </c>
      <c r="D1368" s="26" t="s">
        <v>7</v>
      </c>
    </row>
    <row r="1369">
      <c r="A1369" s="27" t="s">
        <v>1425</v>
      </c>
      <c r="B1369" s="27" t="s">
        <v>6</v>
      </c>
      <c r="C1369" s="27" t="s">
        <v>5</v>
      </c>
      <c r="D1369" s="26" t="s">
        <v>6</v>
      </c>
    </row>
    <row r="1370">
      <c r="A1370" s="27" t="s">
        <v>1426</v>
      </c>
      <c r="B1370" s="27" t="s">
        <v>14</v>
      </c>
      <c r="C1370" s="27" t="s">
        <v>6</v>
      </c>
      <c r="D1370" s="26" t="s">
        <v>42</v>
      </c>
    </row>
    <row r="1371">
      <c r="A1371" s="27" t="s">
        <v>1427</v>
      </c>
      <c r="B1371" s="27" t="s">
        <v>42</v>
      </c>
      <c r="C1371" s="27" t="s">
        <v>6</v>
      </c>
      <c r="D1371" s="26" t="s">
        <v>7</v>
      </c>
    </row>
    <row r="1372">
      <c r="A1372" s="27" t="s">
        <v>1428</v>
      </c>
      <c r="B1372" s="27" t="s">
        <v>5</v>
      </c>
      <c r="C1372" s="27" t="s">
        <v>6</v>
      </c>
      <c r="D1372" s="26" t="s">
        <v>6</v>
      </c>
    </row>
    <row r="1373">
      <c r="A1373" s="27" t="s">
        <v>1429</v>
      </c>
      <c r="B1373" s="27" t="s">
        <v>5</v>
      </c>
      <c r="C1373" s="27" t="s">
        <v>5</v>
      </c>
      <c r="D1373" s="26" t="s">
        <v>5</v>
      </c>
    </row>
    <row r="1374">
      <c r="A1374" s="27" t="s">
        <v>1430</v>
      </c>
      <c r="B1374" s="27" t="s">
        <v>7</v>
      </c>
      <c r="C1374" s="27" t="s">
        <v>7</v>
      </c>
      <c r="D1374" s="26" t="s">
        <v>6</v>
      </c>
    </row>
    <row r="1375">
      <c r="A1375" s="27" t="s">
        <v>1431</v>
      </c>
      <c r="B1375" s="27" t="s">
        <v>6</v>
      </c>
      <c r="C1375" s="27" t="s">
        <v>5</v>
      </c>
      <c r="D1375" s="26" t="s">
        <v>5</v>
      </c>
    </row>
    <row r="1376">
      <c r="A1376" s="27" t="s">
        <v>1432</v>
      </c>
      <c r="B1376" s="27" t="s">
        <v>6</v>
      </c>
      <c r="C1376" s="27" t="s">
        <v>10</v>
      </c>
      <c r="D1376" s="26" t="s">
        <v>10</v>
      </c>
    </row>
    <row r="1377">
      <c r="A1377" s="27" t="s">
        <v>1433</v>
      </c>
      <c r="B1377" s="27" t="s">
        <v>5</v>
      </c>
      <c r="C1377" s="27" t="s">
        <v>5</v>
      </c>
      <c r="D1377" s="26" t="s">
        <v>5</v>
      </c>
    </row>
    <row r="1378">
      <c r="A1378" s="27" t="s">
        <v>1434</v>
      </c>
      <c r="B1378" s="27" t="s">
        <v>42</v>
      </c>
      <c r="C1378" s="27" t="s">
        <v>42</v>
      </c>
      <c r="D1378" s="26" t="s">
        <v>7</v>
      </c>
    </row>
    <row r="1379">
      <c r="A1379" s="27" t="s">
        <v>1435</v>
      </c>
      <c r="B1379" s="27" t="s">
        <v>6</v>
      </c>
      <c r="C1379" s="27" t="s">
        <v>42</v>
      </c>
      <c r="D1379" s="26" t="s">
        <v>42</v>
      </c>
    </row>
    <row r="1380">
      <c r="A1380" s="27" t="s">
        <v>1436</v>
      </c>
      <c r="B1380" s="27" t="s">
        <v>5</v>
      </c>
      <c r="C1380" s="27" t="s">
        <v>5</v>
      </c>
      <c r="D1380" s="26" t="s">
        <v>5</v>
      </c>
    </row>
    <row r="1381">
      <c r="A1381" s="27" t="s">
        <v>1437</v>
      </c>
      <c r="B1381" s="27" t="s">
        <v>5</v>
      </c>
      <c r="C1381" s="27" t="s">
        <v>5</v>
      </c>
      <c r="D1381" s="26" t="s">
        <v>6</v>
      </c>
    </row>
    <row r="1382">
      <c r="A1382" s="27" t="s">
        <v>1438</v>
      </c>
      <c r="B1382" s="27" t="s">
        <v>5</v>
      </c>
      <c r="C1382" s="27" t="s">
        <v>5</v>
      </c>
      <c r="D1382" s="26" t="s">
        <v>5</v>
      </c>
    </row>
    <row r="1383">
      <c r="A1383" s="27" t="s">
        <v>1439</v>
      </c>
      <c r="B1383" s="27" t="s">
        <v>10</v>
      </c>
      <c r="C1383" s="27" t="s">
        <v>5</v>
      </c>
      <c r="D1383" s="26" t="s">
        <v>5</v>
      </c>
    </row>
    <row r="1384">
      <c r="A1384" s="27" t="s">
        <v>1440</v>
      </c>
      <c r="B1384" s="27" t="s">
        <v>5</v>
      </c>
      <c r="C1384" s="27" t="s">
        <v>5</v>
      </c>
      <c r="D1384" s="26" t="s">
        <v>5</v>
      </c>
    </row>
    <row r="1385">
      <c r="A1385" s="27" t="s">
        <v>1441</v>
      </c>
      <c r="B1385" s="27" t="s">
        <v>5</v>
      </c>
      <c r="C1385" s="27" t="s">
        <v>5</v>
      </c>
      <c r="D1385" s="26" t="s">
        <v>5</v>
      </c>
    </row>
    <row r="1386">
      <c r="A1386" s="27" t="s">
        <v>1442</v>
      </c>
      <c r="B1386" s="27" t="s">
        <v>6</v>
      </c>
      <c r="C1386" s="27" t="s">
        <v>5</v>
      </c>
      <c r="D1386" s="26" t="s">
        <v>5</v>
      </c>
    </row>
    <row r="1387">
      <c r="A1387" s="27" t="s">
        <v>1443</v>
      </c>
      <c r="B1387" s="27" t="s">
        <v>5</v>
      </c>
      <c r="C1387" s="27" t="s">
        <v>7</v>
      </c>
      <c r="D1387" s="26" t="s">
        <v>5</v>
      </c>
    </row>
    <row r="1388">
      <c r="A1388" s="27" t="s">
        <v>1444</v>
      </c>
      <c r="B1388" s="27" t="s">
        <v>42</v>
      </c>
      <c r="C1388" s="27" t="s">
        <v>6</v>
      </c>
      <c r="D1388" s="26" t="s">
        <v>6</v>
      </c>
    </row>
    <row r="1389">
      <c r="A1389" s="27" t="s">
        <v>1445</v>
      </c>
      <c r="B1389" s="27" t="s">
        <v>6</v>
      </c>
      <c r="C1389" s="27" t="s">
        <v>5</v>
      </c>
      <c r="D1389" s="26" t="s">
        <v>18</v>
      </c>
    </row>
    <row r="1390">
      <c r="A1390" s="27" t="s">
        <v>1446</v>
      </c>
      <c r="B1390" s="27" t="s">
        <v>5</v>
      </c>
      <c r="C1390" s="27" t="s">
        <v>7</v>
      </c>
      <c r="D1390" s="26" t="s">
        <v>6</v>
      </c>
    </row>
    <row r="1391">
      <c r="A1391" s="27" t="s">
        <v>1447</v>
      </c>
      <c r="B1391" s="27" t="s">
        <v>10</v>
      </c>
      <c r="C1391" s="27" t="s">
        <v>6</v>
      </c>
      <c r="D1391" s="26" t="s">
        <v>10</v>
      </c>
    </row>
    <row r="1392">
      <c r="A1392" s="27" t="s">
        <v>1448</v>
      </c>
      <c r="B1392" s="27" t="s">
        <v>5</v>
      </c>
      <c r="C1392" s="27" t="s">
        <v>5</v>
      </c>
      <c r="D1392" s="26" t="s">
        <v>6</v>
      </c>
    </row>
    <row r="1393">
      <c r="A1393" s="27" t="s">
        <v>1449</v>
      </c>
      <c r="B1393" s="27" t="s">
        <v>5</v>
      </c>
      <c r="C1393" s="27" t="s">
        <v>5</v>
      </c>
      <c r="D1393" s="26" t="s">
        <v>6</v>
      </c>
    </row>
    <row r="1394">
      <c r="A1394" s="27" t="s">
        <v>1450</v>
      </c>
      <c r="B1394" s="27" t="s">
        <v>5</v>
      </c>
      <c r="C1394" s="27" t="s">
        <v>6</v>
      </c>
      <c r="D1394" s="26" t="s">
        <v>10</v>
      </c>
    </row>
    <row r="1395">
      <c r="A1395" s="27" t="s">
        <v>1451</v>
      </c>
      <c r="B1395" s="27" t="s">
        <v>5</v>
      </c>
      <c r="C1395" s="27" t="s">
        <v>6</v>
      </c>
      <c r="D1395" s="26" t="s">
        <v>5</v>
      </c>
    </row>
    <row r="1396">
      <c r="A1396" s="27" t="s">
        <v>1452</v>
      </c>
      <c r="B1396" s="27" t="s">
        <v>5</v>
      </c>
      <c r="C1396" s="27" t="s">
        <v>5</v>
      </c>
      <c r="D1396" s="26" t="s">
        <v>6</v>
      </c>
    </row>
    <row r="1397">
      <c r="A1397" s="27" t="s">
        <v>1453</v>
      </c>
      <c r="B1397" s="27" t="s">
        <v>5</v>
      </c>
      <c r="C1397" s="27" t="s">
        <v>5</v>
      </c>
      <c r="D1397" s="26" t="s">
        <v>5</v>
      </c>
    </row>
    <row r="1398">
      <c r="A1398" s="27" t="s">
        <v>1454</v>
      </c>
      <c r="B1398" s="27" t="s">
        <v>6</v>
      </c>
      <c r="C1398" s="27" t="s">
        <v>42</v>
      </c>
      <c r="D1398" s="26" t="s">
        <v>42</v>
      </c>
    </row>
    <row r="1399">
      <c r="A1399" s="27" t="s">
        <v>1455</v>
      </c>
      <c r="B1399" s="27" t="s">
        <v>6</v>
      </c>
      <c r="C1399" s="27" t="s">
        <v>6</v>
      </c>
      <c r="D1399" s="26" t="s">
        <v>23</v>
      </c>
    </row>
    <row r="1400">
      <c r="A1400" s="27" t="s">
        <v>1456</v>
      </c>
      <c r="B1400" s="27" t="s">
        <v>6</v>
      </c>
      <c r="C1400" s="27" t="s">
        <v>5</v>
      </c>
      <c r="D1400" s="26" t="s">
        <v>6</v>
      </c>
    </row>
    <row r="1401">
      <c r="A1401" s="27" t="s">
        <v>1457</v>
      </c>
      <c r="B1401" s="27" t="s">
        <v>10</v>
      </c>
      <c r="C1401" s="27" t="s">
        <v>99</v>
      </c>
      <c r="D1401" s="26" t="s">
        <v>5</v>
      </c>
    </row>
    <row r="1402">
      <c r="A1402" s="27" t="s">
        <v>1458</v>
      </c>
      <c r="B1402" s="27" t="s">
        <v>5</v>
      </c>
      <c r="C1402" s="27" t="s">
        <v>7</v>
      </c>
      <c r="D1402" s="26" t="s">
        <v>23</v>
      </c>
    </row>
    <row r="1403">
      <c r="A1403" s="27" t="s">
        <v>1459</v>
      </c>
      <c r="B1403" s="27" t="s">
        <v>101</v>
      </c>
      <c r="C1403" s="27" t="s">
        <v>5</v>
      </c>
      <c r="D1403" s="26" t="s">
        <v>99</v>
      </c>
    </row>
    <row r="1404">
      <c r="A1404" s="27" t="s">
        <v>1460</v>
      </c>
      <c r="B1404" s="27" t="s">
        <v>7</v>
      </c>
      <c r="C1404" s="27" t="s">
        <v>7</v>
      </c>
      <c r="D1404" s="26" t="s">
        <v>5</v>
      </c>
    </row>
    <row r="1405">
      <c r="A1405" s="27" t="s">
        <v>1461</v>
      </c>
      <c r="B1405" s="27" t="s">
        <v>10</v>
      </c>
      <c r="C1405" s="27" t="s">
        <v>7</v>
      </c>
      <c r="D1405" s="26" t="s">
        <v>5</v>
      </c>
    </row>
    <row r="1406">
      <c r="A1406" s="27" t="s">
        <v>1462</v>
      </c>
      <c r="B1406" s="27" t="s">
        <v>10</v>
      </c>
      <c r="C1406" s="27" t="s">
        <v>10</v>
      </c>
      <c r="D1406" s="26" t="s">
        <v>96</v>
      </c>
    </row>
    <row r="1407">
      <c r="A1407" s="27" t="s">
        <v>1463</v>
      </c>
      <c r="B1407" s="27" t="s">
        <v>6</v>
      </c>
      <c r="C1407" s="27" t="s">
        <v>6</v>
      </c>
      <c r="D1407" s="26" t="s">
        <v>30</v>
      </c>
    </row>
    <row r="1408">
      <c r="A1408" s="27" t="s">
        <v>1464</v>
      </c>
      <c r="B1408" s="27" t="s">
        <v>42</v>
      </c>
      <c r="C1408" s="27" t="s">
        <v>14</v>
      </c>
      <c r="D1408" s="26" t="s">
        <v>42</v>
      </c>
    </row>
    <row r="1409">
      <c r="A1409" s="27" t="s">
        <v>1465</v>
      </c>
      <c r="B1409" s="27" t="s">
        <v>6</v>
      </c>
      <c r="C1409" s="27" t="s">
        <v>5</v>
      </c>
      <c r="D1409" s="26" t="s">
        <v>30</v>
      </c>
    </row>
    <row r="1410">
      <c r="A1410" s="27" t="s">
        <v>1466</v>
      </c>
      <c r="B1410" s="27" t="s">
        <v>7</v>
      </c>
      <c r="C1410" s="27" t="s">
        <v>10</v>
      </c>
      <c r="D1410" s="26" t="s">
        <v>10</v>
      </c>
    </row>
    <row r="1411">
      <c r="A1411" s="27" t="s">
        <v>1467</v>
      </c>
      <c r="B1411" s="27" t="s">
        <v>6</v>
      </c>
      <c r="C1411" s="27" t="s">
        <v>7</v>
      </c>
      <c r="D1411" s="26" t="s">
        <v>6</v>
      </c>
    </row>
    <row r="1412">
      <c r="A1412" s="27" t="s">
        <v>1468</v>
      </c>
      <c r="B1412" s="27" t="s">
        <v>6</v>
      </c>
      <c r="C1412" s="27" t="s">
        <v>6</v>
      </c>
      <c r="D1412" s="26" t="s">
        <v>5</v>
      </c>
    </row>
    <row r="1413">
      <c r="A1413" s="27" t="s">
        <v>1469</v>
      </c>
      <c r="B1413" s="27" t="s">
        <v>6</v>
      </c>
      <c r="C1413" s="27" t="s">
        <v>7</v>
      </c>
      <c r="D1413" s="26" t="s">
        <v>6</v>
      </c>
    </row>
    <row r="1414">
      <c r="A1414" s="27" t="s">
        <v>1470</v>
      </c>
      <c r="B1414" s="27" t="s">
        <v>6</v>
      </c>
      <c r="C1414" s="27" t="s">
        <v>7</v>
      </c>
      <c r="D1414" s="26" t="s">
        <v>7</v>
      </c>
    </row>
    <row r="1415">
      <c r="A1415" s="27" t="s">
        <v>1471</v>
      </c>
      <c r="B1415" s="27" t="s">
        <v>6</v>
      </c>
      <c r="C1415" s="27" t="s">
        <v>6</v>
      </c>
      <c r="D1415" s="26" t="s">
        <v>6</v>
      </c>
    </row>
    <row r="1416">
      <c r="A1416" s="27" t="s">
        <v>1472</v>
      </c>
      <c r="B1416" s="27" t="s">
        <v>6</v>
      </c>
      <c r="C1416" s="27" t="s">
        <v>7</v>
      </c>
      <c r="D1416" s="26" t="s">
        <v>18</v>
      </c>
    </row>
    <row r="1417">
      <c r="A1417" s="27" t="s">
        <v>1473</v>
      </c>
      <c r="B1417" s="27" t="s">
        <v>10</v>
      </c>
      <c r="C1417" s="27" t="s">
        <v>10</v>
      </c>
      <c r="D1417" s="26" t="s">
        <v>23</v>
      </c>
    </row>
    <row r="1418">
      <c r="A1418" s="27" t="s">
        <v>1474</v>
      </c>
      <c r="B1418" s="27" t="s">
        <v>5</v>
      </c>
      <c r="C1418" s="27" t="s">
        <v>6</v>
      </c>
      <c r="D1418" s="26" t="s">
        <v>7</v>
      </c>
    </row>
    <row r="1419">
      <c r="A1419" s="27" t="s">
        <v>1475</v>
      </c>
      <c r="B1419" s="27" t="s">
        <v>10</v>
      </c>
      <c r="C1419" s="27" t="s">
        <v>96</v>
      </c>
      <c r="D1419" s="26" t="s">
        <v>99</v>
      </c>
    </row>
    <row r="1420">
      <c r="A1420" s="27" t="s">
        <v>1476</v>
      </c>
      <c r="B1420" s="27" t="s">
        <v>10</v>
      </c>
      <c r="C1420" s="27" t="s">
        <v>6</v>
      </c>
      <c r="D1420" s="26" t="s">
        <v>7</v>
      </c>
    </row>
    <row r="1421">
      <c r="A1421" s="27" t="s">
        <v>1477</v>
      </c>
      <c r="B1421" s="27" t="s">
        <v>6</v>
      </c>
      <c r="C1421" s="27" t="s">
        <v>6</v>
      </c>
      <c r="D1421" s="26" t="s">
        <v>6</v>
      </c>
    </row>
    <row r="1422">
      <c r="A1422" s="27" t="s">
        <v>1478</v>
      </c>
      <c r="B1422" s="27" t="s">
        <v>6</v>
      </c>
      <c r="C1422" s="27" t="s">
        <v>6</v>
      </c>
      <c r="D1422" s="26" t="s">
        <v>5</v>
      </c>
    </row>
    <row r="1423">
      <c r="A1423" s="27" t="s">
        <v>1479</v>
      </c>
      <c r="B1423" s="27" t="s">
        <v>6</v>
      </c>
      <c r="C1423" s="27" t="s">
        <v>6</v>
      </c>
      <c r="D1423" s="26" t="s">
        <v>6</v>
      </c>
    </row>
    <row r="1424">
      <c r="A1424" s="27" t="s">
        <v>1480</v>
      </c>
      <c r="B1424" s="27" t="s">
        <v>18</v>
      </c>
      <c r="C1424" s="27" t="s">
        <v>23</v>
      </c>
      <c r="D1424" s="26" t="s">
        <v>7</v>
      </c>
    </row>
    <row r="1425">
      <c r="A1425" s="27" t="s">
        <v>1481</v>
      </c>
      <c r="B1425" s="27" t="s">
        <v>6</v>
      </c>
      <c r="C1425" s="27" t="s">
        <v>23</v>
      </c>
      <c r="D1425" s="26" t="s">
        <v>6</v>
      </c>
    </row>
    <row r="1426">
      <c r="A1426" s="27" t="s">
        <v>1482</v>
      </c>
      <c r="B1426" s="27" t="s">
        <v>42</v>
      </c>
      <c r="C1426" s="27" t="s">
        <v>42</v>
      </c>
      <c r="D1426" s="26" t="s">
        <v>42</v>
      </c>
    </row>
    <row r="1427">
      <c r="A1427" s="27" t="s">
        <v>1483</v>
      </c>
      <c r="B1427" s="27" t="s">
        <v>99</v>
      </c>
      <c r="C1427" s="27" t="s">
        <v>5</v>
      </c>
      <c r="D1427" s="26" t="s">
        <v>6</v>
      </c>
    </row>
    <row r="1428">
      <c r="A1428" s="27" t="s">
        <v>1484</v>
      </c>
      <c r="B1428" s="27" t="s">
        <v>6</v>
      </c>
      <c r="C1428" s="27" t="s">
        <v>6</v>
      </c>
      <c r="D1428" s="26" t="s">
        <v>6</v>
      </c>
    </row>
    <row r="1429">
      <c r="A1429" s="27" t="s">
        <v>1485</v>
      </c>
      <c r="B1429" s="27" t="s">
        <v>6</v>
      </c>
      <c r="C1429" s="27" t="s">
        <v>10</v>
      </c>
      <c r="D1429" s="26" t="s">
        <v>23</v>
      </c>
    </row>
    <row r="1430">
      <c r="A1430" s="27" t="s">
        <v>1486</v>
      </c>
      <c r="B1430" s="27" t="s">
        <v>101</v>
      </c>
      <c r="C1430" s="27" t="s">
        <v>6</v>
      </c>
      <c r="D1430" s="26" t="s">
        <v>5</v>
      </c>
    </row>
    <row r="1431">
      <c r="A1431" s="27" t="s">
        <v>1487</v>
      </c>
      <c r="B1431" s="27" t="s">
        <v>23</v>
      </c>
      <c r="C1431" s="27" t="s">
        <v>5</v>
      </c>
      <c r="D1431" s="26" t="s">
        <v>6</v>
      </c>
    </row>
    <row r="1432">
      <c r="A1432" s="27" t="s">
        <v>1488</v>
      </c>
      <c r="B1432" s="27" t="s">
        <v>6</v>
      </c>
      <c r="C1432" s="27" t="s">
        <v>6</v>
      </c>
      <c r="D1432" s="26" t="s">
        <v>6</v>
      </c>
    </row>
    <row r="1433">
      <c r="A1433" s="27" t="s">
        <v>1489</v>
      </c>
      <c r="B1433" s="27" t="s">
        <v>18</v>
      </c>
      <c r="C1433" s="27" t="s">
        <v>6</v>
      </c>
      <c r="D1433" s="26" t="s">
        <v>6</v>
      </c>
    </row>
    <row r="1434">
      <c r="A1434" s="27" t="s">
        <v>1490</v>
      </c>
      <c r="B1434" s="27" t="s">
        <v>18</v>
      </c>
      <c r="C1434" s="27" t="s">
        <v>18</v>
      </c>
      <c r="D1434" s="26" t="s">
        <v>18</v>
      </c>
    </row>
    <row r="1435">
      <c r="A1435" s="27" t="s">
        <v>1491</v>
      </c>
      <c r="B1435" s="27" t="s">
        <v>6</v>
      </c>
      <c r="C1435" s="27" t="s">
        <v>6</v>
      </c>
      <c r="D1435" s="26" t="s">
        <v>6</v>
      </c>
    </row>
    <row r="1436">
      <c r="A1436" s="27" t="s">
        <v>1492</v>
      </c>
      <c r="B1436" s="27" t="s">
        <v>6</v>
      </c>
      <c r="C1436" s="27" t="s">
        <v>10</v>
      </c>
      <c r="D1436" s="26" t="s">
        <v>7</v>
      </c>
    </row>
    <row r="1437">
      <c r="A1437" s="27" t="s">
        <v>1493</v>
      </c>
      <c r="B1437" s="27" t="s">
        <v>6</v>
      </c>
      <c r="C1437" s="27" t="s">
        <v>5</v>
      </c>
      <c r="D1437" s="26" t="s">
        <v>5</v>
      </c>
    </row>
    <row r="1438">
      <c r="A1438" s="27" t="s">
        <v>1494</v>
      </c>
      <c r="B1438" s="27" t="s">
        <v>6</v>
      </c>
      <c r="C1438" s="27" t="s">
        <v>23</v>
      </c>
      <c r="D1438" s="26" t="s">
        <v>30</v>
      </c>
    </row>
    <row r="1439">
      <c r="A1439" s="27" t="s">
        <v>1495</v>
      </c>
      <c r="B1439" s="27" t="s">
        <v>6</v>
      </c>
      <c r="C1439" s="27" t="s">
        <v>5</v>
      </c>
      <c r="D1439" s="26" t="s">
        <v>6</v>
      </c>
    </row>
    <row r="1440">
      <c r="A1440" s="27" t="s">
        <v>1496</v>
      </c>
      <c r="B1440" s="27" t="s">
        <v>6</v>
      </c>
      <c r="C1440" s="27" t="s">
        <v>6</v>
      </c>
      <c r="D1440" s="26" t="s">
        <v>23</v>
      </c>
    </row>
    <row r="1441">
      <c r="A1441" s="27" t="s">
        <v>1497</v>
      </c>
      <c r="B1441" s="27" t="s">
        <v>6</v>
      </c>
      <c r="C1441" s="27" t="s">
        <v>23</v>
      </c>
      <c r="D1441" s="26" t="s">
        <v>10</v>
      </c>
    </row>
    <row r="1442">
      <c r="A1442" s="27" t="s">
        <v>1498</v>
      </c>
      <c r="B1442" s="27" t="s">
        <v>6</v>
      </c>
      <c r="C1442" s="27" t="s">
        <v>7</v>
      </c>
      <c r="D1442" s="26" t="s">
        <v>6</v>
      </c>
    </row>
    <row r="1443">
      <c r="A1443" s="27" t="s">
        <v>1499</v>
      </c>
      <c r="B1443" s="27" t="s">
        <v>6</v>
      </c>
      <c r="C1443" s="27" t="s">
        <v>6</v>
      </c>
      <c r="D1443" s="26" t="s">
        <v>6</v>
      </c>
    </row>
    <row r="1444">
      <c r="A1444" s="27" t="s">
        <v>1500</v>
      </c>
      <c r="B1444" s="27" t="s">
        <v>6</v>
      </c>
      <c r="C1444" s="27" t="s">
        <v>10</v>
      </c>
      <c r="D1444" s="26" t="s">
        <v>7</v>
      </c>
    </row>
    <row r="1445">
      <c r="A1445" s="27" t="s">
        <v>1501</v>
      </c>
      <c r="B1445" s="27" t="s">
        <v>18</v>
      </c>
      <c r="C1445" s="27" t="s">
        <v>10</v>
      </c>
      <c r="D1445" s="26" t="s">
        <v>23</v>
      </c>
    </row>
    <row r="1446">
      <c r="A1446" s="27" t="s">
        <v>1502</v>
      </c>
      <c r="B1446" s="27" t="s">
        <v>6</v>
      </c>
      <c r="C1446" s="27" t="s">
        <v>6</v>
      </c>
      <c r="D1446" s="26" t="s">
        <v>7</v>
      </c>
    </row>
    <row r="1447">
      <c r="A1447" s="27" t="s">
        <v>1503</v>
      </c>
      <c r="B1447" s="27" t="s">
        <v>14</v>
      </c>
      <c r="C1447" s="27" t="s">
        <v>23</v>
      </c>
      <c r="D1447" s="26" t="s">
        <v>23</v>
      </c>
    </row>
    <row r="1448">
      <c r="A1448" s="27" t="s">
        <v>1504</v>
      </c>
      <c r="B1448" s="27" t="s">
        <v>18</v>
      </c>
      <c r="C1448" s="27" t="s">
        <v>7</v>
      </c>
      <c r="D1448" s="26" t="s">
        <v>7</v>
      </c>
    </row>
    <row r="1449">
      <c r="A1449" s="27" t="s">
        <v>1505</v>
      </c>
      <c r="B1449" s="27" t="s">
        <v>6</v>
      </c>
      <c r="C1449" s="27" t="s">
        <v>6</v>
      </c>
      <c r="D1449" s="26" t="s">
        <v>23</v>
      </c>
    </row>
    <row r="1450">
      <c r="A1450" s="27" t="s">
        <v>1506</v>
      </c>
      <c r="B1450" s="27" t="s">
        <v>101</v>
      </c>
      <c r="C1450" s="27" t="s">
        <v>23</v>
      </c>
      <c r="D1450" s="26" t="s">
        <v>23</v>
      </c>
    </row>
    <row r="1451">
      <c r="A1451" s="27" t="s">
        <v>1507</v>
      </c>
      <c r="B1451" s="27" t="s">
        <v>5</v>
      </c>
      <c r="C1451" s="27" t="s">
        <v>5</v>
      </c>
      <c r="D1451" s="26" t="s">
        <v>7</v>
      </c>
    </row>
    <row r="1452">
      <c r="A1452" s="27" t="s">
        <v>1508</v>
      </c>
      <c r="B1452" s="27" t="s">
        <v>6</v>
      </c>
      <c r="C1452" s="27" t="s">
        <v>7</v>
      </c>
      <c r="D1452" s="26" t="s">
        <v>7</v>
      </c>
    </row>
    <row r="1453">
      <c r="A1453" s="27" t="s">
        <v>1509</v>
      </c>
      <c r="B1453" s="27" t="s">
        <v>6</v>
      </c>
      <c r="C1453" s="27" t="s">
        <v>6</v>
      </c>
      <c r="D1453" s="26" t="s">
        <v>6</v>
      </c>
    </row>
    <row r="1454">
      <c r="A1454" s="27" t="s">
        <v>1510</v>
      </c>
      <c r="B1454" s="27" t="s">
        <v>10</v>
      </c>
      <c r="C1454" s="27" t="s">
        <v>23</v>
      </c>
      <c r="D1454" s="26" t="s">
        <v>18</v>
      </c>
    </row>
    <row r="1455">
      <c r="A1455" s="27" t="s">
        <v>1511</v>
      </c>
      <c r="B1455" s="27" t="s">
        <v>101</v>
      </c>
      <c r="C1455" s="27" t="s">
        <v>7</v>
      </c>
      <c r="D1455" s="26" t="s">
        <v>6</v>
      </c>
    </row>
    <row r="1456">
      <c r="A1456" s="27" t="s">
        <v>1512</v>
      </c>
      <c r="B1456" s="27" t="s">
        <v>10</v>
      </c>
      <c r="C1456" s="27" t="s">
        <v>6</v>
      </c>
      <c r="D1456" s="26" t="s">
        <v>5</v>
      </c>
    </row>
    <row r="1457">
      <c r="A1457" s="27" t="s">
        <v>1513</v>
      </c>
      <c r="B1457" s="27" t="s">
        <v>10</v>
      </c>
      <c r="C1457" s="27" t="s">
        <v>6</v>
      </c>
      <c r="D1457" s="26" t="s">
        <v>10</v>
      </c>
    </row>
    <row r="1458">
      <c r="A1458" s="27" t="s">
        <v>1514</v>
      </c>
      <c r="B1458" s="27" t="s">
        <v>5</v>
      </c>
      <c r="C1458" s="27" t="s">
        <v>101</v>
      </c>
      <c r="D1458" s="26" t="s">
        <v>99</v>
      </c>
    </row>
    <row r="1459">
      <c r="A1459" s="27" t="s">
        <v>1515</v>
      </c>
      <c r="B1459" s="27" t="s">
        <v>6</v>
      </c>
      <c r="C1459" s="27" t="s">
        <v>6</v>
      </c>
      <c r="D1459" s="26" t="s">
        <v>6</v>
      </c>
    </row>
    <row r="1460">
      <c r="A1460" s="27" t="s">
        <v>1516</v>
      </c>
      <c r="B1460" s="27" t="s">
        <v>6</v>
      </c>
      <c r="C1460" s="27" t="s">
        <v>7</v>
      </c>
      <c r="D1460" s="26" t="s">
        <v>6</v>
      </c>
    </row>
    <row r="1461">
      <c r="A1461" s="27" t="s">
        <v>1517</v>
      </c>
      <c r="B1461" s="27" t="s">
        <v>42</v>
      </c>
      <c r="C1461" s="27" t="s">
        <v>7</v>
      </c>
      <c r="D1461" s="26" t="s">
        <v>6</v>
      </c>
    </row>
    <row r="1462">
      <c r="A1462" s="27" t="s">
        <v>1518</v>
      </c>
      <c r="B1462" s="27" t="s">
        <v>5</v>
      </c>
      <c r="C1462" s="27" t="s">
        <v>7</v>
      </c>
      <c r="D1462" s="26" t="s">
        <v>10</v>
      </c>
    </row>
    <row r="1463">
      <c r="A1463" s="27" t="s">
        <v>1519</v>
      </c>
      <c r="B1463" s="27" t="s">
        <v>7</v>
      </c>
      <c r="C1463" s="27" t="s">
        <v>6</v>
      </c>
      <c r="D1463" s="26" t="s">
        <v>99</v>
      </c>
    </row>
    <row r="1464">
      <c r="A1464" s="27" t="s">
        <v>1520</v>
      </c>
      <c r="B1464" s="27" t="s">
        <v>6</v>
      </c>
      <c r="C1464" s="27" t="s">
        <v>5</v>
      </c>
      <c r="D1464" s="26" t="s">
        <v>18</v>
      </c>
    </row>
    <row r="1465">
      <c r="A1465" s="27" t="s">
        <v>1521</v>
      </c>
      <c r="B1465" s="27" t="s">
        <v>23</v>
      </c>
      <c r="C1465" s="27" t="s">
        <v>6</v>
      </c>
      <c r="D1465" s="26" t="s">
        <v>23</v>
      </c>
    </row>
    <row r="1466">
      <c r="A1466" s="27" t="s">
        <v>1522</v>
      </c>
      <c r="B1466" s="27" t="s">
        <v>6</v>
      </c>
      <c r="C1466" s="27" t="s">
        <v>6</v>
      </c>
      <c r="D1466" s="26" t="s">
        <v>6</v>
      </c>
    </row>
    <row r="1467">
      <c r="A1467" s="27" t="s">
        <v>1523</v>
      </c>
      <c r="B1467" s="27" t="s">
        <v>5</v>
      </c>
      <c r="C1467" s="27" t="s">
        <v>6</v>
      </c>
      <c r="D1467" s="26" t="s">
        <v>6</v>
      </c>
    </row>
    <row r="1468">
      <c r="A1468" s="27" t="s">
        <v>1524</v>
      </c>
      <c r="B1468" s="27" t="s">
        <v>6</v>
      </c>
      <c r="C1468" s="27" t="s">
        <v>10</v>
      </c>
      <c r="D1468" s="26" t="s">
        <v>5</v>
      </c>
    </row>
    <row r="1469">
      <c r="A1469" s="27" t="s">
        <v>1525</v>
      </c>
      <c r="B1469" s="27" t="s">
        <v>6</v>
      </c>
      <c r="C1469" s="27" t="s">
        <v>5</v>
      </c>
      <c r="D1469" s="26" t="s">
        <v>6</v>
      </c>
    </row>
    <row r="1470">
      <c r="A1470" s="27" t="s">
        <v>1526</v>
      </c>
      <c r="B1470" s="27" t="s">
        <v>6</v>
      </c>
      <c r="C1470" s="27" t="s">
        <v>6</v>
      </c>
      <c r="D1470" s="26" t="s">
        <v>99</v>
      </c>
    </row>
    <row r="1471">
      <c r="A1471" s="27" t="s">
        <v>1527</v>
      </c>
      <c r="B1471" s="27" t="s">
        <v>7</v>
      </c>
      <c r="C1471" s="27" t="s">
        <v>6</v>
      </c>
      <c r="D1471" s="26" t="s">
        <v>23</v>
      </c>
    </row>
    <row r="1472">
      <c r="A1472" s="27" t="s">
        <v>1528</v>
      </c>
      <c r="B1472" s="27" t="s">
        <v>23</v>
      </c>
      <c r="C1472" s="27" t="s">
        <v>14</v>
      </c>
      <c r="D1472" s="26" t="s">
        <v>5</v>
      </c>
    </row>
    <row r="1473">
      <c r="A1473" s="27" t="s">
        <v>1529</v>
      </c>
      <c r="B1473" s="27" t="s">
        <v>7</v>
      </c>
      <c r="C1473" s="27" t="s">
        <v>5</v>
      </c>
      <c r="D1473" s="26" t="s">
        <v>7</v>
      </c>
    </row>
    <row r="1474">
      <c r="A1474" s="27" t="s">
        <v>1530</v>
      </c>
      <c r="B1474" s="27" t="s">
        <v>6</v>
      </c>
      <c r="C1474" s="27" t="s">
        <v>7</v>
      </c>
      <c r="D1474" s="26" t="s">
        <v>7</v>
      </c>
    </row>
    <row r="1475">
      <c r="A1475" s="27" t="s">
        <v>1531</v>
      </c>
      <c r="B1475" s="27" t="s">
        <v>6</v>
      </c>
      <c r="C1475" s="27" t="s">
        <v>10</v>
      </c>
      <c r="D1475" s="26" t="s">
        <v>30</v>
      </c>
    </row>
    <row r="1476">
      <c r="A1476" s="27" t="s">
        <v>1532</v>
      </c>
      <c r="B1476" s="27" t="s">
        <v>99</v>
      </c>
      <c r="C1476" s="27" t="s">
        <v>99</v>
      </c>
      <c r="D1476" s="26" t="s">
        <v>6</v>
      </c>
    </row>
    <row r="1477">
      <c r="A1477" s="27" t="s">
        <v>1533</v>
      </c>
      <c r="B1477" s="27" t="s">
        <v>101</v>
      </c>
      <c r="C1477" s="27" t="s">
        <v>5</v>
      </c>
      <c r="D1477" s="26" t="s">
        <v>101</v>
      </c>
    </row>
    <row r="1478">
      <c r="A1478" s="27" t="s">
        <v>1534</v>
      </c>
      <c r="B1478" s="27" t="s">
        <v>101</v>
      </c>
      <c r="C1478" s="27" t="s">
        <v>6</v>
      </c>
      <c r="D1478" s="26" t="s">
        <v>6</v>
      </c>
    </row>
    <row r="1479">
      <c r="A1479" s="27" t="s">
        <v>1535</v>
      </c>
      <c r="B1479" s="27" t="s">
        <v>5</v>
      </c>
      <c r="C1479" s="27" t="s">
        <v>6</v>
      </c>
      <c r="D1479" s="26" t="s">
        <v>10</v>
      </c>
    </row>
    <row r="1480">
      <c r="A1480" s="27" t="s">
        <v>1536</v>
      </c>
      <c r="B1480" s="27" t="s">
        <v>5</v>
      </c>
      <c r="C1480" s="27" t="s">
        <v>5</v>
      </c>
      <c r="D1480" s="26" t="s">
        <v>99</v>
      </c>
    </row>
    <row r="1481">
      <c r="A1481" s="27" t="s">
        <v>1537</v>
      </c>
      <c r="B1481" s="27" t="s">
        <v>5</v>
      </c>
      <c r="C1481" s="27" t="s">
        <v>5</v>
      </c>
      <c r="D1481" s="26" t="s">
        <v>5</v>
      </c>
    </row>
    <row r="1482">
      <c r="A1482" s="27" t="s">
        <v>1538</v>
      </c>
      <c r="B1482" s="27" t="s">
        <v>6</v>
      </c>
      <c r="C1482" s="27" t="s">
        <v>5</v>
      </c>
      <c r="D1482" s="26" t="s">
        <v>6</v>
      </c>
    </row>
    <row r="1483">
      <c r="A1483" s="27" t="s">
        <v>1539</v>
      </c>
      <c r="B1483" s="27" t="s">
        <v>10</v>
      </c>
      <c r="C1483" s="27" t="s">
        <v>99</v>
      </c>
      <c r="D1483" s="26" t="s">
        <v>30</v>
      </c>
    </row>
    <row r="1484">
      <c r="A1484" s="27" t="s">
        <v>1540</v>
      </c>
      <c r="B1484" s="27" t="s">
        <v>5</v>
      </c>
      <c r="C1484" s="27" t="s">
        <v>6</v>
      </c>
      <c r="D1484" s="26" t="s">
        <v>6</v>
      </c>
    </row>
    <row r="1485">
      <c r="A1485" s="27" t="s">
        <v>1541</v>
      </c>
      <c r="B1485" s="27" t="s">
        <v>6</v>
      </c>
      <c r="C1485" s="27" t="s">
        <v>6</v>
      </c>
      <c r="D1485" s="26" t="s">
        <v>5</v>
      </c>
    </row>
    <row r="1486">
      <c r="A1486" s="27" t="s">
        <v>1542</v>
      </c>
      <c r="B1486" s="27" t="s">
        <v>23</v>
      </c>
      <c r="C1486" s="27" t="s">
        <v>6</v>
      </c>
      <c r="D1486" s="26" t="s">
        <v>6</v>
      </c>
    </row>
    <row r="1487">
      <c r="A1487" s="27" t="s">
        <v>1543</v>
      </c>
      <c r="B1487" s="27" t="s">
        <v>18</v>
      </c>
      <c r="C1487" s="27" t="s">
        <v>23</v>
      </c>
      <c r="D1487" s="26" t="s">
        <v>6</v>
      </c>
    </row>
    <row r="1488">
      <c r="A1488" s="27" t="s">
        <v>1544</v>
      </c>
      <c r="B1488" s="27" t="s">
        <v>5</v>
      </c>
      <c r="C1488" s="27" t="s">
        <v>6</v>
      </c>
      <c r="D1488" s="26" t="s">
        <v>99</v>
      </c>
    </row>
    <row r="1489">
      <c r="A1489" s="27" t="s">
        <v>1545</v>
      </c>
      <c r="B1489" s="27" t="s">
        <v>5</v>
      </c>
      <c r="C1489" s="27" t="s">
        <v>10</v>
      </c>
      <c r="D1489" s="26" t="s">
        <v>5</v>
      </c>
    </row>
    <row r="1490">
      <c r="A1490" s="27" t="s">
        <v>1546</v>
      </c>
      <c r="B1490" s="27" t="s">
        <v>7</v>
      </c>
      <c r="C1490" s="27" t="s">
        <v>7</v>
      </c>
      <c r="D1490" s="26" t="s">
        <v>6</v>
      </c>
    </row>
    <row r="1491">
      <c r="A1491" s="27" t="s">
        <v>1547</v>
      </c>
      <c r="B1491" s="27" t="s">
        <v>6</v>
      </c>
      <c r="C1491" s="27" t="s">
        <v>6</v>
      </c>
      <c r="D1491" s="26" t="s">
        <v>6</v>
      </c>
    </row>
    <row r="1492">
      <c r="A1492" s="27" t="s">
        <v>1548</v>
      </c>
      <c r="B1492" s="27" t="s">
        <v>6</v>
      </c>
      <c r="C1492" s="27" t="s">
        <v>5</v>
      </c>
      <c r="D1492" s="26" t="s">
        <v>5</v>
      </c>
    </row>
    <row r="1493">
      <c r="A1493" s="27" t="s">
        <v>1549</v>
      </c>
      <c r="B1493" s="27" t="s">
        <v>7</v>
      </c>
      <c r="C1493" s="27" t="s">
        <v>6</v>
      </c>
      <c r="D1493" s="26" t="s">
        <v>6</v>
      </c>
    </row>
    <row r="1494">
      <c r="A1494" s="27" t="s">
        <v>1550</v>
      </c>
      <c r="B1494" s="27" t="s">
        <v>6</v>
      </c>
      <c r="C1494" s="27" t="s">
        <v>6</v>
      </c>
      <c r="D1494" s="26" t="s">
        <v>23</v>
      </c>
    </row>
    <row r="1495">
      <c r="A1495" s="27" t="s">
        <v>1551</v>
      </c>
      <c r="B1495" s="27" t="s">
        <v>6</v>
      </c>
      <c r="C1495" s="27" t="s">
        <v>7</v>
      </c>
      <c r="D1495" s="26" t="s">
        <v>6</v>
      </c>
    </row>
    <row r="1496">
      <c r="A1496" s="27" t="s">
        <v>1552</v>
      </c>
      <c r="B1496" s="27" t="s">
        <v>6</v>
      </c>
      <c r="C1496" s="27" t="s">
        <v>7</v>
      </c>
      <c r="D1496" s="26" t="s">
        <v>5</v>
      </c>
    </row>
    <row r="1497">
      <c r="A1497" s="27" t="s">
        <v>1553</v>
      </c>
      <c r="B1497" s="27" t="s">
        <v>6</v>
      </c>
      <c r="C1497" s="27" t="s">
        <v>6</v>
      </c>
      <c r="D1497" s="26" t="s">
        <v>6</v>
      </c>
    </row>
    <row r="1498">
      <c r="A1498" s="27" t="s">
        <v>1554</v>
      </c>
      <c r="B1498" s="27" t="s">
        <v>10</v>
      </c>
      <c r="C1498" s="27" t="s">
        <v>6</v>
      </c>
      <c r="D1498" s="26" t="s">
        <v>6</v>
      </c>
    </row>
    <row r="1499">
      <c r="A1499" s="27" t="s">
        <v>1555</v>
      </c>
      <c r="B1499" s="27" t="s">
        <v>6</v>
      </c>
      <c r="C1499" s="27" t="s">
        <v>6</v>
      </c>
      <c r="D1499" s="26" t="s">
        <v>6</v>
      </c>
    </row>
    <row r="1500">
      <c r="A1500" s="27" t="s">
        <v>1556</v>
      </c>
      <c r="B1500" s="27" t="s">
        <v>6</v>
      </c>
      <c r="C1500" s="27" t="s">
        <v>6</v>
      </c>
      <c r="D1500" s="26" t="s">
        <v>6</v>
      </c>
    </row>
    <row r="1501">
      <c r="A1501" s="27" t="s">
        <v>1557</v>
      </c>
      <c r="B1501" s="27" t="s">
        <v>6</v>
      </c>
      <c r="C1501" s="27" t="s">
        <v>6</v>
      </c>
      <c r="D1501" s="26" t="s">
        <v>30</v>
      </c>
    </row>
    <row r="1502">
      <c r="A1502" s="27" t="s">
        <v>1558</v>
      </c>
      <c r="B1502" s="27" t="s">
        <v>6</v>
      </c>
      <c r="C1502" s="27" t="s">
        <v>7</v>
      </c>
      <c r="D1502" s="26" t="s">
        <v>6</v>
      </c>
    </row>
    <row r="1503">
      <c r="A1503" s="27" t="s">
        <v>1559</v>
      </c>
      <c r="B1503" s="27" t="s">
        <v>10</v>
      </c>
      <c r="C1503" s="27" t="s">
        <v>23</v>
      </c>
      <c r="D1503" s="26" t="s">
        <v>7</v>
      </c>
    </row>
    <row r="1504">
      <c r="A1504" s="27" t="s">
        <v>1560</v>
      </c>
      <c r="B1504" s="27" t="s">
        <v>6</v>
      </c>
      <c r="C1504" s="27" t="s">
        <v>7</v>
      </c>
      <c r="D1504" s="26" t="s">
        <v>7</v>
      </c>
    </row>
    <row r="1505">
      <c r="A1505" s="27" t="s">
        <v>1561</v>
      </c>
      <c r="B1505" s="27" t="s">
        <v>6</v>
      </c>
      <c r="C1505" s="27" t="s">
        <v>6</v>
      </c>
      <c r="D1505" s="26" t="s">
        <v>6</v>
      </c>
    </row>
    <row r="1506">
      <c r="A1506" s="27" t="s">
        <v>1562</v>
      </c>
      <c r="B1506" s="27" t="s">
        <v>6</v>
      </c>
      <c r="C1506" s="27" t="s">
        <v>7</v>
      </c>
      <c r="D1506" s="26" t="s">
        <v>6</v>
      </c>
    </row>
    <row r="1507">
      <c r="A1507" s="27" t="s">
        <v>1563</v>
      </c>
      <c r="B1507" s="27" t="s">
        <v>6</v>
      </c>
      <c r="C1507" s="27" t="s">
        <v>5</v>
      </c>
      <c r="D1507" s="26" t="s">
        <v>7</v>
      </c>
    </row>
    <row r="1508">
      <c r="A1508" s="27" t="s">
        <v>1564</v>
      </c>
      <c r="B1508" s="27" t="s">
        <v>6</v>
      </c>
      <c r="C1508" s="27" t="s">
        <v>5</v>
      </c>
      <c r="D1508" s="26" t="s">
        <v>5</v>
      </c>
    </row>
    <row r="1509">
      <c r="A1509" s="27" t="s">
        <v>1565</v>
      </c>
      <c r="B1509" s="27" t="s">
        <v>30</v>
      </c>
      <c r="C1509" s="27" t="s">
        <v>6</v>
      </c>
      <c r="D1509" s="26" t="s">
        <v>6</v>
      </c>
    </row>
    <row r="1510">
      <c r="A1510" s="27" t="s">
        <v>1566</v>
      </c>
      <c r="B1510" s="27" t="s">
        <v>18</v>
      </c>
      <c r="C1510" s="27" t="s">
        <v>18</v>
      </c>
      <c r="D1510" s="26" t="s">
        <v>18</v>
      </c>
    </row>
    <row r="1511">
      <c r="A1511" s="27" t="s">
        <v>1567</v>
      </c>
      <c r="B1511" s="27" t="s">
        <v>7</v>
      </c>
      <c r="C1511" s="27" t="s">
        <v>7</v>
      </c>
      <c r="D1511" s="26" t="s">
        <v>99</v>
      </c>
    </row>
    <row r="1512">
      <c r="A1512" s="27" t="s">
        <v>1568</v>
      </c>
      <c r="B1512" s="27" t="s">
        <v>42</v>
      </c>
      <c r="C1512" s="27" t="s">
        <v>6</v>
      </c>
      <c r="D1512" s="26" t="s">
        <v>6</v>
      </c>
    </row>
    <row r="1513">
      <c r="A1513" s="27" t="s">
        <v>1569</v>
      </c>
      <c r="B1513" s="27" t="s">
        <v>5</v>
      </c>
      <c r="C1513" s="27" t="s">
        <v>5</v>
      </c>
      <c r="D1513" s="26" t="s">
        <v>5</v>
      </c>
    </row>
    <row r="1514">
      <c r="A1514" s="27" t="s">
        <v>1570</v>
      </c>
      <c r="B1514" s="27" t="s">
        <v>10</v>
      </c>
      <c r="C1514" s="27" t="s">
        <v>6</v>
      </c>
      <c r="D1514" s="26" t="s">
        <v>10</v>
      </c>
    </row>
    <row r="1515">
      <c r="A1515" s="27" t="s">
        <v>1571</v>
      </c>
      <c r="B1515" s="27" t="s">
        <v>5</v>
      </c>
      <c r="C1515" s="27" t="s">
        <v>5</v>
      </c>
      <c r="D1515" s="26" t="s">
        <v>5</v>
      </c>
    </row>
    <row r="1516">
      <c r="A1516" s="27" t="s">
        <v>1572</v>
      </c>
      <c r="B1516" s="27" t="s">
        <v>6</v>
      </c>
      <c r="C1516" s="27" t="s">
        <v>6</v>
      </c>
      <c r="D1516" s="26" t="s">
        <v>6</v>
      </c>
    </row>
    <row r="1517">
      <c r="A1517" s="27" t="s">
        <v>1573</v>
      </c>
      <c r="B1517" s="27" t="s">
        <v>10</v>
      </c>
      <c r="C1517" s="27" t="s">
        <v>5</v>
      </c>
      <c r="D1517" s="26" t="s">
        <v>23</v>
      </c>
    </row>
    <row r="1518">
      <c r="A1518" s="27" t="s">
        <v>1574</v>
      </c>
      <c r="B1518" s="27" t="s">
        <v>5</v>
      </c>
      <c r="C1518" s="27" t="s">
        <v>6</v>
      </c>
      <c r="D1518" s="26" t="s">
        <v>6</v>
      </c>
    </row>
    <row r="1519">
      <c r="A1519" s="27" t="s">
        <v>1575</v>
      </c>
      <c r="B1519" s="27" t="s">
        <v>6</v>
      </c>
      <c r="C1519" s="27" t="s">
        <v>6</v>
      </c>
      <c r="D1519" s="26" t="s">
        <v>6</v>
      </c>
    </row>
    <row r="1520">
      <c r="A1520" s="27" t="s">
        <v>1576</v>
      </c>
      <c r="B1520" s="27" t="s">
        <v>7</v>
      </c>
      <c r="C1520" s="27" t="s">
        <v>7</v>
      </c>
      <c r="D1520" s="26" t="s">
        <v>6</v>
      </c>
    </row>
    <row r="1521">
      <c r="A1521" s="27" t="s">
        <v>1577</v>
      </c>
      <c r="B1521" s="27" t="s">
        <v>23</v>
      </c>
      <c r="C1521" s="27" t="s">
        <v>6</v>
      </c>
      <c r="D1521" s="26" t="s">
        <v>5</v>
      </c>
    </row>
    <row r="1522">
      <c r="A1522" s="27" t="s">
        <v>1578</v>
      </c>
      <c r="B1522" s="27" t="s">
        <v>6</v>
      </c>
      <c r="C1522" s="27" t="s">
        <v>10</v>
      </c>
      <c r="D1522" s="26" t="s">
        <v>6</v>
      </c>
    </row>
    <row r="1523">
      <c r="A1523" s="27" t="s">
        <v>1579</v>
      </c>
      <c r="B1523" s="27" t="s">
        <v>10</v>
      </c>
      <c r="C1523" s="27" t="s">
        <v>99</v>
      </c>
      <c r="D1523" s="26" t="s">
        <v>5</v>
      </c>
    </row>
    <row r="1524">
      <c r="A1524" s="27" t="s">
        <v>1580</v>
      </c>
      <c r="B1524" s="27" t="s">
        <v>6</v>
      </c>
      <c r="C1524" s="27" t="s">
        <v>10</v>
      </c>
      <c r="D1524" s="26" t="s">
        <v>6</v>
      </c>
    </row>
    <row r="1525">
      <c r="A1525" s="27" t="s">
        <v>1581</v>
      </c>
      <c r="B1525" s="27" t="s">
        <v>30</v>
      </c>
      <c r="C1525" s="27" t="s">
        <v>6</v>
      </c>
      <c r="D1525" s="26" t="s">
        <v>5</v>
      </c>
    </row>
    <row r="1526">
      <c r="A1526" s="27" t="s">
        <v>1582</v>
      </c>
      <c r="B1526" s="27" t="s">
        <v>5</v>
      </c>
      <c r="C1526" s="27" t="s">
        <v>5</v>
      </c>
      <c r="D1526" s="26" t="s">
        <v>5</v>
      </c>
    </row>
    <row r="1527">
      <c r="A1527" s="27" t="s">
        <v>1583</v>
      </c>
      <c r="B1527" s="27" t="s">
        <v>6</v>
      </c>
      <c r="C1527" s="27" t="s">
        <v>6</v>
      </c>
      <c r="D1527" s="26" t="s">
        <v>6</v>
      </c>
    </row>
    <row r="1528">
      <c r="A1528" s="27" t="s">
        <v>1584</v>
      </c>
      <c r="B1528" s="27" t="s">
        <v>6</v>
      </c>
      <c r="C1528" s="27" t="s">
        <v>7</v>
      </c>
      <c r="D1528" s="26" t="s">
        <v>5</v>
      </c>
    </row>
    <row r="1529">
      <c r="A1529" s="27" t="s">
        <v>1585</v>
      </c>
      <c r="B1529" s="27" t="s">
        <v>6</v>
      </c>
      <c r="C1529" s="27" t="s">
        <v>6</v>
      </c>
      <c r="D1529" s="26" t="s">
        <v>6</v>
      </c>
    </row>
    <row r="1530">
      <c r="A1530" s="27" t="s">
        <v>1586</v>
      </c>
      <c r="B1530" s="27" t="s">
        <v>6</v>
      </c>
      <c r="C1530" s="27" t="s">
        <v>6</v>
      </c>
      <c r="D1530" s="26" t="s">
        <v>6</v>
      </c>
    </row>
    <row r="1531">
      <c r="A1531" s="27" t="s">
        <v>1587</v>
      </c>
      <c r="B1531" s="27" t="s">
        <v>5</v>
      </c>
      <c r="C1531" s="27" t="s">
        <v>7</v>
      </c>
      <c r="D1531" s="26" t="s">
        <v>5</v>
      </c>
    </row>
    <row r="1532">
      <c r="A1532" s="27" t="s">
        <v>1588</v>
      </c>
      <c r="B1532" s="27" t="s">
        <v>99</v>
      </c>
      <c r="C1532" s="27" t="s">
        <v>23</v>
      </c>
      <c r="D1532" s="26" t="s">
        <v>23</v>
      </c>
    </row>
    <row r="1533">
      <c r="A1533" s="27" t="s">
        <v>1589</v>
      </c>
      <c r="B1533" s="27" t="s">
        <v>6</v>
      </c>
      <c r="C1533" s="27" t="s">
        <v>6</v>
      </c>
      <c r="D1533" s="26" t="s">
        <v>7</v>
      </c>
    </row>
    <row r="1534">
      <c r="A1534" s="27" t="s">
        <v>1590</v>
      </c>
      <c r="B1534" s="27" t="s">
        <v>6</v>
      </c>
      <c r="C1534" s="27" t="s">
        <v>6</v>
      </c>
      <c r="D1534" s="26" t="s">
        <v>6</v>
      </c>
    </row>
    <row r="1535">
      <c r="A1535" s="27" t="s">
        <v>1591</v>
      </c>
      <c r="B1535" s="27" t="s">
        <v>6</v>
      </c>
      <c r="C1535" s="27" t="s">
        <v>10</v>
      </c>
      <c r="D1535" s="26" t="s">
        <v>6</v>
      </c>
    </row>
    <row r="1536">
      <c r="A1536" s="27" t="s">
        <v>1592</v>
      </c>
      <c r="B1536" s="27" t="s">
        <v>5</v>
      </c>
      <c r="C1536" s="27" t="s">
        <v>96</v>
      </c>
      <c r="D1536" s="26" t="s">
        <v>7</v>
      </c>
    </row>
    <row r="1537">
      <c r="A1537" s="27" t="s">
        <v>1593</v>
      </c>
      <c r="B1537" s="27" t="s">
        <v>10</v>
      </c>
      <c r="C1537" s="27" t="s">
        <v>6</v>
      </c>
      <c r="D1537" s="26" t="s">
        <v>6</v>
      </c>
    </row>
    <row r="1538">
      <c r="A1538" s="27" t="s">
        <v>1594</v>
      </c>
      <c r="B1538" s="27" t="s">
        <v>5</v>
      </c>
      <c r="C1538" s="27" t="s">
        <v>5</v>
      </c>
      <c r="D1538" s="26" t="s">
        <v>6</v>
      </c>
    </row>
    <row r="1539">
      <c r="A1539" s="27" t="s">
        <v>1595</v>
      </c>
      <c r="B1539" s="27" t="s">
        <v>6</v>
      </c>
      <c r="C1539" s="27" t="s">
        <v>18</v>
      </c>
      <c r="D1539" s="26" t="s">
        <v>5</v>
      </c>
    </row>
    <row r="1540">
      <c r="A1540" s="27" t="s">
        <v>1596</v>
      </c>
      <c r="B1540" s="27" t="s">
        <v>6</v>
      </c>
      <c r="C1540" s="27" t="s">
        <v>6</v>
      </c>
      <c r="D1540" s="26" t="s">
        <v>99</v>
      </c>
    </row>
    <row r="1541">
      <c r="A1541" s="27" t="s">
        <v>1597</v>
      </c>
      <c r="B1541" s="27" t="s">
        <v>6</v>
      </c>
      <c r="C1541" s="27" t="s">
        <v>10</v>
      </c>
      <c r="D1541" s="26" t="s">
        <v>6</v>
      </c>
    </row>
    <row r="1542">
      <c r="A1542" s="27" t="s">
        <v>1598</v>
      </c>
      <c r="B1542" s="27" t="s">
        <v>5</v>
      </c>
      <c r="C1542" s="27" t="s">
        <v>6</v>
      </c>
      <c r="D1542" s="26" t="s">
        <v>7</v>
      </c>
    </row>
    <row r="1543">
      <c r="A1543" s="27" t="s">
        <v>1599</v>
      </c>
      <c r="B1543" s="27" t="s">
        <v>30</v>
      </c>
      <c r="C1543" s="27" t="s">
        <v>7</v>
      </c>
      <c r="D1543" s="26" t="s">
        <v>6</v>
      </c>
    </row>
    <row r="1544">
      <c r="A1544" s="27" t="s">
        <v>1600</v>
      </c>
      <c r="B1544" s="27" t="s">
        <v>101</v>
      </c>
      <c r="C1544" s="27" t="s">
        <v>5</v>
      </c>
      <c r="D1544" s="26" t="s">
        <v>10</v>
      </c>
    </row>
    <row r="1545">
      <c r="A1545" s="27" t="s">
        <v>1601</v>
      </c>
      <c r="B1545" s="27" t="s">
        <v>42</v>
      </c>
      <c r="C1545" s="27" t="s">
        <v>99</v>
      </c>
      <c r="D1545" s="26" t="s">
        <v>99</v>
      </c>
    </row>
    <row r="1546">
      <c r="A1546" s="27" t="s">
        <v>1602</v>
      </c>
      <c r="B1546" s="27" t="s">
        <v>10</v>
      </c>
      <c r="C1546" s="27" t="s">
        <v>10</v>
      </c>
      <c r="D1546" s="26" t="s">
        <v>10</v>
      </c>
    </row>
    <row r="1547">
      <c r="A1547" s="27" t="s">
        <v>1603</v>
      </c>
      <c r="B1547" s="27" t="s">
        <v>6</v>
      </c>
      <c r="C1547" s="27" t="s">
        <v>7</v>
      </c>
      <c r="D1547" s="26" t="s">
        <v>7</v>
      </c>
    </row>
    <row r="1548">
      <c r="A1548" s="27" t="s">
        <v>1604</v>
      </c>
      <c r="B1548" s="27" t="s">
        <v>10</v>
      </c>
      <c r="C1548" s="27" t="s">
        <v>6</v>
      </c>
      <c r="D1548" s="26" t="s">
        <v>99</v>
      </c>
    </row>
    <row r="1549">
      <c r="A1549" s="27" t="s">
        <v>1605</v>
      </c>
      <c r="B1549" s="27" t="s">
        <v>5</v>
      </c>
      <c r="C1549" s="27" t="s">
        <v>7</v>
      </c>
      <c r="D1549" s="26" t="s">
        <v>7</v>
      </c>
    </row>
    <row r="1550">
      <c r="A1550" s="27" t="s">
        <v>1606</v>
      </c>
      <c r="B1550" s="27" t="s">
        <v>10</v>
      </c>
      <c r="C1550" s="27" t="s">
        <v>7</v>
      </c>
      <c r="D1550" s="26" t="s">
        <v>6</v>
      </c>
    </row>
    <row r="1551">
      <c r="A1551" s="27" t="s">
        <v>1607</v>
      </c>
      <c r="B1551" s="27" t="s">
        <v>6</v>
      </c>
      <c r="C1551" s="27" t="s">
        <v>7</v>
      </c>
      <c r="D1551" s="26" t="s">
        <v>6</v>
      </c>
    </row>
    <row r="1552">
      <c r="A1552" s="27" t="s">
        <v>1608</v>
      </c>
      <c r="B1552" s="27" t="s">
        <v>5</v>
      </c>
      <c r="C1552" s="27" t="s">
        <v>6</v>
      </c>
      <c r="D1552" s="26" t="s">
        <v>5</v>
      </c>
    </row>
    <row r="1553">
      <c r="A1553" s="27" t="s">
        <v>1609</v>
      </c>
      <c r="B1553" s="27" t="s">
        <v>6</v>
      </c>
      <c r="C1553" s="27" t="s">
        <v>7</v>
      </c>
      <c r="D1553" s="26" t="s">
        <v>5</v>
      </c>
    </row>
    <row r="1554">
      <c r="A1554" s="27" t="s">
        <v>1610</v>
      </c>
      <c r="B1554" s="27" t="s">
        <v>6</v>
      </c>
      <c r="C1554" s="27" t="s">
        <v>5</v>
      </c>
      <c r="D1554" s="26" t="s">
        <v>5</v>
      </c>
    </row>
    <row r="1555">
      <c r="A1555" s="27" t="s">
        <v>1611</v>
      </c>
      <c r="B1555" s="27" t="s">
        <v>6</v>
      </c>
      <c r="C1555" s="27" t="s">
        <v>18</v>
      </c>
      <c r="D1555" s="26" t="s">
        <v>18</v>
      </c>
    </row>
    <row r="1556">
      <c r="A1556" s="27" t="s">
        <v>1612</v>
      </c>
      <c r="B1556" s="27" t="s">
        <v>6</v>
      </c>
      <c r="C1556" s="27" t="s">
        <v>6</v>
      </c>
      <c r="D1556" s="26" t="s">
        <v>99</v>
      </c>
    </row>
    <row r="1557">
      <c r="A1557" s="27" t="s">
        <v>1613</v>
      </c>
      <c r="B1557" s="27" t="s">
        <v>6</v>
      </c>
      <c r="C1557" s="27" t="s">
        <v>10</v>
      </c>
      <c r="D1557" s="26" t="s">
        <v>6</v>
      </c>
    </row>
    <row r="1558">
      <c r="A1558" s="27" t="s">
        <v>1614</v>
      </c>
      <c r="B1558" s="27" t="s">
        <v>6</v>
      </c>
      <c r="C1558" s="27" t="s">
        <v>6</v>
      </c>
      <c r="D1558" s="26" t="s">
        <v>42</v>
      </c>
    </row>
    <row r="1559">
      <c r="A1559" s="27" t="s">
        <v>1615</v>
      </c>
      <c r="B1559" s="27" t="s">
        <v>5</v>
      </c>
      <c r="C1559" s="27" t="s">
        <v>18</v>
      </c>
      <c r="D1559" s="26" t="s">
        <v>99</v>
      </c>
    </row>
    <row r="1560">
      <c r="A1560" s="27" t="s">
        <v>1616</v>
      </c>
      <c r="B1560" s="27" t="s">
        <v>6</v>
      </c>
      <c r="C1560" s="27" t="s">
        <v>7</v>
      </c>
      <c r="D1560" s="26" t="s">
        <v>23</v>
      </c>
    </row>
    <row r="1561">
      <c r="A1561" s="27" t="s">
        <v>1617</v>
      </c>
      <c r="B1561" s="27" t="s">
        <v>6</v>
      </c>
      <c r="C1561" s="27" t="s">
        <v>10</v>
      </c>
      <c r="D1561" s="26" t="s">
        <v>10</v>
      </c>
    </row>
    <row r="1562">
      <c r="A1562" s="27" t="s">
        <v>1618</v>
      </c>
      <c r="B1562" s="27" t="s">
        <v>6</v>
      </c>
      <c r="C1562" s="27" t="s">
        <v>10</v>
      </c>
      <c r="D1562" s="26" t="s">
        <v>99</v>
      </c>
    </row>
    <row r="1563">
      <c r="A1563" s="27" t="s">
        <v>1619</v>
      </c>
      <c r="B1563" s="27" t="s">
        <v>6</v>
      </c>
      <c r="C1563" s="27" t="s">
        <v>7</v>
      </c>
      <c r="D1563" s="26" t="s">
        <v>6</v>
      </c>
    </row>
    <row r="1564">
      <c r="A1564" s="27" t="s">
        <v>1620</v>
      </c>
      <c r="B1564" s="27" t="s">
        <v>18</v>
      </c>
      <c r="C1564" s="27" t="s">
        <v>10</v>
      </c>
      <c r="D1564" s="26" t="s">
        <v>6</v>
      </c>
    </row>
    <row r="1565">
      <c r="A1565" s="27" t="s">
        <v>1621</v>
      </c>
      <c r="B1565" s="27" t="s">
        <v>6</v>
      </c>
      <c r="C1565" s="27" t="s">
        <v>10</v>
      </c>
      <c r="D1565" s="26" t="s">
        <v>5</v>
      </c>
    </row>
    <row r="1566">
      <c r="A1566" s="27" t="s">
        <v>1622</v>
      </c>
      <c r="B1566" s="27" t="s">
        <v>63</v>
      </c>
      <c r="C1566" s="27" t="s">
        <v>30</v>
      </c>
      <c r="D1566" s="26" t="s">
        <v>99</v>
      </c>
    </row>
    <row r="1567">
      <c r="A1567" s="27" t="s">
        <v>1623</v>
      </c>
      <c r="B1567" s="27" t="s">
        <v>6</v>
      </c>
      <c r="C1567" s="27" t="s">
        <v>7</v>
      </c>
      <c r="D1567" s="26" t="s">
        <v>99</v>
      </c>
    </row>
    <row r="1568">
      <c r="A1568" s="27" t="s">
        <v>1624</v>
      </c>
      <c r="B1568" s="27" t="s">
        <v>5</v>
      </c>
      <c r="C1568" s="27" t="s">
        <v>10</v>
      </c>
      <c r="D1568" s="26" t="s">
        <v>10</v>
      </c>
    </row>
    <row r="1569">
      <c r="A1569" s="27" t="s">
        <v>1625</v>
      </c>
      <c r="B1569" s="27" t="s">
        <v>10</v>
      </c>
      <c r="C1569" s="27" t="s">
        <v>6</v>
      </c>
      <c r="D1569" s="26" t="s">
        <v>6</v>
      </c>
    </row>
    <row r="1570">
      <c r="A1570" s="27" t="s">
        <v>1626</v>
      </c>
      <c r="B1570" s="27" t="s">
        <v>6</v>
      </c>
      <c r="C1570" s="27" t="s">
        <v>6</v>
      </c>
      <c r="D1570" s="26" t="s">
        <v>6</v>
      </c>
    </row>
    <row r="1571">
      <c r="A1571" s="27" t="s">
        <v>1627</v>
      </c>
      <c r="B1571" s="27" t="s">
        <v>18</v>
      </c>
      <c r="C1571" s="27" t="s">
        <v>18</v>
      </c>
      <c r="D1571" s="26" t="s">
        <v>18</v>
      </c>
    </row>
    <row r="1572">
      <c r="A1572" s="27" t="s">
        <v>1628</v>
      </c>
      <c r="B1572" s="27" t="s">
        <v>6</v>
      </c>
      <c r="C1572" s="27" t="s">
        <v>7</v>
      </c>
      <c r="D1572" s="26" t="s">
        <v>6</v>
      </c>
    </row>
    <row r="1573">
      <c r="A1573" s="27" t="s">
        <v>1629</v>
      </c>
      <c r="B1573" s="27" t="s">
        <v>23</v>
      </c>
      <c r="C1573" s="27" t="s">
        <v>10</v>
      </c>
      <c r="D1573" s="26" t="s">
        <v>6</v>
      </c>
    </row>
    <row r="1574">
      <c r="A1574" s="27" t="s">
        <v>1630</v>
      </c>
      <c r="B1574" s="27" t="s">
        <v>6</v>
      </c>
      <c r="C1574" s="27" t="s">
        <v>6</v>
      </c>
      <c r="D1574" s="26" t="s">
        <v>5</v>
      </c>
    </row>
    <row r="1575">
      <c r="A1575" s="27" t="s">
        <v>1631</v>
      </c>
      <c r="B1575" s="27" t="s">
        <v>5</v>
      </c>
      <c r="C1575" s="27" t="s">
        <v>10</v>
      </c>
      <c r="D1575" s="26" t="s">
        <v>5</v>
      </c>
    </row>
    <row r="1576">
      <c r="A1576" s="27" t="s">
        <v>1632</v>
      </c>
      <c r="B1576" s="27" t="s">
        <v>6</v>
      </c>
      <c r="C1576" s="27" t="s">
        <v>7</v>
      </c>
      <c r="D1576" s="26" t="s">
        <v>6</v>
      </c>
    </row>
    <row r="1577">
      <c r="A1577" s="27" t="s">
        <v>1633</v>
      </c>
      <c r="B1577" s="27" t="s">
        <v>6</v>
      </c>
      <c r="C1577" s="27" t="s">
        <v>6</v>
      </c>
      <c r="D1577" s="26" t="s">
        <v>5</v>
      </c>
    </row>
    <row r="1578">
      <c r="A1578" s="27" t="s">
        <v>1634</v>
      </c>
      <c r="B1578" s="27" t="s">
        <v>6</v>
      </c>
      <c r="C1578" s="27" t="s">
        <v>6</v>
      </c>
      <c r="D1578" s="26" t="s">
        <v>7</v>
      </c>
    </row>
    <row r="1579">
      <c r="A1579" s="27" t="s">
        <v>1635</v>
      </c>
      <c r="B1579" s="27" t="s">
        <v>101</v>
      </c>
      <c r="C1579" s="27" t="s">
        <v>6</v>
      </c>
      <c r="D1579" s="26" t="s">
        <v>23</v>
      </c>
    </row>
    <row r="1580">
      <c r="A1580" s="27" t="s">
        <v>1636</v>
      </c>
      <c r="B1580" s="27" t="s">
        <v>6</v>
      </c>
      <c r="C1580" s="27" t="s">
        <v>6</v>
      </c>
      <c r="D1580" s="26" t="s">
        <v>10</v>
      </c>
    </row>
    <row r="1581">
      <c r="A1581" s="27" t="s">
        <v>1637</v>
      </c>
      <c r="B1581" s="27" t="s">
        <v>6</v>
      </c>
      <c r="C1581" s="27" t="s">
        <v>1638</v>
      </c>
      <c r="D1581" s="26" t="s">
        <v>6</v>
      </c>
    </row>
    <row r="1582">
      <c r="A1582" s="27" t="s">
        <v>1639</v>
      </c>
      <c r="B1582" s="27" t="s">
        <v>6</v>
      </c>
      <c r="C1582" s="27" t="s">
        <v>10</v>
      </c>
      <c r="D1582" s="26" t="s">
        <v>10</v>
      </c>
    </row>
    <row r="1583">
      <c r="A1583" s="27" t="s">
        <v>1640</v>
      </c>
      <c r="B1583" s="27" t="s">
        <v>5</v>
      </c>
      <c r="C1583" s="27" t="s">
        <v>5</v>
      </c>
      <c r="D1583" s="26" t="s">
        <v>5</v>
      </c>
    </row>
    <row r="1584">
      <c r="A1584" s="27" t="s">
        <v>1641</v>
      </c>
      <c r="B1584" s="27" t="s">
        <v>7</v>
      </c>
      <c r="C1584" s="27" t="s">
        <v>6</v>
      </c>
      <c r="D1584" s="26" t="s">
        <v>6</v>
      </c>
    </row>
    <row r="1585">
      <c r="A1585" s="27" t="s">
        <v>1642</v>
      </c>
      <c r="B1585" s="27" t="s">
        <v>5</v>
      </c>
      <c r="C1585" s="27" t="s">
        <v>6</v>
      </c>
      <c r="D1585" s="26" t="s">
        <v>99</v>
      </c>
    </row>
    <row r="1586">
      <c r="A1586" s="27" t="s">
        <v>1643</v>
      </c>
      <c r="B1586" s="27" t="s">
        <v>6</v>
      </c>
      <c r="C1586" s="27" t="s">
        <v>6</v>
      </c>
      <c r="D1586" s="26" t="s">
        <v>6</v>
      </c>
    </row>
    <row r="1587">
      <c r="A1587" s="27" t="s">
        <v>1644</v>
      </c>
      <c r="B1587" s="27" t="s">
        <v>7</v>
      </c>
      <c r="C1587" s="27" t="s">
        <v>6</v>
      </c>
      <c r="D1587" s="26" t="s">
        <v>6</v>
      </c>
    </row>
    <row r="1588">
      <c r="A1588" s="27" t="s">
        <v>1645</v>
      </c>
      <c r="B1588" s="27" t="s">
        <v>5</v>
      </c>
      <c r="C1588" s="27" t="s">
        <v>18</v>
      </c>
      <c r="D1588" s="26" t="s">
        <v>23</v>
      </c>
    </row>
    <row r="1589">
      <c r="A1589" s="27" t="s">
        <v>1646</v>
      </c>
      <c r="B1589" s="27" t="s">
        <v>5</v>
      </c>
      <c r="C1589" s="27" t="s">
        <v>6</v>
      </c>
      <c r="D1589" s="26" t="s">
        <v>7</v>
      </c>
    </row>
    <row r="1590">
      <c r="A1590" s="27" t="s">
        <v>1647</v>
      </c>
      <c r="B1590" s="27" t="s">
        <v>5</v>
      </c>
      <c r="C1590" s="27" t="s">
        <v>5</v>
      </c>
      <c r="D1590" s="26" t="s">
        <v>6</v>
      </c>
    </row>
    <row r="1591">
      <c r="A1591" s="27" t="s">
        <v>1648</v>
      </c>
      <c r="B1591" s="27" t="s">
        <v>6</v>
      </c>
      <c r="C1591" s="27" t="s">
        <v>7</v>
      </c>
      <c r="D1591" s="26" t="s">
        <v>23</v>
      </c>
    </row>
    <row r="1592">
      <c r="A1592" s="27" t="s">
        <v>1649</v>
      </c>
      <c r="B1592" s="27" t="s">
        <v>6</v>
      </c>
      <c r="C1592" s="27" t="s">
        <v>7</v>
      </c>
      <c r="D1592" s="26" t="s">
        <v>10</v>
      </c>
    </row>
    <row r="1593">
      <c r="A1593" s="27" t="s">
        <v>1650</v>
      </c>
      <c r="B1593" s="27" t="s">
        <v>6</v>
      </c>
      <c r="C1593" s="27" t="s">
        <v>115</v>
      </c>
      <c r="D1593" s="26" t="s">
        <v>7</v>
      </c>
    </row>
    <row r="1594">
      <c r="A1594" s="27" t="s">
        <v>1651</v>
      </c>
      <c r="B1594" s="27" t="s">
        <v>5</v>
      </c>
      <c r="C1594" s="27" t="s">
        <v>7</v>
      </c>
      <c r="D1594" s="26" t="s">
        <v>6</v>
      </c>
    </row>
    <row r="1595">
      <c r="A1595" s="27" t="s">
        <v>1652</v>
      </c>
      <c r="B1595" s="27" t="s">
        <v>6</v>
      </c>
      <c r="C1595" s="27" t="s">
        <v>6</v>
      </c>
      <c r="D1595" s="26" t="s">
        <v>5</v>
      </c>
    </row>
    <row r="1596">
      <c r="A1596" s="27" t="s">
        <v>1653</v>
      </c>
      <c r="B1596" s="27" t="s">
        <v>6</v>
      </c>
      <c r="C1596" s="27" t="s">
        <v>6</v>
      </c>
      <c r="D1596" s="26" t="s">
        <v>115</v>
      </c>
    </row>
    <row r="1597">
      <c r="A1597" s="27" t="s">
        <v>1654</v>
      </c>
      <c r="B1597" s="27" t="s">
        <v>115</v>
      </c>
      <c r="C1597" s="27" t="s">
        <v>30</v>
      </c>
      <c r="D1597" s="26" t="s">
        <v>115</v>
      </c>
    </row>
    <row r="1598">
      <c r="A1598" s="27" t="s">
        <v>1655</v>
      </c>
      <c r="B1598" s="27" t="s">
        <v>6</v>
      </c>
      <c r="C1598" s="27" t="s">
        <v>6</v>
      </c>
      <c r="D1598" s="26" t="s">
        <v>115</v>
      </c>
    </row>
    <row r="1599">
      <c r="A1599" s="27" t="s">
        <v>1656</v>
      </c>
      <c r="B1599" s="27" t="s">
        <v>6</v>
      </c>
      <c r="C1599" s="27" t="s">
        <v>7</v>
      </c>
      <c r="D1599" s="26" t="s">
        <v>6</v>
      </c>
    </row>
    <row r="1600">
      <c r="A1600" s="27" t="s">
        <v>1657</v>
      </c>
      <c r="B1600" s="27" t="s">
        <v>10</v>
      </c>
      <c r="C1600" s="27" t="s">
        <v>42</v>
      </c>
      <c r="D1600" s="26" t="s">
        <v>6</v>
      </c>
    </row>
    <row r="1601">
      <c r="A1601" s="27" t="s">
        <v>1658</v>
      </c>
      <c r="B1601" s="27" t="s">
        <v>6</v>
      </c>
      <c r="C1601" s="27" t="s">
        <v>7</v>
      </c>
      <c r="D1601" s="26" t="s">
        <v>6</v>
      </c>
    </row>
    <row r="1602">
      <c r="A1602" s="27" t="s">
        <v>1659</v>
      </c>
      <c r="B1602" s="27" t="s">
        <v>10</v>
      </c>
      <c r="C1602" s="27" t="s">
        <v>115</v>
      </c>
      <c r="D1602" s="26" t="s">
        <v>115</v>
      </c>
    </row>
    <row r="1603">
      <c r="A1603" s="27" t="s">
        <v>1660</v>
      </c>
      <c r="B1603" s="27" t="s">
        <v>10</v>
      </c>
      <c r="C1603" s="27" t="s">
        <v>23</v>
      </c>
      <c r="D1603" s="26" t="s">
        <v>6</v>
      </c>
    </row>
    <row r="1604">
      <c r="A1604" s="27" t="s">
        <v>1661</v>
      </c>
      <c r="B1604" s="27" t="s">
        <v>30</v>
      </c>
      <c r="C1604" s="27" t="s">
        <v>6</v>
      </c>
      <c r="D1604" s="26" t="s">
        <v>5</v>
      </c>
    </row>
    <row r="1605">
      <c r="A1605" s="27" t="s">
        <v>1662</v>
      </c>
      <c r="B1605" s="27" t="s">
        <v>101</v>
      </c>
      <c r="C1605" s="27" t="s">
        <v>6</v>
      </c>
      <c r="D1605" s="26" t="s">
        <v>99</v>
      </c>
    </row>
    <row r="1606">
      <c r="A1606" s="27" t="s">
        <v>1663</v>
      </c>
      <c r="B1606" s="27" t="s">
        <v>7</v>
      </c>
      <c r="C1606" s="27" t="s">
        <v>6</v>
      </c>
      <c r="D1606" s="26" t="s">
        <v>115</v>
      </c>
    </row>
    <row r="1607">
      <c r="A1607" s="27" t="s">
        <v>1664</v>
      </c>
      <c r="B1607" s="27" t="s">
        <v>6</v>
      </c>
      <c r="C1607" s="27" t="s">
        <v>115</v>
      </c>
      <c r="D1607" s="26" t="s">
        <v>6</v>
      </c>
    </row>
    <row r="1608">
      <c r="A1608" s="27" t="s">
        <v>1665</v>
      </c>
      <c r="B1608" s="27" t="s">
        <v>6</v>
      </c>
      <c r="C1608" s="27" t="s">
        <v>10</v>
      </c>
      <c r="D1608" s="26" t="s">
        <v>10</v>
      </c>
    </row>
    <row r="1609">
      <c r="A1609" s="27" t="s">
        <v>1666</v>
      </c>
      <c r="B1609" s="27" t="s">
        <v>6</v>
      </c>
      <c r="C1609" s="27" t="s">
        <v>7</v>
      </c>
      <c r="D1609" s="26" t="s">
        <v>6</v>
      </c>
    </row>
    <row r="1610">
      <c r="A1610" s="27" t="s">
        <v>1667</v>
      </c>
      <c r="B1610" s="27" t="s">
        <v>5</v>
      </c>
      <c r="C1610" s="27" t="s">
        <v>7</v>
      </c>
      <c r="D1610" s="26" t="s">
        <v>7</v>
      </c>
    </row>
    <row r="1611">
      <c r="A1611" s="27" t="s">
        <v>1668</v>
      </c>
      <c r="B1611" s="27" t="s">
        <v>42</v>
      </c>
      <c r="C1611" s="27" t="s">
        <v>14</v>
      </c>
      <c r="D1611" s="26" t="s">
        <v>42</v>
      </c>
    </row>
    <row r="1612">
      <c r="A1612" s="27" t="s">
        <v>1669</v>
      </c>
      <c r="B1612" s="27" t="s">
        <v>5</v>
      </c>
      <c r="C1612" s="27" t="s">
        <v>10</v>
      </c>
      <c r="D1612" s="26" t="s">
        <v>6</v>
      </c>
    </row>
    <row r="1613">
      <c r="A1613" s="27" t="s">
        <v>1670</v>
      </c>
      <c r="B1613" s="27" t="s">
        <v>42</v>
      </c>
      <c r="C1613" s="27" t="s">
        <v>42</v>
      </c>
      <c r="D1613" s="26" t="s">
        <v>42</v>
      </c>
    </row>
    <row r="1614">
      <c r="A1614" s="27" t="s">
        <v>1671</v>
      </c>
      <c r="B1614" s="27" t="s">
        <v>5</v>
      </c>
      <c r="C1614" s="27" t="s">
        <v>99</v>
      </c>
      <c r="D1614" s="26" t="s">
        <v>6</v>
      </c>
    </row>
    <row r="1615">
      <c r="A1615" s="27" t="s">
        <v>1672</v>
      </c>
      <c r="B1615" s="27" t="s">
        <v>5</v>
      </c>
      <c r="C1615" s="27" t="s">
        <v>115</v>
      </c>
      <c r="D1615" s="26" t="s">
        <v>5</v>
      </c>
    </row>
    <row r="1616">
      <c r="A1616" s="27" t="s">
        <v>1673</v>
      </c>
      <c r="B1616" s="27" t="s">
        <v>6</v>
      </c>
      <c r="C1616" s="27" t="s">
        <v>5</v>
      </c>
      <c r="D1616" s="26" t="s">
        <v>6</v>
      </c>
    </row>
    <row r="1617">
      <c r="A1617" s="27" t="s">
        <v>1674</v>
      </c>
      <c r="B1617" s="27" t="s">
        <v>10</v>
      </c>
      <c r="C1617" s="27" t="s">
        <v>7</v>
      </c>
      <c r="D1617" s="26" t="s">
        <v>99</v>
      </c>
    </row>
    <row r="1618">
      <c r="A1618" s="27" t="s">
        <v>1675</v>
      </c>
      <c r="B1618" s="27" t="s">
        <v>6</v>
      </c>
      <c r="C1618" s="27" t="s">
        <v>6</v>
      </c>
      <c r="D1618" s="26" t="s">
        <v>6</v>
      </c>
    </row>
    <row r="1619">
      <c r="A1619" s="27" t="s">
        <v>1676</v>
      </c>
      <c r="B1619" s="27" t="s">
        <v>115</v>
      </c>
      <c r="C1619" s="27" t="s">
        <v>115</v>
      </c>
      <c r="D1619" s="26" t="s">
        <v>115</v>
      </c>
    </row>
    <row r="1620">
      <c r="A1620" s="27" t="s">
        <v>1677</v>
      </c>
      <c r="B1620" s="27" t="s">
        <v>18</v>
      </c>
      <c r="C1620" s="27" t="s">
        <v>115</v>
      </c>
      <c r="D1620" s="26" t="s">
        <v>42</v>
      </c>
    </row>
    <row r="1621">
      <c r="A1621" s="27" t="s">
        <v>1678</v>
      </c>
      <c r="B1621" s="27" t="s">
        <v>10</v>
      </c>
      <c r="C1621" s="27" t="s">
        <v>99</v>
      </c>
      <c r="D1621" s="26" t="s">
        <v>99</v>
      </c>
    </row>
    <row r="1622">
      <c r="A1622" s="27" t="s">
        <v>1679</v>
      </c>
      <c r="B1622" s="27" t="s">
        <v>6</v>
      </c>
      <c r="C1622" s="27" t="s">
        <v>23</v>
      </c>
      <c r="D1622" s="26" t="s">
        <v>42</v>
      </c>
    </row>
    <row r="1623">
      <c r="A1623" s="27" t="s">
        <v>1680</v>
      </c>
      <c r="B1623" s="27" t="s">
        <v>10</v>
      </c>
      <c r="C1623" s="27" t="s">
        <v>6</v>
      </c>
      <c r="D1623" s="26" t="s">
        <v>6</v>
      </c>
    </row>
    <row r="1624">
      <c r="A1624" s="27" t="s">
        <v>1681</v>
      </c>
      <c r="B1624" s="27" t="s">
        <v>99</v>
      </c>
      <c r="C1624" s="27" t="s">
        <v>101</v>
      </c>
      <c r="D1624" s="26" t="s">
        <v>115</v>
      </c>
    </row>
    <row r="1625">
      <c r="A1625" s="27" t="s">
        <v>1682</v>
      </c>
      <c r="B1625" s="27" t="s">
        <v>30</v>
      </c>
      <c r="C1625" s="27" t="s">
        <v>115</v>
      </c>
      <c r="D1625" s="26" t="s">
        <v>10</v>
      </c>
    </row>
    <row r="1626">
      <c r="A1626" s="27" t="s">
        <v>1683</v>
      </c>
      <c r="B1626" s="27" t="s">
        <v>5</v>
      </c>
      <c r="C1626" s="27" t="s">
        <v>5</v>
      </c>
      <c r="D1626" s="26" t="s">
        <v>5</v>
      </c>
    </row>
    <row r="1627">
      <c r="A1627" s="27" t="s">
        <v>1684</v>
      </c>
      <c r="B1627" s="27" t="s">
        <v>6</v>
      </c>
      <c r="C1627" s="27" t="s">
        <v>6</v>
      </c>
      <c r="D1627" s="26" t="s">
        <v>99</v>
      </c>
    </row>
    <row r="1628">
      <c r="A1628" s="27" t="s">
        <v>1685</v>
      </c>
      <c r="B1628" s="27" t="s">
        <v>23</v>
      </c>
      <c r="C1628" s="27" t="s">
        <v>99</v>
      </c>
      <c r="D1628" s="26" t="s">
        <v>5</v>
      </c>
    </row>
    <row r="1629">
      <c r="A1629" s="27" t="s">
        <v>1686</v>
      </c>
      <c r="B1629" s="27" t="s">
        <v>42</v>
      </c>
      <c r="C1629" s="27" t="s">
        <v>42</v>
      </c>
      <c r="D1629" s="26" t="s">
        <v>42</v>
      </c>
    </row>
    <row r="1630">
      <c r="A1630" s="27" t="s">
        <v>1687</v>
      </c>
      <c r="B1630" s="27" t="s">
        <v>6</v>
      </c>
      <c r="C1630" s="27" t="s">
        <v>6</v>
      </c>
      <c r="D1630" s="26" t="s">
        <v>5</v>
      </c>
    </row>
    <row r="1631">
      <c r="A1631" s="27" t="s">
        <v>1688</v>
      </c>
      <c r="B1631" s="27" t="s">
        <v>10</v>
      </c>
      <c r="C1631" s="27" t="s">
        <v>66</v>
      </c>
      <c r="D1631" s="26" t="s">
        <v>6</v>
      </c>
    </row>
    <row r="1632">
      <c r="A1632" s="27" t="s">
        <v>1689</v>
      </c>
      <c r="B1632" s="27" t="s">
        <v>115</v>
      </c>
      <c r="C1632" s="27" t="s">
        <v>115</v>
      </c>
      <c r="D1632" s="26" t="s">
        <v>30</v>
      </c>
    </row>
    <row r="1633">
      <c r="A1633" s="27" t="s">
        <v>1690</v>
      </c>
      <c r="B1633" s="27" t="s">
        <v>10</v>
      </c>
      <c r="C1633" s="27" t="s">
        <v>6</v>
      </c>
      <c r="D1633" s="26" t="s">
        <v>6</v>
      </c>
    </row>
    <row r="1634">
      <c r="A1634" s="27" t="s">
        <v>1691</v>
      </c>
      <c r="B1634" s="27" t="s">
        <v>42</v>
      </c>
      <c r="C1634" s="27" t="s">
        <v>10</v>
      </c>
      <c r="D1634" s="26" t="s">
        <v>10</v>
      </c>
    </row>
    <row r="1635">
      <c r="A1635" s="27" t="s">
        <v>1692</v>
      </c>
      <c r="B1635" s="27" t="s">
        <v>5</v>
      </c>
      <c r="C1635" s="27" t="s">
        <v>7</v>
      </c>
      <c r="D1635" s="26" t="s">
        <v>6</v>
      </c>
    </row>
    <row r="1636">
      <c r="A1636" s="27" t="s">
        <v>1693</v>
      </c>
      <c r="B1636" s="27" t="s">
        <v>6</v>
      </c>
      <c r="C1636" s="27" t="s">
        <v>7</v>
      </c>
      <c r="D1636" s="26" t="s">
        <v>6</v>
      </c>
    </row>
    <row r="1637">
      <c r="A1637" s="27" t="s">
        <v>1694</v>
      </c>
      <c r="B1637" s="27" t="s">
        <v>6</v>
      </c>
      <c r="C1637" s="27" t="s">
        <v>5</v>
      </c>
      <c r="D1637" s="26" t="s">
        <v>6</v>
      </c>
    </row>
    <row r="1638">
      <c r="A1638" s="27" t="s">
        <v>1695</v>
      </c>
      <c r="B1638" s="27" t="s">
        <v>6</v>
      </c>
      <c r="C1638" s="27" t="s">
        <v>6</v>
      </c>
      <c r="D1638" s="26" t="s">
        <v>6</v>
      </c>
    </row>
    <row r="1639">
      <c r="A1639" s="27" t="s">
        <v>1696</v>
      </c>
      <c r="B1639" s="27" t="s">
        <v>6</v>
      </c>
      <c r="C1639" s="27" t="s">
        <v>5</v>
      </c>
      <c r="D1639" s="26" t="s">
        <v>7</v>
      </c>
    </row>
    <row r="1640">
      <c r="A1640" s="27" t="s">
        <v>1697</v>
      </c>
      <c r="B1640" s="27" t="s">
        <v>6</v>
      </c>
      <c r="C1640" s="27" t="s">
        <v>10</v>
      </c>
      <c r="D1640" s="26" t="s">
        <v>99</v>
      </c>
    </row>
    <row r="1641">
      <c r="A1641" s="27" t="s">
        <v>1698</v>
      </c>
      <c r="B1641" s="27" t="s">
        <v>5</v>
      </c>
      <c r="C1641" s="27" t="s">
        <v>7</v>
      </c>
      <c r="D1641" s="26" t="s">
        <v>6</v>
      </c>
    </row>
    <row r="1642">
      <c r="A1642" s="27" t="s">
        <v>1699</v>
      </c>
      <c r="B1642" s="27" t="s">
        <v>7</v>
      </c>
      <c r="C1642" s="27" t="s">
        <v>6</v>
      </c>
      <c r="D1642" s="26" t="s">
        <v>30</v>
      </c>
    </row>
    <row r="1643">
      <c r="A1643" s="27" t="s">
        <v>1700</v>
      </c>
      <c r="B1643" s="27" t="s">
        <v>7</v>
      </c>
      <c r="C1643" s="27" t="s">
        <v>6</v>
      </c>
      <c r="D1643" s="26" t="s">
        <v>30</v>
      </c>
    </row>
    <row r="1644">
      <c r="A1644" s="27" t="s">
        <v>1701</v>
      </c>
      <c r="B1644" s="27" t="s">
        <v>6</v>
      </c>
      <c r="C1644" s="27" t="s">
        <v>10</v>
      </c>
      <c r="D1644" s="26" t="s">
        <v>6</v>
      </c>
    </row>
    <row r="1645">
      <c r="A1645" s="27" t="s">
        <v>1702</v>
      </c>
      <c r="B1645" s="27" t="s">
        <v>101</v>
      </c>
      <c r="C1645" s="27" t="s">
        <v>6</v>
      </c>
      <c r="D1645" s="26" t="s">
        <v>99</v>
      </c>
    </row>
    <row r="1646">
      <c r="A1646" s="27" t="s">
        <v>1703</v>
      </c>
      <c r="B1646" s="27" t="s">
        <v>10</v>
      </c>
      <c r="C1646" s="27" t="s">
        <v>42</v>
      </c>
      <c r="D1646" s="26" t="s">
        <v>42</v>
      </c>
    </row>
    <row r="1647">
      <c r="A1647" s="27" t="s">
        <v>1704</v>
      </c>
      <c r="B1647" s="27" t="s">
        <v>5</v>
      </c>
      <c r="C1647" s="27" t="s">
        <v>6</v>
      </c>
      <c r="D1647" s="26" t="s">
        <v>6</v>
      </c>
    </row>
    <row r="1648">
      <c r="A1648" s="27" t="s">
        <v>1705</v>
      </c>
      <c r="B1648" s="27" t="s">
        <v>6</v>
      </c>
      <c r="C1648" s="27" t="s">
        <v>7</v>
      </c>
      <c r="D1648" s="26" t="s">
        <v>6</v>
      </c>
    </row>
    <row r="1649">
      <c r="A1649" s="27" t="s">
        <v>1706</v>
      </c>
      <c r="B1649" s="27" t="s">
        <v>115</v>
      </c>
      <c r="C1649" s="27" t="s">
        <v>42</v>
      </c>
      <c r="D1649" s="26" t="s">
        <v>6</v>
      </c>
    </row>
    <row r="1650">
      <c r="A1650" s="27" t="s">
        <v>1707</v>
      </c>
      <c r="B1650" s="27" t="s">
        <v>6</v>
      </c>
      <c r="C1650" s="27" t="s">
        <v>7</v>
      </c>
      <c r="D1650" s="26" t="s">
        <v>5</v>
      </c>
    </row>
    <row r="1651">
      <c r="A1651" s="27" t="s">
        <v>1708</v>
      </c>
      <c r="B1651" s="27" t="s">
        <v>6</v>
      </c>
      <c r="C1651" s="27" t="s">
        <v>5</v>
      </c>
      <c r="D1651" s="26" t="s">
        <v>5</v>
      </c>
    </row>
    <row r="1652">
      <c r="A1652" s="27" t="s">
        <v>1709</v>
      </c>
      <c r="B1652" s="27" t="s">
        <v>6</v>
      </c>
      <c r="C1652" s="27" t="s">
        <v>7</v>
      </c>
      <c r="D1652" s="26" t="s">
        <v>6</v>
      </c>
    </row>
    <row r="1653">
      <c r="A1653" s="27" t="s">
        <v>1710</v>
      </c>
      <c r="B1653" s="27" t="s">
        <v>42</v>
      </c>
      <c r="C1653" s="27" t="s">
        <v>42</v>
      </c>
      <c r="D1653" s="26" t="s">
        <v>23</v>
      </c>
    </row>
    <row r="1654">
      <c r="A1654" s="27" t="s">
        <v>1711</v>
      </c>
      <c r="B1654" s="27" t="s">
        <v>42</v>
      </c>
      <c r="C1654" s="27" t="s">
        <v>99</v>
      </c>
      <c r="D1654" s="26" t="s">
        <v>42</v>
      </c>
    </row>
    <row r="1655">
      <c r="A1655" s="27" t="s">
        <v>1712</v>
      </c>
      <c r="B1655" s="27" t="s">
        <v>6</v>
      </c>
      <c r="C1655" s="27" t="s">
        <v>42</v>
      </c>
      <c r="D1655" s="26" t="s">
        <v>42</v>
      </c>
    </row>
    <row r="1656">
      <c r="A1656" s="27" t="s">
        <v>1713</v>
      </c>
      <c r="B1656" s="27" t="s">
        <v>5</v>
      </c>
      <c r="C1656" s="27" t="s">
        <v>30</v>
      </c>
      <c r="D1656" s="26" t="s">
        <v>10</v>
      </c>
    </row>
    <row r="1657">
      <c r="A1657" s="27" t="s">
        <v>1714</v>
      </c>
      <c r="B1657" s="27" t="s">
        <v>6</v>
      </c>
      <c r="C1657" s="27" t="s">
        <v>42</v>
      </c>
      <c r="D1657" s="26" t="s">
        <v>42</v>
      </c>
    </row>
    <row r="1658">
      <c r="A1658" s="27" t="s">
        <v>1715</v>
      </c>
      <c r="B1658" s="27" t="s">
        <v>6</v>
      </c>
      <c r="C1658" s="27" t="s">
        <v>6</v>
      </c>
      <c r="D1658" s="26" t="s">
        <v>10</v>
      </c>
    </row>
    <row r="1659">
      <c r="A1659" s="27" t="s">
        <v>1716</v>
      </c>
      <c r="B1659" s="27" t="s">
        <v>23</v>
      </c>
      <c r="C1659" s="27" t="s">
        <v>23</v>
      </c>
      <c r="D1659" s="26" t="s">
        <v>23</v>
      </c>
    </row>
    <row r="1660">
      <c r="A1660" s="27" t="s">
        <v>1717</v>
      </c>
      <c r="B1660" s="27" t="s">
        <v>6</v>
      </c>
      <c r="C1660" s="27" t="s">
        <v>6</v>
      </c>
      <c r="D1660" s="26" t="s">
        <v>7</v>
      </c>
    </row>
    <row r="1661">
      <c r="A1661" s="27" t="s">
        <v>1718</v>
      </c>
      <c r="B1661" s="27" t="s">
        <v>6</v>
      </c>
      <c r="C1661" s="27" t="s">
        <v>6</v>
      </c>
      <c r="D1661" s="26" t="s">
        <v>7</v>
      </c>
    </row>
    <row r="1662">
      <c r="A1662" s="27" t="s">
        <v>1719</v>
      </c>
      <c r="B1662" s="27" t="s">
        <v>99</v>
      </c>
      <c r="C1662" s="27" t="s">
        <v>99</v>
      </c>
      <c r="D1662" s="26" t="s">
        <v>99</v>
      </c>
    </row>
    <row r="1663">
      <c r="A1663" s="27" t="s">
        <v>1720</v>
      </c>
      <c r="B1663" s="27" t="s">
        <v>6</v>
      </c>
      <c r="C1663" s="27" t="s">
        <v>6</v>
      </c>
      <c r="D1663" s="26" t="s">
        <v>5</v>
      </c>
    </row>
    <row r="1664">
      <c r="A1664" s="27" t="s">
        <v>1721</v>
      </c>
      <c r="B1664" s="27" t="s">
        <v>5</v>
      </c>
      <c r="C1664" s="27" t="s">
        <v>5</v>
      </c>
      <c r="D1664" s="26" t="s">
        <v>30</v>
      </c>
    </row>
    <row r="1665">
      <c r="A1665" s="27" t="s">
        <v>1722</v>
      </c>
      <c r="B1665" s="27" t="s">
        <v>30</v>
      </c>
      <c r="C1665" s="27" t="s">
        <v>23</v>
      </c>
      <c r="D1665" s="26" t="s">
        <v>23</v>
      </c>
    </row>
    <row r="1666">
      <c r="A1666" s="27" t="s">
        <v>1723</v>
      </c>
      <c r="B1666" s="27" t="s">
        <v>99</v>
      </c>
      <c r="C1666" s="27" t="s">
        <v>6</v>
      </c>
      <c r="D1666" s="26" t="s">
        <v>99</v>
      </c>
    </row>
    <row r="1667">
      <c r="A1667" s="27" t="s">
        <v>1724</v>
      </c>
      <c r="B1667" s="27" t="s">
        <v>6</v>
      </c>
      <c r="C1667" s="27" t="s">
        <v>10</v>
      </c>
      <c r="D1667" s="26" t="s">
        <v>99</v>
      </c>
    </row>
    <row r="1668">
      <c r="A1668" s="27" t="s">
        <v>1725</v>
      </c>
      <c r="B1668" s="27" t="s">
        <v>6</v>
      </c>
      <c r="C1668" s="27" t="s">
        <v>6</v>
      </c>
      <c r="D1668" s="26" t="s">
        <v>30</v>
      </c>
    </row>
    <row r="1669">
      <c r="A1669" s="27" t="s">
        <v>1726</v>
      </c>
      <c r="B1669" s="27" t="s">
        <v>6</v>
      </c>
      <c r="C1669" s="27" t="s">
        <v>5</v>
      </c>
      <c r="D1669" s="26" t="s">
        <v>23</v>
      </c>
    </row>
    <row r="1670">
      <c r="A1670" s="27" t="s">
        <v>1727</v>
      </c>
      <c r="B1670" s="27" t="s">
        <v>5</v>
      </c>
      <c r="C1670" s="27" t="s">
        <v>7</v>
      </c>
      <c r="D1670" s="26" t="s">
        <v>99</v>
      </c>
    </row>
    <row r="1671">
      <c r="A1671" s="27" t="s">
        <v>1728</v>
      </c>
      <c r="B1671" s="27" t="s">
        <v>6</v>
      </c>
      <c r="C1671" s="27" t="s">
        <v>7</v>
      </c>
      <c r="D1671" s="26" t="s">
        <v>10</v>
      </c>
    </row>
    <row r="1672">
      <c r="A1672" s="27" t="s">
        <v>1729</v>
      </c>
      <c r="B1672" s="27" t="s">
        <v>30</v>
      </c>
      <c r="C1672" s="27" t="s">
        <v>7</v>
      </c>
      <c r="D1672" s="26" t="s">
        <v>18</v>
      </c>
    </row>
    <row r="1673">
      <c r="A1673" s="27" t="s">
        <v>1730</v>
      </c>
      <c r="B1673" s="27" t="s">
        <v>18</v>
      </c>
      <c r="C1673" s="27" t="s">
        <v>7</v>
      </c>
      <c r="D1673" s="26" t="s">
        <v>5</v>
      </c>
    </row>
    <row r="1674">
      <c r="A1674" s="27" t="s">
        <v>1731</v>
      </c>
      <c r="B1674" s="27" t="s">
        <v>6</v>
      </c>
      <c r="C1674" s="27" t="s">
        <v>6</v>
      </c>
      <c r="D1674" s="26" t="s">
        <v>5</v>
      </c>
    </row>
    <row r="1675">
      <c r="A1675" s="27" t="s">
        <v>1732</v>
      </c>
      <c r="B1675" s="27" t="s">
        <v>23</v>
      </c>
      <c r="C1675" s="27" t="s">
        <v>6</v>
      </c>
      <c r="D1675" s="26" t="s">
        <v>5</v>
      </c>
    </row>
    <row r="1676">
      <c r="A1676" s="27" t="s">
        <v>1733</v>
      </c>
      <c r="B1676" s="27" t="s">
        <v>30</v>
      </c>
      <c r="C1676" s="27" t="s">
        <v>5</v>
      </c>
      <c r="D1676" s="26" t="s">
        <v>30</v>
      </c>
    </row>
    <row r="1677">
      <c r="A1677" s="27" t="s">
        <v>1734</v>
      </c>
      <c r="B1677" s="27" t="s">
        <v>6</v>
      </c>
      <c r="C1677" s="27" t="s">
        <v>7</v>
      </c>
      <c r="D1677" s="26" t="s">
        <v>5</v>
      </c>
    </row>
    <row r="1678">
      <c r="A1678" s="27" t="s">
        <v>1735</v>
      </c>
      <c r="B1678" s="27" t="s">
        <v>5</v>
      </c>
      <c r="C1678" s="27" t="s">
        <v>99</v>
      </c>
      <c r="D1678" s="26" t="s">
        <v>5</v>
      </c>
    </row>
    <row r="1679">
      <c r="A1679" s="27" t="s">
        <v>1736</v>
      </c>
      <c r="B1679" s="27" t="s">
        <v>42</v>
      </c>
      <c r="C1679" s="27" t="s">
        <v>23</v>
      </c>
      <c r="D1679" s="26" t="s">
        <v>6</v>
      </c>
    </row>
    <row r="1680">
      <c r="A1680" s="27" t="s">
        <v>1737</v>
      </c>
      <c r="B1680" s="27" t="s">
        <v>14</v>
      </c>
      <c r="C1680" s="27" t="s">
        <v>6</v>
      </c>
      <c r="D1680" s="26" t="s">
        <v>99</v>
      </c>
    </row>
    <row r="1681">
      <c r="A1681" s="27" t="s">
        <v>1738</v>
      </c>
      <c r="B1681" s="27" t="s">
        <v>6</v>
      </c>
      <c r="C1681" s="27" t="s">
        <v>6</v>
      </c>
      <c r="D1681" s="26" t="s">
        <v>42</v>
      </c>
    </row>
    <row r="1682">
      <c r="A1682" s="27" t="s">
        <v>1739</v>
      </c>
      <c r="B1682" s="27" t="s">
        <v>10</v>
      </c>
      <c r="C1682" s="27" t="s">
        <v>23</v>
      </c>
      <c r="D1682" s="26" t="s">
        <v>6</v>
      </c>
    </row>
    <row r="1683">
      <c r="A1683" s="27" t="s">
        <v>1740</v>
      </c>
      <c r="B1683" s="27" t="s">
        <v>6</v>
      </c>
      <c r="C1683" s="27" t="s">
        <v>10</v>
      </c>
      <c r="D1683" s="26" t="s">
        <v>10</v>
      </c>
    </row>
    <row r="1684">
      <c r="A1684" s="27" t="s">
        <v>1741</v>
      </c>
      <c r="B1684" s="27" t="s">
        <v>6</v>
      </c>
      <c r="C1684" s="27" t="s">
        <v>5</v>
      </c>
      <c r="D1684" s="26" t="s">
        <v>6</v>
      </c>
    </row>
    <row r="1685">
      <c r="A1685" s="27" t="s">
        <v>1742</v>
      </c>
      <c r="B1685" s="27" t="s">
        <v>6</v>
      </c>
      <c r="C1685" s="27" t="s">
        <v>6</v>
      </c>
      <c r="D1685" s="26" t="s">
        <v>10</v>
      </c>
    </row>
    <row r="1686">
      <c r="A1686" s="27" t="s">
        <v>1743</v>
      </c>
      <c r="B1686" s="27" t="s">
        <v>42</v>
      </c>
      <c r="C1686" s="27" t="s">
        <v>42</v>
      </c>
      <c r="D1686" s="26" t="s">
        <v>42</v>
      </c>
    </row>
    <row r="1687">
      <c r="A1687" s="27" t="s">
        <v>1744</v>
      </c>
      <c r="B1687" s="27" t="s">
        <v>42</v>
      </c>
      <c r="C1687" s="27" t="s">
        <v>115</v>
      </c>
      <c r="D1687" s="26" t="s">
        <v>6</v>
      </c>
    </row>
    <row r="1688">
      <c r="A1688" s="27" t="s">
        <v>1745</v>
      </c>
      <c r="B1688" s="27" t="s">
        <v>42</v>
      </c>
      <c r="C1688" s="27" t="s">
        <v>42</v>
      </c>
      <c r="D1688" s="26" t="s">
        <v>42</v>
      </c>
    </row>
    <row r="1689">
      <c r="A1689" s="27" t="s">
        <v>1746</v>
      </c>
      <c r="B1689" s="27" t="s">
        <v>10</v>
      </c>
      <c r="C1689" s="27" t="s">
        <v>23</v>
      </c>
      <c r="D1689" s="26" t="s">
        <v>42</v>
      </c>
    </row>
    <row r="1690">
      <c r="A1690" s="27" t="s">
        <v>1747</v>
      </c>
      <c r="B1690" s="27" t="s">
        <v>6</v>
      </c>
      <c r="C1690" s="27" t="s">
        <v>6</v>
      </c>
      <c r="D1690" s="26" t="s">
        <v>5</v>
      </c>
    </row>
    <row r="1691">
      <c r="A1691" s="27" t="s">
        <v>1748</v>
      </c>
      <c r="B1691" s="27" t="s">
        <v>101</v>
      </c>
      <c r="C1691" s="27" t="s">
        <v>6</v>
      </c>
      <c r="D1691" s="26" t="s">
        <v>10</v>
      </c>
    </row>
    <row r="1692">
      <c r="A1692" s="27" t="s">
        <v>1749</v>
      </c>
      <c r="B1692" s="27" t="s">
        <v>7</v>
      </c>
      <c r="C1692" s="27" t="s">
        <v>99</v>
      </c>
      <c r="D1692" s="26" t="s">
        <v>5</v>
      </c>
    </row>
    <row r="1693">
      <c r="A1693" s="27" t="s">
        <v>1750</v>
      </c>
      <c r="B1693" s="27" t="s">
        <v>42</v>
      </c>
      <c r="C1693" s="27" t="s">
        <v>42</v>
      </c>
      <c r="D1693" s="26" t="s">
        <v>5</v>
      </c>
    </row>
    <row r="1694">
      <c r="A1694" s="27" t="s">
        <v>1751</v>
      </c>
      <c r="B1694" s="27" t="s">
        <v>6</v>
      </c>
      <c r="C1694" s="27" t="s">
        <v>18</v>
      </c>
      <c r="D1694" s="26" t="s">
        <v>6</v>
      </c>
    </row>
    <row r="1695">
      <c r="A1695" s="27" t="s">
        <v>1752</v>
      </c>
      <c r="B1695" s="27" t="s">
        <v>101</v>
      </c>
      <c r="C1695" s="27" t="s">
        <v>6</v>
      </c>
      <c r="D1695" s="26" t="s">
        <v>23</v>
      </c>
    </row>
    <row r="1696">
      <c r="A1696" s="27" t="s">
        <v>1753</v>
      </c>
      <c r="B1696" s="27" t="s">
        <v>42</v>
      </c>
      <c r="C1696" s="27" t="s">
        <v>42</v>
      </c>
      <c r="D1696" s="26" t="s">
        <v>42</v>
      </c>
    </row>
    <row r="1697">
      <c r="A1697" s="27" t="s">
        <v>1754</v>
      </c>
      <c r="B1697" s="27" t="s">
        <v>23</v>
      </c>
      <c r="C1697" s="27" t="s">
        <v>6</v>
      </c>
      <c r="D1697" s="26" t="s">
        <v>6</v>
      </c>
    </row>
    <row r="1698">
      <c r="A1698" s="27" t="s">
        <v>1755</v>
      </c>
      <c r="B1698" s="27" t="s">
        <v>5</v>
      </c>
      <c r="C1698" s="27" t="s">
        <v>6</v>
      </c>
      <c r="D1698" s="26" t="s">
        <v>6</v>
      </c>
    </row>
    <row r="1699">
      <c r="A1699" s="27" t="s">
        <v>1756</v>
      </c>
      <c r="B1699" s="27" t="s">
        <v>6</v>
      </c>
      <c r="C1699" s="27" t="s">
        <v>5</v>
      </c>
      <c r="D1699" s="26" t="s">
        <v>23</v>
      </c>
    </row>
    <row r="1700">
      <c r="A1700" s="27" t="s">
        <v>1757</v>
      </c>
      <c r="B1700" s="27" t="s">
        <v>6</v>
      </c>
      <c r="C1700" s="27" t="s">
        <v>6</v>
      </c>
      <c r="D1700" s="26" t="s">
        <v>6</v>
      </c>
    </row>
    <row r="1701">
      <c r="A1701" s="27" t="s">
        <v>1758</v>
      </c>
      <c r="B1701" s="27" t="s">
        <v>6</v>
      </c>
      <c r="C1701" s="27" t="s">
        <v>10</v>
      </c>
      <c r="D1701" s="26" t="s">
        <v>10</v>
      </c>
    </row>
    <row r="1702">
      <c r="A1702" s="27" t="s">
        <v>1759</v>
      </c>
      <c r="B1702" s="27" t="s">
        <v>6</v>
      </c>
      <c r="C1702" s="27" t="s">
        <v>6</v>
      </c>
      <c r="D1702" s="26" t="s">
        <v>99</v>
      </c>
    </row>
    <row r="1703">
      <c r="A1703" s="27" t="s">
        <v>1760</v>
      </c>
      <c r="B1703" s="27" t="s">
        <v>7</v>
      </c>
      <c r="C1703" s="27" t="s">
        <v>6</v>
      </c>
      <c r="D1703" s="26" t="s">
        <v>7</v>
      </c>
    </row>
    <row r="1704">
      <c r="A1704" s="27" t="s">
        <v>1761</v>
      </c>
      <c r="B1704" s="27" t="s">
        <v>7</v>
      </c>
      <c r="C1704" s="27" t="s">
        <v>30</v>
      </c>
      <c r="D1704" s="26" t="s">
        <v>99</v>
      </c>
    </row>
    <row r="1705">
      <c r="A1705" s="27" t="s">
        <v>1762</v>
      </c>
      <c r="B1705" s="27" t="s">
        <v>5</v>
      </c>
      <c r="C1705" s="27" t="s">
        <v>7</v>
      </c>
      <c r="D1705" s="26" t="s">
        <v>5</v>
      </c>
    </row>
    <row r="1706">
      <c r="A1706" s="27" t="s">
        <v>1763</v>
      </c>
      <c r="B1706" s="27" t="s">
        <v>6</v>
      </c>
      <c r="C1706" s="27" t="s">
        <v>7</v>
      </c>
      <c r="D1706" s="26" t="s">
        <v>23</v>
      </c>
    </row>
    <row r="1707">
      <c r="A1707" s="27" t="s">
        <v>1764</v>
      </c>
      <c r="B1707" s="27" t="s">
        <v>42</v>
      </c>
      <c r="C1707" s="27" t="s">
        <v>42</v>
      </c>
      <c r="D1707" s="26" t="s">
        <v>42</v>
      </c>
    </row>
    <row r="1708">
      <c r="A1708" s="27" t="s">
        <v>1765</v>
      </c>
      <c r="B1708" s="27" t="s">
        <v>42</v>
      </c>
      <c r="C1708" s="27" t="s">
        <v>42</v>
      </c>
      <c r="D1708" s="26" t="s">
        <v>42</v>
      </c>
    </row>
    <row r="1709">
      <c r="A1709" s="27" t="s">
        <v>1766</v>
      </c>
      <c r="B1709" s="27" t="s">
        <v>42</v>
      </c>
      <c r="C1709" s="27" t="s">
        <v>42</v>
      </c>
      <c r="D1709" s="26" t="s">
        <v>7</v>
      </c>
    </row>
    <row r="1710">
      <c r="A1710" s="27" t="s">
        <v>1767</v>
      </c>
      <c r="B1710" s="27" t="s">
        <v>6</v>
      </c>
      <c r="C1710" s="27" t="s">
        <v>5</v>
      </c>
      <c r="D1710" s="26" t="s">
        <v>99</v>
      </c>
    </row>
    <row r="1711">
      <c r="A1711" s="27" t="s">
        <v>1768</v>
      </c>
      <c r="B1711" s="27" t="s">
        <v>10</v>
      </c>
      <c r="C1711" s="27" t="s">
        <v>10</v>
      </c>
      <c r="D1711" s="26" t="s">
        <v>66</v>
      </c>
    </row>
    <row r="1712">
      <c r="A1712" s="27" t="s">
        <v>1769</v>
      </c>
      <c r="B1712" s="27" t="s">
        <v>5</v>
      </c>
      <c r="C1712" s="27" t="s">
        <v>5</v>
      </c>
      <c r="D1712" s="26" t="s">
        <v>6</v>
      </c>
    </row>
    <row r="1713">
      <c r="A1713" s="27" t="s">
        <v>1770</v>
      </c>
      <c r="B1713" s="27" t="s">
        <v>6</v>
      </c>
      <c r="C1713" s="27" t="s">
        <v>18</v>
      </c>
      <c r="D1713" s="26" t="s">
        <v>6</v>
      </c>
    </row>
    <row r="1714">
      <c r="A1714" s="27" t="s">
        <v>1771</v>
      </c>
      <c r="B1714" s="27" t="s">
        <v>10</v>
      </c>
      <c r="C1714" s="27" t="s">
        <v>5</v>
      </c>
      <c r="D1714" s="26" t="s">
        <v>5</v>
      </c>
    </row>
    <row r="1715">
      <c r="A1715" s="27" t="s">
        <v>1772</v>
      </c>
      <c r="B1715" s="27" t="s">
        <v>10</v>
      </c>
      <c r="C1715" s="27" t="s">
        <v>10</v>
      </c>
      <c r="D1715" s="26" t="s">
        <v>18</v>
      </c>
    </row>
    <row r="1716">
      <c r="A1716" s="27" t="s">
        <v>1773</v>
      </c>
      <c r="B1716" s="27" t="s">
        <v>6</v>
      </c>
      <c r="C1716" s="27" t="s">
        <v>99</v>
      </c>
      <c r="D1716" s="26" t="s">
        <v>5</v>
      </c>
    </row>
    <row r="1717">
      <c r="A1717" s="27" t="s">
        <v>1774</v>
      </c>
      <c r="B1717" s="27" t="s">
        <v>5</v>
      </c>
      <c r="C1717" s="27" t="s">
        <v>99</v>
      </c>
      <c r="D1717" s="26" t="s">
        <v>6</v>
      </c>
    </row>
    <row r="1718">
      <c r="A1718" s="27" t="s">
        <v>1775</v>
      </c>
      <c r="B1718" s="27" t="s">
        <v>42</v>
      </c>
      <c r="C1718" s="27" t="s">
        <v>6</v>
      </c>
      <c r="D1718" s="26" t="s">
        <v>30</v>
      </c>
    </row>
    <row r="1719">
      <c r="A1719" s="27" t="s">
        <v>1776</v>
      </c>
      <c r="B1719" s="27" t="s">
        <v>10</v>
      </c>
      <c r="C1719" s="27" t="s">
        <v>10</v>
      </c>
      <c r="D1719" s="26" t="s">
        <v>6</v>
      </c>
    </row>
    <row r="1720">
      <c r="A1720" s="27" t="s">
        <v>1777</v>
      </c>
      <c r="B1720" s="27" t="s">
        <v>30</v>
      </c>
      <c r="C1720" s="27" t="s">
        <v>10</v>
      </c>
      <c r="D1720" s="26" t="s">
        <v>7</v>
      </c>
    </row>
    <row r="1721">
      <c r="A1721" s="27" t="s">
        <v>1778</v>
      </c>
      <c r="B1721" s="27" t="s">
        <v>5</v>
      </c>
      <c r="C1721" s="27" t="s">
        <v>23</v>
      </c>
      <c r="D1721" s="26" t="s">
        <v>6</v>
      </c>
    </row>
    <row r="1722">
      <c r="A1722" s="27" t="s">
        <v>1779</v>
      </c>
      <c r="B1722" s="27" t="s">
        <v>7</v>
      </c>
      <c r="C1722" s="27" t="s">
        <v>6</v>
      </c>
      <c r="D1722" s="26" t="s">
        <v>6</v>
      </c>
    </row>
    <row r="1723">
      <c r="A1723" s="27" t="s">
        <v>1780</v>
      </c>
      <c r="B1723" s="27" t="s">
        <v>30</v>
      </c>
      <c r="C1723" s="27" t="s">
        <v>23</v>
      </c>
      <c r="D1723" s="26" t="s">
        <v>7</v>
      </c>
    </row>
    <row r="1724">
      <c r="A1724" s="27" t="s">
        <v>1781</v>
      </c>
      <c r="B1724" s="27" t="s">
        <v>6</v>
      </c>
      <c r="C1724" s="27" t="s">
        <v>10</v>
      </c>
      <c r="D1724" s="26" t="s">
        <v>7</v>
      </c>
    </row>
    <row r="1725">
      <c r="A1725" s="27" t="s">
        <v>1782</v>
      </c>
      <c r="B1725" s="27" t="s">
        <v>42</v>
      </c>
      <c r="C1725" s="27" t="s">
        <v>6</v>
      </c>
      <c r="D1725" s="26" t="s">
        <v>18</v>
      </c>
    </row>
    <row r="1726">
      <c r="A1726" s="27" t="s">
        <v>1783</v>
      </c>
      <c r="B1726" s="27" t="s">
        <v>7</v>
      </c>
      <c r="C1726" s="27" t="s">
        <v>5</v>
      </c>
      <c r="D1726" s="26" t="s">
        <v>5</v>
      </c>
    </row>
    <row r="1727">
      <c r="A1727" s="27" t="s">
        <v>1784</v>
      </c>
      <c r="B1727" s="27" t="s">
        <v>6</v>
      </c>
      <c r="C1727" s="27" t="s">
        <v>7</v>
      </c>
      <c r="D1727" s="26" t="s">
        <v>5</v>
      </c>
    </row>
    <row r="1728">
      <c r="A1728" s="27" t="s">
        <v>1785</v>
      </c>
      <c r="B1728" s="27" t="s">
        <v>6</v>
      </c>
      <c r="C1728" s="27" t="s">
        <v>6</v>
      </c>
      <c r="D1728" s="26" t="s">
        <v>6</v>
      </c>
    </row>
    <row r="1729">
      <c r="A1729" s="27" t="s">
        <v>1786</v>
      </c>
      <c r="B1729" s="27" t="s">
        <v>99</v>
      </c>
      <c r="C1729" s="27" t="s">
        <v>99</v>
      </c>
      <c r="D1729" s="26" t="s">
        <v>23</v>
      </c>
    </row>
    <row r="1730">
      <c r="A1730" s="27" t="s">
        <v>1787</v>
      </c>
      <c r="B1730" s="27" t="s">
        <v>6</v>
      </c>
      <c r="C1730" s="27" t="s">
        <v>6</v>
      </c>
      <c r="D1730" s="26" t="s">
        <v>5</v>
      </c>
    </row>
    <row r="1731">
      <c r="A1731" s="27" t="s">
        <v>1788</v>
      </c>
      <c r="B1731" s="27" t="s">
        <v>6</v>
      </c>
      <c r="C1731" s="27" t="s">
        <v>6</v>
      </c>
      <c r="D1731" s="26" t="s">
        <v>6</v>
      </c>
    </row>
    <row r="1732">
      <c r="A1732" s="27" t="s">
        <v>1789</v>
      </c>
      <c r="B1732" s="27" t="s">
        <v>42</v>
      </c>
      <c r="C1732" s="27" t="s">
        <v>7</v>
      </c>
      <c r="D1732" s="26" t="s">
        <v>10</v>
      </c>
    </row>
    <row r="1733">
      <c r="A1733" s="27" t="s">
        <v>1790</v>
      </c>
      <c r="B1733" s="27" t="s">
        <v>18</v>
      </c>
      <c r="C1733" s="27" t="s">
        <v>6</v>
      </c>
      <c r="D1733" s="26" t="s">
        <v>6</v>
      </c>
    </row>
    <row r="1734">
      <c r="A1734" s="27" t="s">
        <v>1791</v>
      </c>
      <c r="B1734" s="27" t="s">
        <v>6</v>
      </c>
      <c r="C1734" s="27" t="s">
        <v>18</v>
      </c>
      <c r="D1734" s="26" t="s">
        <v>6</v>
      </c>
    </row>
    <row r="1735">
      <c r="A1735" s="27" t="s">
        <v>1792</v>
      </c>
      <c r="B1735" s="27" t="s">
        <v>6</v>
      </c>
      <c r="C1735" s="27" t="s">
        <v>7</v>
      </c>
      <c r="D1735" s="26" t="s">
        <v>10</v>
      </c>
    </row>
    <row r="1736">
      <c r="A1736" s="27" t="s">
        <v>1793</v>
      </c>
      <c r="B1736" s="27" t="s">
        <v>42</v>
      </c>
      <c r="C1736" s="27" t="s">
        <v>10</v>
      </c>
      <c r="D1736" s="26" t="s">
        <v>42</v>
      </c>
    </row>
    <row r="1737">
      <c r="A1737" s="27" t="s">
        <v>1794</v>
      </c>
      <c r="B1737" s="27" t="s">
        <v>23</v>
      </c>
      <c r="C1737" s="27" t="s">
        <v>5</v>
      </c>
      <c r="D1737" s="26" t="s">
        <v>99</v>
      </c>
    </row>
    <row r="1738">
      <c r="A1738" s="27" t="s">
        <v>1795</v>
      </c>
      <c r="B1738" s="27" t="s">
        <v>10</v>
      </c>
      <c r="C1738" s="27" t="s">
        <v>23</v>
      </c>
      <c r="D1738" s="26" t="s">
        <v>7</v>
      </c>
    </row>
    <row r="1739">
      <c r="A1739" s="27" t="s">
        <v>1796</v>
      </c>
      <c r="B1739" s="27" t="s">
        <v>6</v>
      </c>
      <c r="C1739" s="27" t="s">
        <v>6</v>
      </c>
      <c r="D1739" s="26" t="s">
        <v>5</v>
      </c>
    </row>
    <row r="1740">
      <c r="A1740" s="27" t="s">
        <v>1797</v>
      </c>
      <c r="B1740" s="27" t="s">
        <v>5</v>
      </c>
      <c r="C1740" s="27" t="s">
        <v>5</v>
      </c>
      <c r="D1740" s="26" t="s">
        <v>5</v>
      </c>
    </row>
    <row r="1741">
      <c r="A1741" s="27" t="s">
        <v>1798</v>
      </c>
      <c r="B1741" s="27" t="s">
        <v>6</v>
      </c>
      <c r="C1741" s="27" t="s">
        <v>23</v>
      </c>
      <c r="D1741" s="26" t="s">
        <v>5</v>
      </c>
    </row>
    <row r="1742">
      <c r="A1742" s="27" t="s">
        <v>1799</v>
      </c>
      <c r="B1742" s="27" t="s">
        <v>42</v>
      </c>
      <c r="C1742" s="27" t="s">
        <v>7</v>
      </c>
      <c r="D1742" s="26" t="s">
        <v>23</v>
      </c>
    </row>
    <row r="1743">
      <c r="A1743" s="27" t="s">
        <v>1800</v>
      </c>
      <c r="B1743" s="27" t="s">
        <v>6</v>
      </c>
      <c r="C1743" s="27" t="s">
        <v>6</v>
      </c>
      <c r="D1743" s="26" t="s">
        <v>30</v>
      </c>
    </row>
    <row r="1744">
      <c r="A1744" s="27" t="s">
        <v>1801</v>
      </c>
      <c r="B1744" s="27" t="s">
        <v>30</v>
      </c>
      <c r="C1744" s="27" t="s">
        <v>7</v>
      </c>
      <c r="D1744" s="26" t="s">
        <v>6</v>
      </c>
    </row>
    <row r="1745">
      <c r="A1745" s="27" t="s">
        <v>1802</v>
      </c>
      <c r="B1745" s="27" t="s">
        <v>5</v>
      </c>
      <c r="C1745" s="27" t="s">
        <v>7</v>
      </c>
      <c r="D1745" s="26" t="s">
        <v>5</v>
      </c>
    </row>
    <row r="1746">
      <c r="A1746" s="27" t="s">
        <v>1803</v>
      </c>
      <c r="B1746" s="27" t="s">
        <v>10</v>
      </c>
      <c r="C1746" s="27" t="s">
        <v>6</v>
      </c>
      <c r="D1746" s="26" t="s">
        <v>30</v>
      </c>
    </row>
    <row r="1747">
      <c r="A1747" s="27" t="s">
        <v>1804</v>
      </c>
      <c r="B1747" s="27" t="s">
        <v>5</v>
      </c>
      <c r="C1747" s="27" t="s">
        <v>7</v>
      </c>
      <c r="D1747" s="26" t="s">
        <v>6</v>
      </c>
    </row>
    <row r="1748">
      <c r="A1748" s="27" t="s">
        <v>1805</v>
      </c>
      <c r="B1748" s="27" t="s">
        <v>18</v>
      </c>
      <c r="C1748" s="27" t="s">
        <v>5</v>
      </c>
      <c r="D1748" s="26" t="s">
        <v>30</v>
      </c>
    </row>
    <row r="1749">
      <c r="A1749" s="27" t="s">
        <v>1806</v>
      </c>
      <c r="B1749" s="27" t="s">
        <v>10</v>
      </c>
      <c r="C1749" s="27" t="s">
        <v>6</v>
      </c>
      <c r="D1749" s="26" t="s">
        <v>6</v>
      </c>
    </row>
    <row r="1750">
      <c r="A1750" s="27" t="s">
        <v>1807</v>
      </c>
      <c r="B1750" s="27" t="s">
        <v>6</v>
      </c>
      <c r="C1750" s="27" t="s">
        <v>5</v>
      </c>
      <c r="D1750" s="26" t="s">
        <v>10</v>
      </c>
    </row>
    <row r="1751">
      <c r="A1751" s="27" t="s">
        <v>1808</v>
      </c>
      <c r="B1751" s="27" t="s">
        <v>96</v>
      </c>
      <c r="C1751" s="27" t="s">
        <v>96</v>
      </c>
      <c r="D1751" s="26" t="s">
        <v>96</v>
      </c>
    </row>
    <row r="1752">
      <c r="A1752" s="27" t="s">
        <v>1809</v>
      </c>
      <c r="B1752" s="27" t="s">
        <v>30</v>
      </c>
      <c r="C1752" s="27" t="s">
        <v>99</v>
      </c>
      <c r="D1752" s="26" t="s">
        <v>30</v>
      </c>
    </row>
    <row r="1753">
      <c r="A1753" s="27" t="s">
        <v>1810</v>
      </c>
      <c r="B1753" s="27" t="s">
        <v>30</v>
      </c>
      <c r="C1753" s="27" t="s">
        <v>7</v>
      </c>
      <c r="D1753" s="26" t="s">
        <v>6</v>
      </c>
    </row>
    <row r="1754">
      <c r="A1754" s="27" t="s">
        <v>1811</v>
      </c>
      <c r="B1754" s="27" t="s">
        <v>23</v>
      </c>
      <c r="C1754" s="27" t="s">
        <v>6</v>
      </c>
      <c r="D1754" s="26" t="s">
        <v>30</v>
      </c>
    </row>
    <row r="1755">
      <c r="A1755" s="27" t="s">
        <v>1812</v>
      </c>
      <c r="B1755" s="27" t="s">
        <v>6</v>
      </c>
      <c r="C1755" s="27" t="s">
        <v>6</v>
      </c>
      <c r="D1755" s="26" t="s">
        <v>30</v>
      </c>
    </row>
    <row r="1756">
      <c r="A1756" s="27" t="s">
        <v>1813</v>
      </c>
      <c r="B1756" s="27" t="s">
        <v>6</v>
      </c>
      <c r="C1756" s="27" t="s">
        <v>10</v>
      </c>
      <c r="D1756" s="26" t="s">
        <v>10</v>
      </c>
    </row>
    <row r="1757">
      <c r="A1757" s="27" t="s">
        <v>1814</v>
      </c>
      <c r="B1757" s="27" t="s">
        <v>10</v>
      </c>
      <c r="C1757" s="27" t="s">
        <v>18</v>
      </c>
      <c r="D1757" s="26" t="s">
        <v>99</v>
      </c>
    </row>
    <row r="1758">
      <c r="A1758" s="27" t="s">
        <v>1815</v>
      </c>
      <c r="B1758" s="27" t="s">
        <v>6</v>
      </c>
      <c r="C1758" s="27" t="s">
        <v>7</v>
      </c>
      <c r="D1758" s="26" t="s">
        <v>5</v>
      </c>
    </row>
    <row r="1759">
      <c r="A1759" s="27" t="s">
        <v>1816</v>
      </c>
      <c r="B1759" s="27" t="s">
        <v>30</v>
      </c>
      <c r="C1759" s="27" t="s">
        <v>7</v>
      </c>
      <c r="D1759" s="26" t="s">
        <v>96</v>
      </c>
    </row>
    <row r="1760">
      <c r="A1760" s="27" t="s">
        <v>1817</v>
      </c>
      <c r="B1760" s="27" t="s">
        <v>7</v>
      </c>
      <c r="C1760" s="27" t="s">
        <v>99</v>
      </c>
      <c r="D1760" s="26" t="s">
        <v>99</v>
      </c>
    </row>
    <row r="1761">
      <c r="A1761" s="27" t="s">
        <v>1818</v>
      </c>
      <c r="B1761" s="27" t="s">
        <v>99</v>
      </c>
      <c r="C1761" s="27" t="s">
        <v>99</v>
      </c>
      <c r="D1761" s="26" t="s">
        <v>99</v>
      </c>
    </row>
    <row r="1762">
      <c r="A1762" s="27" t="s">
        <v>1819</v>
      </c>
      <c r="B1762" s="27" t="s">
        <v>5</v>
      </c>
      <c r="C1762" s="27" t="s">
        <v>99</v>
      </c>
      <c r="D1762" s="26" t="s">
        <v>99</v>
      </c>
    </row>
    <row r="1763">
      <c r="A1763" s="27" t="s">
        <v>1820</v>
      </c>
      <c r="B1763" s="27" t="s">
        <v>5</v>
      </c>
      <c r="C1763" s="27" t="s">
        <v>18</v>
      </c>
      <c r="D1763" s="26" t="s">
        <v>99</v>
      </c>
    </row>
    <row r="1764">
      <c r="A1764" s="27" t="s">
        <v>1821</v>
      </c>
      <c r="B1764" s="27" t="s">
        <v>7</v>
      </c>
      <c r="C1764" s="27" t="s">
        <v>99</v>
      </c>
      <c r="D1764" s="26" t="s">
        <v>99</v>
      </c>
    </row>
    <row r="1765">
      <c r="A1765" s="27" t="s">
        <v>1822</v>
      </c>
      <c r="B1765" s="27" t="s">
        <v>6</v>
      </c>
      <c r="C1765" s="27" t="s">
        <v>99</v>
      </c>
      <c r="D1765" s="26" t="s">
        <v>99</v>
      </c>
    </row>
    <row r="1766">
      <c r="A1766" s="27" t="s">
        <v>1823</v>
      </c>
      <c r="B1766" s="27" t="s">
        <v>99</v>
      </c>
      <c r="C1766" s="27" t="s">
        <v>99</v>
      </c>
      <c r="D1766" s="26" t="s">
        <v>99</v>
      </c>
    </row>
    <row r="1767">
      <c r="A1767" s="27" t="s">
        <v>1824</v>
      </c>
      <c r="B1767" s="27" t="s">
        <v>6</v>
      </c>
      <c r="C1767" s="27" t="s">
        <v>99</v>
      </c>
      <c r="D1767" s="26" t="s">
        <v>99</v>
      </c>
    </row>
    <row r="1768">
      <c r="A1768" s="27" t="s">
        <v>1825</v>
      </c>
      <c r="B1768" s="27" t="s">
        <v>99</v>
      </c>
      <c r="C1768" s="27" t="s">
        <v>7</v>
      </c>
      <c r="D1768" s="26" t="s">
        <v>99</v>
      </c>
    </row>
    <row r="1769">
      <c r="A1769" s="27" t="s">
        <v>1826</v>
      </c>
      <c r="B1769" s="27" t="s">
        <v>5</v>
      </c>
      <c r="C1769" s="27" t="s">
        <v>99</v>
      </c>
      <c r="D1769" s="26" t="s">
        <v>99</v>
      </c>
    </row>
    <row r="1770">
      <c r="A1770" s="27" t="s">
        <v>1827</v>
      </c>
      <c r="B1770" s="27" t="s">
        <v>6</v>
      </c>
      <c r="C1770" s="27" t="s">
        <v>6</v>
      </c>
      <c r="D1770" s="26" t="s">
        <v>6</v>
      </c>
    </row>
    <row r="1771">
      <c r="A1771" s="27" t="s">
        <v>1828</v>
      </c>
      <c r="B1771" s="27" t="s">
        <v>6</v>
      </c>
      <c r="C1771" s="27" t="s">
        <v>7</v>
      </c>
      <c r="D1771" s="26" t="s">
        <v>6</v>
      </c>
    </row>
    <row r="1772">
      <c r="A1772" s="27" t="s">
        <v>1829</v>
      </c>
      <c r="B1772" s="27" t="s">
        <v>6</v>
      </c>
      <c r="C1772" s="27" t="s">
        <v>6</v>
      </c>
      <c r="D1772" s="26" t="s">
        <v>6</v>
      </c>
    </row>
    <row r="1773">
      <c r="A1773" s="27" t="s">
        <v>1830</v>
      </c>
      <c r="B1773" s="27" t="s">
        <v>6</v>
      </c>
      <c r="C1773" s="27" t="s">
        <v>6</v>
      </c>
      <c r="D1773" s="26" t="s">
        <v>6</v>
      </c>
    </row>
    <row r="1774">
      <c r="A1774" s="27" t="s">
        <v>1831</v>
      </c>
      <c r="B1774" s="27" t="s">
        <v>6</v>
      </c>
      <c r="C1774" s="27" t="s">
        <v>6</v>
      </c>
      <c r="D1774" s="26" t="s">
        <v>6</v>
      </c>
    </row>
    <row r="1775">
      <c r="A1775" s="27" t="s">
        <v>1832</v>
      </c>
      <c r="B1775" s="27" t="s">
        <v>6</v>
      </c>
      <c r="C1775" s="27" t="s">
        <v>6</v>
      </c>
      <c r="D1775" s="26" t="s">
        <v>5</v>
      </c>
    </row>
    <row r="1776">
      <c r="A1776" s="27" t="s">
        <v>1833</v>
      </c>
      <c r="B1776" s="27" t="s">
        <v>6</v>
      </c>
      <c r="C1776" s="27" t="s">
        <v>7</v>
      </c>
      <c r="D1776" s="26" t="s">
        <v>7</v>
      </c>
    </row>
    <row r="1777">
      <c r="A1777" s="27" t="s">
        <v>1834</v>
      </c>
      <c r="B1777" s="27" t="s">
        <v>6</v>
      </c>
      <c r="C1777" s="27" t="s">
        <v>7</v>
      </c>
      <c r="D1777" s="26" t="s">
        <v>6</v>
      </c>
    </row>
    <row r="1778">
      <c r="A1778" s="27" t="s">
        <v>1835</v>
      </c>
      <c r="B1778" s="27" t="s">
        <v>6</v>
      </c>
      <c r="C1778" s="27" t="s">
        <v>7</v>
      </c>
      <c r="D1778" s="26" t="s">
        <v>7</v>
      </c>
    </row>
    <row r="1779">
      <c r="A1779" s="27" t="s">
        <v>1836</v>
      </c>
      <c r="B1779" s="27" t="s">
        <v>6</v>
      </c>
      <c r="C1779" s="27" t="s">
        <v>5</v>
      </c>
      <c r="D1779" s="26" t="s">
        <v>5</v>
      </c>
    </row>
    <row r="1780">
      <c r="A1780" s="27" t="s">
        <v>1837</v>
      </c>
      <c r="B1780" s="27" t="s">
        <v>6</v>
      </c>
      <c r="C1780" s="27" t="s">
        <v>7</v>
      </c>
      <c r="D1780" s="26" t="s">
        <v>7</v>
      </c>
    </row>
    <row r="1781">
      <c r="A1781" s="27" t="s">
        <v>1838</v>
      </c>
      <c r="B1781" s="27" t="s">
        <v>6</v>
      </c>
      <c r="C1781" s="27" t="s">
        <v>7</v>
      </c>
      <c r="D1781" s="26" t="s">
        <v>7</v>
      </c>
    </row>
    <row r="1782">
      <c r="A1782" s="27" t="s">
        <v>1839</v>
      </c>
      <c r="B1782" s="27" t="s">
        <v>6</v>
      </c>
      <c r="C1782" s="27" t="s">
        <v>7</v>
      </c>
      <c r="D1782" s="26" t="s">
        <v>6</v>
      </c>
    </row>
    <row r="1783">
      <c r="A1783" s="27" t="s">
        <v>1840</v>
      </c>
      <c r="B1783" s="27" t="s">
        <v>6</v>
      </c>
      <c r="C1783" s="27" t="s">
        <v>7</v>
      </c>
      <c r="D1783" s="26" t="s">
        <v>6</v>
      </c>
    </row>
    <row r="1784">
      <c r="A1784" s="27" t="s">
        <v>1841</v>
      </c>
      <c r="B1784" s="27" t="s">
        <v>6</v>
      </c>
      <c r="C1784" s="27" t="s">
        <v>6</v>
      </c>
      <c r="D1784" s="26" t="s">
        <v>6</v>
      </c>
    </row>
    <row r="1785">
      <c r="A1785" s="27" t="s">
        <v>1842</v>
      </c>
      <c r="B1785" s="27" t="s">
        <v>5</v>
      </c>
      <c r="C1785" s="27" t="s">
        <v>6</v>
      </c>
      <c r="D1785" s="26" t="s">
        <v>5</v>
      </c>
    </row>
    <row r="1786">
      <c r="A1786" s="27" t="s">
        <v>1843</v>
      </c>
      <c r="B1786" s="27" t="s">
        <v>6</v>
      </c>
      <c r="C1786" s="27" t="s">
        <v>6</v>
      </c>
      <c r="D1786" s="26" t="s">
        <v>6</v>
      </c>
    </row>
    <row r="1787">
      <c r="A1787" s="27" t="s">
        <v>1844</v>
      </c>
      <c r="B1787" s="27" t="s">
        <v>6</v>
      </c>
      <c r="C1787" s="27" t="s">
        <v>7</v>
      </c>
      <c r="D1787" s="26" t="s">
        <v>7</v>
      </c>
    </row>
    <row r="1788">
      <c r="A1788" s="27" t="s">
        <v>1845</v>
      </c>
      <c r="B1788" s="27" t="s">
        <v>6</v>
      </c>
      <c r="C1788" s="27" t="s">
        <v>7</v>
      </c>
      <c r="D1788" s="26" t="s">
        <v>6</v>
      </c>
    </row>
    <row r="1789">
      <c r="A1789" s="27" t="s">
        <v>1846</v>
      </c>
      <c r="B1789" s="27" t="s">
        <v>6</v>
      </c>
      <c r="C1789" s="27" t="s">
        <v>7</v>
      </c>
      <c r="D1789" s="26" t="s">
        <v>6</v>
      </c>
    </row>
    <row r="1790">
      <c r="A1790" s="27" t="s">
        <v>1847</v>
      </c>
      <c r="B1790" s="27" t="s">
        <v>6</v>
      </c>
      <c r="C1790" s="27" t="s">
        <v>7</v>
      </c>
      <c r="D1790" s="26" t="s">
        <v>5</v>
      </c>
    </row>
    <row r="1791">
      <c r="A1791" s="27" t="s">
        <v>1848</v>
      </c>
      <c r="B1791" s="27" t="s">
        <v>5</v>
      </c>
      <c r="C1791" s="27" t="s">
        <v>7</v>
      </c>
      <c r="D1791" s="26" t="s">
        <v>5</v>
      </c>
    </row>
    <row r="1792">
      <c r="A1792" s="27" t="s">
        <v>1849</v>
      </c>
      <c r="B1792" s="27" t="s">
        <v>23</v>
      </c>
      <c r="C1792" s="27" t="s">
        <v>99</v>
      </c>
      <c r="D1792" s="26" t="s">
        <v>6</v>
      </c>
    </row>
    <row r="1793">
      <c r="A1793" s="27" t="s">
        <v>1850</v>
      </c>
      <c r="B1793" s="27" t="s">
        <v>101</v>
      </c>
      <c r="C1793" s="27" t="s">
        <v>6</v>
      </c>
      <c r="D1793" s="26" t="s">
        <v>5</v>
      </c>
    </row>
    <row r="1794">
      <c r="A1794" s="27" t="s">
        <v>1851</v>
      </c>
      <c r="B1794" s="27" t="s">
        <v>6</v>
      </c>
      <c r="C1794" s="27" t="s">
        <v>18</v>
      </c>
      <c r="D1794" s="26" t="s">
        <v>18</v>
      </c>
    </row>
    <row r="1795">
      <c r="A1795" s="27" t="s">
        <v>1852</v>
      </c>
      <c r="B1795" s="27" t="s">
        <v>10</v>
      </c>
      <c r="C1795" s="27" t="s">
        <v>7</v>
      </c>
      <c r="D1795" s="26" t="s">
        <v>99</v>
      </c>
    </row>
    <row r="1796">
      <c r="A1796" s="27" t="s">
        <v>1853</v>
      </c>
      <c r="B1796" s="27" t="s">
        <v>101</v>
      </c>
      <c r="C1796" s="27" t="s">
        <v>10</v>
      </c>
      <c r="D1796" s="26" t="s">
        <v>6</v>
      </c>
    </row>
    <row r="1797">
      <c r="A1797" s="27" t="s">
        <v>1854</v>
      </c>
      <c r="B1797" s="27" t="s">
        <v>6</v>
      </c>
      <c r="C1797" s="27" t="s">
        <v>23</v>
      </c>
      <c r="D1797" s="26" t="s">
        <v>42</v>
      </c>
    </row>
    <row r="1798">
      <c r="A1798" s="27" t="s">
        <v>1855</v>
      </c>
      <c r="B1798" s="27" t="s">
        <v>5</v>
      </c>
      <c r="C1798" s="27" t="s">
        <v>7</v>
      </c>
      <c r="D1798" s="26" t="s">
        <v>5</v>
      </c>
    </row>
    <row r="1799">
      <c r="A1799" s="27" t="s">
        <v>1856</v>
      </c>
      <c r="B1799" s="27" t="s">
        <v>6</v>
      </c>
      <c r="C1799" s="27" t="s">
        <v>6</v>
      </c>
      <c r="D1799" s="26" t="s">
        <v>10</v>
      </c>
    </row>
    <row r="1800">
      <c r="A1800" s="27" t="s">
        <v>1857</v>
      </c>
      <c r="B1800" s="27" t="s">
        <v>10</v>
      </c>
      <c r="C1800" s="27" t="s">
        <v>7</v>
      </c>
      <c r="D1800" s="26" t="s">
        <v>7</v>
      </c>
    </row>
    <row r="1801">
      <c r="A1801" s="27" t="s">
        <v>1858</v>
      </c>
      <c r="B1801" s="27" t="s">
        <v>18</v>
      </c>
      <c r="C1801" s="27" t="s">
        <v>5</v>
      </c>
      <c r="D1801" s="26" t="s">
        <v>99</v>
      </c>
    </row>
    <row r="1802">
      <c r="A1802" s="27" t="s">
        <v>1859</v>
      </c>
      <c r="B1802" s="27" t="s">
        <v>101</v>
      </c>
      <c r="C1802" s="27" t="s">
        <v>18</v>
      </c>
      <c r="D1802" s="26" t="s">
        <v>6</v>
      </c>
    </row>
    <row r="1803">
      <c r="A1803" s="27" t="s">
        <v>1860</v>
      </c>
      <c r="B1803" s="27" t="s">
        <v>10</v>
      </c>
      <c r="C1803" s="27" t="s">
        <v>10</v>
      </c>
      <c r="D1803" s="26" t="s">
        <v>5</v>
      </c>
    </row>
    <row r="1804">
      <c r="A1804" s="27" t="s">
        <v>1861</v>
      </c>
      <c r="B1804" s="27" t="s">
        <v>6</v>
      </c>
      <c r="C1804" s="27" t="s">
        <v>5</v>
      </c>
      <c r="D1804" s="26" t="s">
        <v>5</v>
      </c>
    </row>
    <row r="1805">
      <c r="A1805" s="27" t="s">
        <v>1862</v>
      </c>
      <c r="B1805" s="27" t="s">
        <v>6</v>
      </c>
      <c r="C1805" s="27" t="s">
        <v>7</v>
      </c>
      <c r="D1805" s="26" t="s">
        <v>99</v>
      </c>
    </row>
    <row r="1806">
      <c r="A1806" s="27" t="s">
        <v>1863</v>
      </c>
      <c r="B1806" s="27" t="s">
        <v>42</v>
      </c>
      <c r="C1806" s="27" t="s">
        <v>42</v>
      </c>
      <c r="D1806" s="26" t="s">
        <v>42</v>
      </c>
    </row>
    <row r="1807">
      <c r="A1807" s="27" t="s">
        <v>1864</v>
      </c>
      <c r="B1807" s="27" t="s">
        <v>6</v>
      </c>
      <c r="C1807" s="27" t="s">
        <v>5</v>
      </c>
      <c r="D1807" s="26" t="s">
        <v>6</v>
      </c>
    </row>
    <row r="1808">
      <c r="A1808" s="27" t="s">
        <v>1865</v>
      </c>
      <c r="B1808" s="27" t="s">
        <v>5</v>
      </c>
      <c r="C1808" s="27" t="s">
        <v>7</v>
      </c>
      <c r="D1808" s="26" t="s">
        <v>6</v>
      </c>
    </row>
    <row r="1809">
      <c r="A1809" s="27" t="s">
        <v>1866</v>
      </c>
      <c r="B1809" s="27" t="s">
        <v>14</v>
      </c>
      <c r="C1809" s="27" t="s">
        <v>6</v>
      </c>
      <c r="D1809" s="26" t="s">
        <v>7</v>
      </c>
    </row>
    <row r="1810">
      <c r="A1810" s="27" t="s">
        <v>1867</v>
      </c>
      <c r="B1810" s="27" t="s">
        <v>6</v>
      </c>
      <c r="C1810" s="27" t="s">
        <v>6</v>
      </c>
      <c r="D1810" s="26" t="s">
        <v>6</v>
      </c>
    </row>
    <row r="1811">
      <c r="A1811" s="27" t="s">
        <v>1868</v>
      </c>
      <c r="B1811" s="27" t="s">
        <v>42</v>
      </c>
      <c r="C1811" s="27" t="s">
        <v>42</v>
      </c>
      <c r="D1811" s="26" t="s">
        <v>30</v>
      </c>
    </row>
    <row r="1812">
      <c r="A1812" s="27" t="s">
        <v>1869</v>
      </c>
      <c r="B1812" s="27" t="s">
        <v>5</v>
      </c>
      <c r="C1812" s="27" t="s">
        <v>7</v>
      </c>
      <c r="D1812" s="26" t="s">
        <v>6</v>
      </c>
    </row>
    <row r="1813">
      <c r="A1813" s="27" t="s">
        <v>1870</v>
      </c>
      <c r="B1813" s="27" t="s">
        <v>18</v>
      </c>
      <c r="C1813" s="27" t="s">
        <v>18</v>
      </c>
      <c r="D1813" s="26" t="s">
        <v>6</v>
      </c>
    </row>
    <row r="1814">
      <c r="A1814" s="27" t="s">
        <v>1871</v>
      </c>
      <c r="B1814" s="27" t="s">
        <v>5</v>
      </c>
      <c r="C1814" s="27" t="s">
        <v>5</v>
      </c>
      <c r="D1814" s="26" t="s">
        <v>5</v>
      </c>
    </row>
    <row r="1815">
      <c r="A1815" s="27" t="s">
        <v>1872</v>
      </c>
      <c r="B1815" s="27" t="s">
        <v>5</v>
      </c>
      <c r="C1815" s="27" t="s">
        <v>6</v>
      </c>
      <c r="D1815" s="26" t="s">
        <v>18</v>
      </c>
    </row>
    <row r="1816">
      <c r="A1816" s="27" t="s">
        <v>1873</v>
      </c>
      <c r="B1816" s="27" t="s">
        <v>5</v>
      </c>
      <c r="C1816" s="27" t="s">
        <v>5</v>
      </c>
      <c r="D1816" s="26" t="s">
        <v>5</v>
      </c>
    </row>
    <row r="1817">
      <c r="A1817" s="27" t="s">
        <v>1874</v>
      </c>
      <c r="B1817" s="27" t="s">
        <v>5</v>
      </c>
      <c r="C1817" s="27" t="s">
        <v>7</v>
      </c>
      <c r="D1817" s="26" t="s">
        <v>5</v>
      </c>
    </row>
    <row r="1818">
      <c r="A1818" s="27" t="s">
        <v>1875</v>
      </c>
      <c r="B1818" s="27" t="s">
        <v>6</v>
      </c>
      <c r="C1818" s="27" t="s">
        <v>7</v>
      </c>
      <c r="D1818" s="26" t="s">
        <v>30</v>
      </c>
    </row>
    <row r="1819">
      <c r="A1819" s="27" t="s">
        <v>1876</v>
      </c>
      <c r="B1819" s="27" t="s">
        <v>6</v>
      </c>
      <c r="C1819" s="27" t="s">
        <v>18</v>
      </c>
      <c r="D1819" s="26" t="s">
        <v>5</v>
      </c>
    </row>
    <row r="1820">
      <c r="A1820" s="27" t="s">
        <v>1877</v>
      </c>
      <c r="B1820" s="27" t="s">
        <v>5</v>
      </c>
      <c r="C1820" s="27" t="s">
        <v>7</v>
      </c>
      <c r="D1820" s="26" t="s">
        <v>6</v>
      </c>
    </row>
    <row r="1821">
      <c r="A1821" s="27" t="s">
        <v>1878</v>
      </c>
      <c r="B1821" s="27" t="s">
        <v>6</v>
      </c>
      <c r="C1821" s="27" t="s">
        <v>6</v>
      </c>
      <c r="D1821" s="26" t="s">
        <v>10</v>
      </c>
    </row>
    <row r="1822">
      <c r="A1822" s="27" t="s">
        <v>1879</v>
      </c>
      <c r="B1822" s="27" t="s">
        <v>5</v>
      </c>
      <c r="C1822" s="27" t="s">
        <v>23</v>
      </c>
      <c r="D1822" s="26" t="s">
        <v>23</v>
      </c>
    </row>
    <row r="1823">
      <c r="A1823" s="27" t="s">
        <v>1880</v>
      </c>
      <c r="B1823" s="27" t="s">
        <v>5</v>
      </c>
      <c r="C1823" s="27" t="s">
        <v>7</v>
      </c>
      <c r="D1823" s="26" t="s">
        <v>23</v>
      </c>
    </row>
    <row r="1824">
      <c r="A1824" s="27" t="s">
        <v>1881</v>
      </c>
      <c r="B1824" s="27" t="s">
        <v>5</v>
      </c>
      <c r="C1824" s="27" t="s">
        <v>7</v>
      </c>
      <c r="D1824" s="26" t="s">
        <v>5</v>
      </c>
    </row>
    <row r="1825">
      <c r="A1825" s="27" t="s">
        <v>1882</v>
      </c>
      <c r="B1825" s="27" t="s">
        <v>6</v>
      </c>
      <c r="C1825" s="27" t="s">
        <v>7</v>
      </c>
      <c r="D1825" s="26" t="s">
        <v>5</v>
      </c>
    </row>
    <row r="1826">
      <c r="A1826" s="27" t="s">
        <v>1883</v>
      </c>
      <c r="B1826" s="27" t="s">
        <v>5</v>
      </c>
      <c r="C1826" s="27" t="s">
        <v>5</v>
      </c>
      <c r="D1826" s="26" t="s">
        <v>5</v>
      </c>
    </row>
    <row r="1827">
      <c r="A1827" s="27" t="s">
        <v>1884</v>
      </c>
      <c r="B1827" s="27" t="s">
        <v>6</v>
      </c>
      <c r="C1827" s="27" t="s">
        <v>5</v>
      </c>
      <c r="D1827" s="26" t="s">
        <v>5</v>
      </c>
    </row>
    <row r="1828">
      <c r="A1828" s="27" t="s">
        <v>1885</v>
      </c>
      <c r="B1828" s="27" t="s">
        <v>6</v>
      </c>
      <c r="C1828" s="27" t="s">
        <v>6</v>
      </c>
      <c r="D1828" s="26" t="s">
        <v>6</v>
      </c>
    </row>
    <row r="1829">
      <c r="A1829" s="27" t="s">
        <v>1886</v>
      </c>
      <c r="B1829" s="27" t="s">
        <v>6</v>
      </c>
      <c r="C1829" s="27" t="s">
        <v>7</v>
      </c>
      <c r="D1829" s="26" t="s">
        <v>6</v>
      </c>
    </row>
    <row r="1830">
      <c r="A1830" s="27" t="s">
        <v>1887</v>
      </c>
      <c r="B1830" s="27" t="s">
        <v>6</v>
      </c>
      <c r="C1830" s="27" t="s">
        <v>7</v>
      </c>
      <c r="D1830" s="26" t="s">
        <v>5</v>
      </c>
    </row>
    <row r="1831">
      <c r="A1831" s="27" t="s">
        <v>1888</v>
      </c>
      <c r="B1831" s="27" t="s">
        <v>6</v>
      </c>
      <c r="C1831" s="27" t="s">
        <v>7</v>
      </c>
      <c r="D1831" s="26" t="s">
        <v>6</v>
      </c>
    </row>
    <row r="1832">
      <c r="A1832" s="27" t="s">
        <v>1889</v>
      </c>
      <c r="B1832" s="27" t="s">
        <v>6</v>
      </c>
      <c r="C1832" s="27" t="s">
        <v>7</v>
      </c>
      <c r="D1832" s="26" t="s">
        <v>10</v>
      </c>
    </row>
    <row r="1833">
      <c r="A1833" s="27" t="s">
        <v>1890</v>
      </c>
      <c r="B1833" s="27" t="s">
        <v>5</v>
      </c>
      <c r="C1833" s="27" t="s">
        <v>5</v>
      </c>
      <c r="D1833" s="26" t="s">
        <v>5</v>
      </c>
    </row>
    <row r="1834">
      <c r="A1834" s="27" t="s">
        <v>1891</v>
      </c>
      <c r="B1834" s="27" t="s">
        <v>5</v>
      </c>
      <c r="C1834" s="27" t="s">
        <v>99</v>
      </c>
      <c r="D1834" s="26" t="s">
        <v>99</v>
      </c>
    </row>
    <row r="1835">
      <c r="A1835" s="27" t="s">
        <v>1892</v>
      </c>
      <c r="B1835" s="27" t="s">
        <v>6</v>
      </c>
      <c r="C1835" s="27" t="s">
        <v>7</v>
      </c>
      <c r="D1835" s="26" t="s">
        <v>5</v>
      </c>
    </row>
    <row r="1836">
      <c r="A1836" s="27" t="s">
        <v>1893</v>
      </c>
      <c r="B1836" s="27" t="s">
        <v>6</v>
      </c>
      <c r="C1836" s="27" t="s">
        <v>7</v>
      </c>
      <c r="D1836" s="26" t="s">
        <v>5</v>
      </c>
    </row>
    <row r="1837">
      <c r="A1837" s="27" t="s">
        <v>1894</v>
      </c>
      <c r="B1837" s="27" t="s">
        <v>6</v>
      </c>
      <c r="C1837" s="27" t="s">
        <v>6</v>
      </c>
      <c r="D1837" s="26" t="s">
        <v>6</v>
      </c>
    </row>
    <row r="1838">
      <c r="A1838" s="27" t="s">
        <v>1895</v>
      </c>
      <c r="B1838" s="27" t="s">
        <v>6</v>
      </c>
      <c r="C1838" s="27" t="s">
        <v>7</v>
      </c>
      <c r="D1838" s="26" t="s">
        <v>5</v>
      </c>
    </row>
    <row r="1839">
      <c r="A1839" s="27" t="s">
        <v>1896</v>
      </c>
      <c r="B1839" s="27" t="s">
        <v>7</v>
      </c>
      <c r="C1839" s="27" t="s">
        <v>5</v>
      </c>
      <c r="D1839" s="26" t="s">
        <v>7</v>
      </c>
    </row>
    <row r="1840">
      <c r="A1840" s="27" t="s">
        <v>1897</v>
      </c>
      <c r="B1840" s="27" t="s">
        <v>5</v>
      </c>
      <c r="C1840" s="27" t="s">
        <v>5</v>
      </c>
      <c r="D1840" s="26" t="s">
        <v>5</v>
      </c>
    </row>
    <row r="1841">
      <c r="A1841" s="27" t="s">
        <v>1898</v>
      </c>
      <c r="B1841" s="27" t="s">
        <v>99</v>
      </c>
      <c r="C1841" s="27" t="s">
        <v>99</v>
      </c>
      <c r="D1841" s="26" t="s">
        <v>7</v>
      </c>
    </row>
    <row r="1842">
      <c r="A1842" s="27" t="s">
        <v>1899</v>
      </c>
      <c r="B1842" s="27" t="s">
        <v>6</v>
      </c>
      <c r="C1842" s="27" t="s">
        <v>7</v>
      </c>
      <c r="D1842" s="26" t="s">
        <v>6</v>
      </c>
    </row>
    <row r="1843">
      <c r="A1843" s="27" t="s">
        <v>1900</v>
      </c>
      <c r="B1843" s="27" t="s">
        <v>5</v>
      </c>
      <c r="C1843" s="27" t="s">
        <v>5</v>
      </c>
      <c r="D1843" s="26" t="s">
        <v>5</v>
      </c>
    </row>
    <row r="1844">
      <c r="A1844" s="27" t="s">
        <v>1901</v>
      </c>
      <c r="B1844" s="27" t="s">
        <v>5</v>
      </c>
      <c r="C1844" s="27" t="s">
        <v>6</v>
      </c>
      <c r="D1844" s="26" t="s">
        <v>6</v>
      </c>
    </row>
    <row r="1845">
      <c r="A1845" s="27" t="s">
        <v>1902</v>
      </c>
      <c r="B1845" s="27" t="s">
        <v>6</v>
      </c>
      <c r="C1845" s="27" t="s">
        <v>5</v>
      </c>
      <c r="D1845" s="26" t="s">
        <v>6</v>
      </c>
    </row>
    <row r="1846">
      <c r="A1846" s="27" t="s">
        <v>1903</v>
      </c>
      <c r="B1846" s="27" t="s">
        <v>6</v>
      </c>
      <c r="C1846" s="27" t="s">
        <v>6</v>
      </c>
      <c r="D1846" s="26" t="s">
        <v>6</v>
      </c>
    </row>
    <row r="1847">
      <c r="A1847" s="27" t="s">
        <v>1904</v>
      </c>
      <c r="B1847" s="27" t="s">
        <v>5</v>
      </c>
      <c r="C1847" s="27" t="s">
        <v>5</v>
      </c>
      <c r="D1847" s="26" t="s">
        <v>5</v>
      </c>
    </row>
    <row r="1848">
      <c r="A1848" s="27" t="s">
        <v>1905</v>
      </c>
      <c r="B1848" s="27" t="s">
        <v>6</v>
      </c>
      <c r="C1848" s="27" t="s">
        <v>7</v>
      </c>
      <c r="D1848" s="26" t="s">
        <v>7</v>
      </c>
    </row>
    <row r="1849">
      <c r="A1849" s="27" t="s">
        <v>1906</v>
      </c>
      <c r="B1849" s="27" t="s">
        <v>5</v>
      </c>
      <c r="C1849" s="27" t="s">
        <v>7</v>
      </c>
      <c r="D1849" s="26" t="s">
        <v>7</v>
      </c>
    </row>
    <row r="1850">
      <c r="A1850" s="27" t="s">
        <v>1907</v>
      </c>
      <c r="B1850" s="27" t="s">
        <v>5</v>
      </c>
      <c r="C1850" s="27" t="s">
        <v>6</v>
      </c>
      <c r="D1850" s="26" t="s">
        <v>5</v>
      </c>
    </row>
    <row r="1851">
      <c r="A1851" s="27" t="s">
        <v>1908</v>
      </c>
      <c r="B1851" s="27" t="s">
        <v>5</v>
      </c>
      <c r="C1851" s="27" t="s">
        <v>7</v>
      </c>
      <c r="D1851" s="26" t="s">
        <v>5</v>
      </c>
    </row>
    <row r="1852">
      <c r="A1852" s="27" t="s">
        <v>1909</v>
      </c>
      <c r="B1852" s="27" t="s">
        <v>5</v>
      </c>
      <c r="C1852" s="27" t="s">
        <v>7</v>
      </c>
      <c r="D1852" s="26" t="s">
        <v>6</v>
      </c>
    </row>
    <row r="1853">
      <c r="A1853" s="27" t="s">
        <v>1910</v>
      </c>
      <c r="B1853" s="27" t="s">
        <v>6</v>
      </c>
      <c r="C1853" s="27" t="s">
        <v>7</v>
      </c>
      <c r="D1853" s="26" t="s">
        <v>6</v>
      </c>
    </row>
    <row r="1854">
      <c r="A1854" s="27" t="s">
        <v>1911</v>
      </c>
      <c r="B1854" s="27" t="s">
        <v>5</v>
      </c>
      <c r="C1854" s="27" t="s">
        <v>7</v>
      </c>
      <c r="D1854" s="26" t="s">
        <v>7</v>
      </c>
    </row>
    <row r="1855">
      <c r="A1855" s="27" t="s">
        <v>1912</v>
      </c>
      <c r="B1855" s="27" t="s">
        <v>6</v>
      </c>
      <c r="C1855" s="27" t="s">
        <v>6</v>
      </c>
      <c r="D1855" s="26" t="s">
        <v>6</v>
      </c>
    </row>
    <row r="1856">
      <c r="A1856" s="27" t="s">
        <v>1913</v>
      </c>
      <c r="B1856" s="27" t="s">
        <v>6</v>
      </c>
      <c r="C1856" s="27" t="s">
        <v>6</v>
      </c>
      <c r="D1856" s="26" t="s">
        <v>6</v>
      </c>
    </row>
    <row r="1857">
      <c r="A1857" s="27" t="s">
        <v>1914</v>
      </c>
      <c r="B1857" s="27" t="s">
        <v>5</v>
      </c>
      <c r="C1857" s="27" t="s">
        <v>7</v>
      </c>
      <c r="D1857" s="26" t="s">
        <v>5</v>
      </c>
    </row>
    <row r="1858">
      <c r="A1858" s="27" t="s">
        <v>1915</v>
      </c>
      <c r="B1858" s="27" t="s">
        <v>6</v>
      </c>
      <c r="C1858" s="27" t="s">
        <v>7</v>
      </c>
      <c r="D1858" s="26" t="s">
        <v>6</v>
      </c>
    </row>
    <row r="1859">
      <c r="A1859" s="27" t="s">
        <v>1916</v>
      </c>
      <c r="B1859" s="27" t="s">
        <v>6</v>
      </c>
      <c r="C1859" s="27" t="s">
        <v>7</v>
      </c>
      <c r="D1859" s="26" t="s">
        <v>5</v>
      </c>
    </row>
    <row r="1860">
      <c r="A1860" s="27" t="s">
        <v>1917</v>
      </c>
      <c r="B1860" s="27" t="s">
        <v>5</v>
      </c>
      <c r="C1860" s="27" t="s">
        <v>10</v>
      </c>
      <c r="D1860" s="26" t="s">
        <v>99</v>
      </c>
    </row>
    <row r="1861">
      <c r="A1861" s="27" t="s">
        <v>1918</v>
      </c>
      <c r="B1861" s="27" t="s">
        <v>6</v>
      </c>
      <c r="C1861" s="27" t="s">
        <v>5</v>
      </c>
      <c r="D1861" s="26" t="s">
        <v>5</v>
      </c>
    </row>
    <row r="1862">
      <c r="A1862" s="27" t="s">
        <v>1919</v>
      </c>
      <c r="B1862" s="27" t="s">
        <v>6</v>
      </c>
      <c r="C1862" s="27" t="s">
        <v>7</v>
      </c>
      <c r="D1862" s="26" t="s">
        <v>7</v>
      </c>
    </row>
    <row r="1863">
      <c r="A1863" s="27" t="s">
        <v>1920</v>
      </c>
      <c r="B1863" s="27" t="s">
        <v>6</v>
      </c>
      <c r="C1863" s="27" t="s">
        <v>7</v>
      </c>
      <c r="D1863" s="26" t="s">
        <v>5</v>
      </c>
    </row>
    <row r="1864">
      <c r="A1864" s="27" t="s">
        <v>1921</v>
      </c>
      <c r="B1864" s="27" t="s">
        <v>5</v>
      </c>
      <c r="C1864" s="27" t="s">
        <v>7</v>
      </c>
      <c r="D1864" s="26" t="s">
        <v>5</v>
      </c>
    </row>
    <row r="1865">
      <c r="A1865" s="27" t="s">
        <v>1922</v>
      </c>
      <c r="B1865" s="27" t="s">
        <v>5</v>
      </c>
      <c r="C1865" s="27" t="s">
        <v>5</v>
      </c>
      <c r="D1865" s="26" t="s">
        <v>5</v>
      </c>
    </row>
    <row r="1866">
      <c r="A1866" s="27" t="s">
        <v>1923</v>
      </c>
      <c r="B1866" s="27" t="s">
        <v>6</v>
      </c>
      <c r="C1866" s="27" t="s">
        <v>6</v>
      </c>
      <c r="D1866" s="26" t="s">
        <v>6</v>
      </c>
    </row>
    <row r="1867">
      <c r="A1867" s="27" t="s">
        <v>1924</v>
      </c>
      <c r="B1867" s="27" t="s">
        <v>6</v>
      </c>
      <c r="C1867" s="27" t="s">
        <v>6</v>
      </c>
      <c r="D1867" s="26" t="s">
        <v>6</v>
      </c>
    </row>
    <row r="1868">
      <c r="A1868" s="27" t="s">
        <v>1925</v>
      </c>
      <c r="B1868" s="27" t="s">
        <v>5</v>
      </c>
      <c r="C1868" s="27" t="s">
        <v>5</v>
      </c>
      <c r="D1868" s="26" t="s">
        <v>5</v>
      </c>
    </row>
    <row r="1869">
      <c r="A1869" s="27" t="s">
        <v>1926</v>
      </c>
      <c r="B1869" s="27" t="s">
        <v>6</v>
      </c>
      <c r="C1869" s="27" t="s">
        <v>7</v>
      </c>
      <c r="D1869" s="26" t="s">
        <v>7</v>
      </c>
    </row>
    <row r="1870">
      <c r="A1870" s="27" t="s">
        <v>1927</v>
      </c>
      <c r="B1870" s="27" t="s">
        <v>6</v>
      </c>
      <c r="C1870" s="27" t="s">
        <v>7</v>
      </c>
      <c r="D1870" s="26" t="s">
        <v>7</v>
      </c>
    </row>
    <row r="1871">
      <c r="A1871" s="27" t="s">
        <v>1928</v>
      </c>
      <c r="B1871" s="27" t="s">
        <v>10</v>
      </c>
      <c r="C1871" s="27" t="s">
        <v>5</v>
      </c>
      <c r="D1871" s="26" t="s">
        <v>5</v>
      </c>
    </row>
    <row r="1872">
      <c r="A1872" s="27" t="s">
        <v>1929</v>
      </c>
      <c r="B1872" s="27" t="s">
        <v>5</v>
      </c>
      <c r="C1872" s="27" t="s">
        <v>10</v>
      </c>
      <c r="D1872" s="26" t="s">
        <v>5</v>
      </c>
    </row>
    <row r="1873">
      <c r="A1873" s="27" t="s">
        <v>1930</v>
      </c>
      <c r="B1873" s="27" t="s">
        <v>6</v>
      </c>
      <c r="C1873" s="27" t="s">
        <v>99</v>
      </c>
      <c r="D1873" s="26" t="s">
        <v>99</v>
      </c>
    </row>
    <row r="1874">
      <c r="A1874" s="27" t="s">
        <v>1931</v>
      </c>
      <c r="B1874" s="27" t="s">
        <v>5</v>
      </c>
      <c r="C1874" s="27" t="s">
        <v>7</v>
      </c>
      <c r="D1874" s="26" t="s">
        <v>5</v>
      </c>
    </row>
    <row r="1875">
      <c r="A1875" s="27" t="s">
        <v>1932</v>
      </c>
      <c r="B1875" s="27" t="s">
        <v>6</v>
      </c>
      <c r="C1875" s="27" t="s">
        <v>6</v>
      </c>
      <c r="D1875" s="26" t="s">
        <v>6</v>
      </c>
    </row>
    <row r="1876">
      <c r="A1876" s="27" t="s">
        <v>1933</v>
      </c>
      <c r="B1876" s="27" t="s">
        <v>5</v>
      </c>
      <c r="C1876" s="27" t="s">
        <v>10</v>
      </c>
      <c r="D1876" s="26" t="s">
        <v>5</v>
      </c>
    </row>
    <row r="1877">
      <c r="A1877" s="27" t="s">
        <v>1934</v>
      </c>
      <c r="B1877" s="27" t="s">
        <v>6</v>
      </c>
      <c r="C1877" s="27" t="s">
        <v>6</v>
      </c>
      <c r="D1877" s="26" t="s">
        <v>5</v>
      </c>
    </row>
    <row r="1878">
      <c r="A1878" s="27" t="s">
        <v>1935</v>
      </c>
      <c r="B1878" s="27" t="s">
        <v>5</v>
      </c>
      <c r="C1878" s="27" t="s">
        <v>5</v>
      </c>
      <c r="D1878" s="26" t="s">
        <v>5</v>
      </c>
    </row>
    <row r="1879">
      <c r="A1879" s="27" t="s">
        <v>1936</v>
      </c>
      <c r="B1879" s="27" t="s">
        <v>5</v>
      </c>
      <c r="C1879" s="27" t="s">
        <v>7</v>
      </c>
      <c r="D1879" s="26" t="s">
        <v>5</v>
      </c>
    </row>
    <row r="1880">
      <c r="A1880" s="27" t="s">
        <v>1937</v>
      </c>
      <c r="B1880" s="27" t="s">
        <v>6</v>
      </c>
      <c r="C1880" s="27" t="s">
        <v>7</v>
      </c>
      <c r="D1880" s="26" t="s">
        <v>7</v>
      </c>
    </row>
    <row r="1881">
      <c r="A1881" s="27" t="s">
        <v>1938</v>
      </c>
      <c r="B1881" s="27" t="s">
        <v>6</v>
      </c>
      <c r="C1881" s="27" t="s">
        <v>10</v>
      </c>
      <c r="D1881" s="26" t="s">
        <v>7</v>
      </c>
    </row>
    <row r="1882">
      <c r="A1882" s="27" t="s">
        <v>1939</v>
      </c>
      <c r="B1882" s="27" t="s">
        <v>5</v>
      </c>
      <c r="C1882" s="27" t="s">
        <v>10</v>
      </c>
      <c r="D1882" s="26" t="s">
        <v>6</v>
      </c>
    </row>
    <row r="1883">
      <c r="A1883" s="27" t="s">
        <v>1940</v>
      </c>
      <c r="B1883" s="27" t="s">
        <v>5</v>
      </c>
      <c r="C1883" s="27" t="s">
        <v>7</v>
      </c>
      <c r="D1883" s="26" t="s">
        <v>7</v>
      </c>
    </row>
    <row r="1884">
      <c r="A1884" s="27" t="s">
        <v>1941</v>
      </c>
      <c r="B1884" s="27" t="s">
        <v>6</v>
      </c>
      <c r="C1884" s="27" t="s">
        <v>6</v>
      </c>
      <c r="D1884" s="26" t="s">
        <v>6</v>
      </c>
    </row>
    <row r="1885">
      <c r="A1885" s="27" t="s">
        <v>1942</v>
      </c>
      <c r="B1885" s="27" t="s">
        <v>6</v>
      </c>
      <c r="C1885" s="27" t="s">
        <v>6</v>
      </c>
      <c r="D1885" s="26" t="s">
        <v>5</v>
      </c>
    </row>
    <row r="1886">
      <c r="A1886" s="27" t="s">
        <v>1943</v>
      </c>
      <c r="B1886" s="27" t="s">
        <v>6</v>
      </c>
      <c r="C1886" s="27" t="s">
        <v>7</v>
      </c>
      <c r="D1886" s="26" t="s">
        <v>7</v>
      </c>
    </row>
    <row r="1887">
      <c r="A1887" s="27" t="s">
        <v>1944</v>
      </c>
      <c r="B1887" s="27" t="s">
        <v>18</v>
      </c>
      <c r="C1887" s="27" t="s">
        <v>6</v>
      </c>
      <c r="D1887" s="26" t="s">
        <v>6</v>
      </c>
    </row>
    <row r="1888">
      <c r="A1888" s="27" t="s">
        <v>1945</v>
      </c>
      <c r="B1888" s="27" t="s">
        <v>7</v>
      </c>
      <c r="C1888" s="27" t="s">
        <v>6</v>
      </c>
      <c r="D1888" s="26" t="s">
        <v>7</v>
      </c>
    </row>
    <row r="1889">
      <c r="A1889" s="27" t="s">
        <v>1946</v>
      </c>
      <c r="B1889" s="27" t="s">
        <v>6</v>
      </c>
      <c r="C1889" s="27" t="s">
        <v>6</v>
      </c>
      <c r="D1889" s="26" t="s">
        <v>6</v>
      </c>
    </row>
    <row r="1890">
      <c r="A1890" s="27" t="s">
        <v>1947</v>
      </c>
      <c r="B1890" s="27" t="s">
        <v>6</v>
      </c>
      <c r="C1890" s="27" t="s">
        <v>5</v>
      </c>
      <c r="D1890" s="26" t="s">
        <v>7</v>
      </c>
    </row>
    <row r="1891">
      <c r="A1891" s="27" t="s">
        <v>1948</v>
      </c>
      <c r="B1891" s="27" t="s">
        <v>5</v>
      </c>
      <c r="C1891" s="27" t="s">
        <v>7</v>
      </c>
      <c r="D1891" s="26" t="s">
        <v>6</v>
      </c>
    </row>
    <row r="1892">
      <c r="A1892" s="27" t="s">
        <v>1949</v>
      </c>
      <c r="B1892" s="27" t="s">
        <v>6</v>
      </c>
      <c r="C1892" s="27" t="s">
        <v>5</v>
      </c>
      <c r="D1892" s="26" t="s">
        <v>6</v>
      </c>
    </row>
    <row r="1893">
      <c r="A1893" s="27" t="s">
        <v>1950</v>
      </c>
      <c r="B1893" s="27" t="s">
        <v>6</v>
      </c>
      <c r="C1893" s="27" t="s">
        <v>5</v>
      </c>
      <c r="D1893" s="26" t="s">
        <v>23</v>
      </c>
    </row>
    <row r="1894">
      <c r="A1894" s="27" t="s">
        <v>1951</v>
      </c>
      <c r="B1894" s="27" t="s">
        <v>7</v>
      </c>
      <c r="C1894" s="27" t="s">
        <v>6</v>
      </c>
      <c r="D1894" s="26" t="s">
        <v>99</v>
      </c>
    </row>
    <row r="1895">
      <c r="A1895" s="27" t="s">
        <v>1952</v>
      </c>
      <c r="B1895" s="27" t="s">
        <v>6</v>
      </c>
      <c r="C1895" s="27" t="s">
        <v>6</v>
      </c>
      <c r="D1895" s="26" t="s">
        <v>6</v>
      </c>
    </row>
    <row r="1896">
      <c r="A1896" s="27" t="s">
        <v>1953</v>
      </c>
      <c r="B1896" s="27" t="s">
        <v>5</v>
      </c>
      <c r="C1896" s="27" t="s">
        <v>99</v>
      </c>
      <c r="D1896" s="26" t="s">
        <v>5</v>
      </c>
    </row>
    <row r="1897">
      <c r="A1897" s="27" t="s">
        <v>1954</v>
      </c>
      <c r="B1897" s="27" t="s">
        <v>5</v>
      </c>
      <c r="C1897" s="27" t="s">
        <v>7</v>
      </c>
      <c r="D1897" s="26" t="s">
        <v>5</v>
      </c>
    </row>
    <row r="1898">
      <c r="A1898" s="27" t="s">
        <v>1955</v>
      </c>
      <c r="B1898" s="27" t="s">
        <v>6</v>
      </c>
      <c r="C1898" s="27" t="s">
        <v>7</v>
      </c>
      <c r="D1898" s="26" t="s">
        <v>6</v>
      </c>
    </row>
    <row r="1899">
      <c r="A1899" s="27" t="s">
        <v>1956</v>
      </c>
      <c r="B1899" s="27" t="s">
        <v>6</v>
      </c>
      <c r="C1899" s="27" t="s">
        <v>6</v>
      </c>
      <c r="D1899" s="26" t="s">
        <v>6</v>
      </c>
    </row>
    <row r="1900">
      <c r="A1900" s="27" t="s">
        <v>1957</v>
      </c>
      <c r="B1900" s="27" t="s">
        <v>6</v>
      </c>
      <c r="C1900" s="27" t="s">
        <v>6</v>
      </c>
      <c r="D1900" s="26" t="s">
        <v>6</v>
      </c>
    </row>
    <row r="1901">
      <c r="A1901" s="27" t="s">
        <v>1958</v>
      </c>
      <c r="B1901" s="27" t="s">
        <v>6</v>
      </c>
      <c r="C1901" s="27" t="s">
        <v>7</v>
      </c>
      <c r="D1901" s="26" t="s">
        <v>6</v>
      </c>
    </row>
    <row r="1902">
      <c r="A1902" s="27" t="s">
        <v>1959</v>
      </c>
      <c r="B1902" s="27" t="s">
        <v>6</v>
      </c>
      <c r="C1902" s="27" t="s">
        <v>10</v>
      </c>
      <c r="D1902" s="26" t="s">
        <v>6</v>
      </c>
    </row>
    <row r="1903">
      <c r="A1903" s="27" t="s">
        <v>1960</v>
      </c>
      <c r="B1903" s="27" t="s">
        <v>6</v>
      </c>
      <c r="C1903" s="27" t="s">
        <v>6</v>
      </c>
      <c r="D1903" s="26" t="s">
        <v>6</v>
      </c>
    </row>
    <row r="1904">
      <c r="A1904" s="27" t="s">
        <v>1961</v>
      </c>
      <c r="B1904" s="27" t="s">
        <v>6</v>
      </c>
      <c r="C1904" s="27" t="s">
        <v>7</v>
      </c>
      <c r="D1904" s="26" t="s">
        <v>7</v>
      </c>
    </row>
    <row r="1905">
      <c r="A1905" s="27" t="s">
        <v>1962</v>
      </c>
      <c r="B1905" s="27" t="s">
        <v>6</v>
      </c>
      <c r="C1905" s="27" t="s">
        <v>6</v>
      </c>
      <c r="D1905" s="26" t="s">
        <v>7</v>
      </c>
    </row>
    <row r="1906">
      <c r="A1906" s="27" t="s">
        <v>1963</v>
      </c>
      <c r="B1906" s="27" t="s">
        <v>6</v>
      </c>
      <c r="C1906" s="27" t="s">
        <v>18</v>
      </c>
      <c r="D1906" s="26" t="s">
        <v>6</v>
      </c>
    </row>
    <row r="1907">
      <c r="A1907" s="27" t="s">
        <v>1964</v>
      </c>
      <c r="B1907" s="27" t="s">
        <v>6</v>
      </c>
      <c r="C1907" s="27" t="s">
        <v>6</v>
      </c>
      <c r="D1907" s="26" t="s">
        <v>7</v>
      </c>
    </row>
    <row r="1908">
      <c r="A1908" s="27" t="s">
        <v>1965</v>
      </c>
      <c r="B1908" s="27" t="s">
        <v>6</v>
      </c>
      <c r="C1908" s="27" t="s">
        <v>6</v>
      </c>
      <c r="D1908" s="26" t="s">
        <v>6</v>
      </c>
    </row>
    <row r="1909">
      <c r="A1909" s="27" t="s">
        <v>1966</v>
      </c>
      <c r="B1909" s="27" t="s">
        <v>6</v>
      </c>
      <c r="C1909" s="27" t="s">
        <v>6</v>
      </c>
      <c r="D1909" s="26" t="s">
        <v>6</v>
      </c>
    </row>
    <row r="1910">
      <c r="A1910" s="27" t="s">
        <v>1967</v>
      </c>
      <c r="B1910" s="27" t="s">
        <v>6</v>
      </c>
      <c r="C1910" s="27" t="s">
        <v>6</v>
      </c>
      <c r="D1910" s="26" t="s">
        <v>5</v>
      </c>
    </row>
    <row r="1911">
      <c r="A1911" s="27" t="s">
        <v>1968</v>
      </c>
      <c r="B1911" s="27" t="s">
        <v>6</v>
      </c>
      <c r="C1911" s="27" t="s">
        <v>6</v>
      </c>
      <c r="D1911" s="26" t="s">
        <v>7</v>
      </c>
    </row>
    <row r="1912">
      <c r="A1912" s="27" t="s">
        <v>1969</v>
      </c>
      <c r="B1912" s="27" t="s">
        <v>6</v>
      </c>
      <c r="C1912" s="27" t="s">
        <v>5</v>
      </c>
      <c r="D1912" s="26" t="s">
        <v>7</v>
      </c>
    </row>
    <row r="1913">
      <c r="A1913" s="27" t="s">
        <v>1970</v>
      </c>
      <c r="B1913" s="27" t="s">
        <v>6</v>
      </c>
      <c r="C1913" s="27" t="s">
        <v>5</v>
      </c>
      <c r="D1913" s="26" t="s">
        <v>5</v>
      </c>
    </row>
    <row r="1914">
      <c r="A1914" s="27" t="s">
        <v>1971</v>
      </c>
      <c r="B1914" s="27" t="s">
        <v>6</v>
      </c>
      <c r="C1914" s="27" t="s">
        <v>7</v>
      </c>
      <c r="D1914" s="26" t="s">
        <v>7</v>
      </c>
    </row>
    <row r="1915">
      <c r="A1915" s="27" t="s">
        <v>1972</v>
      </c>
      <c r="B1915" s="27" t="s">
        <v>6</v>
      </c>
      <c r="C1915" s="27" t="s">
        <v>7</v>
      </c>
      <c r="D1915" s="26" t="s">
        <v>7</v>
      </c>
    </row>
    <row r="1916">
      <c r="A1916" s="27" t="s">
        <v>1973</v>
      </c>
      <c r="B1916" s="27" t="s">
        <v>6</v>
      </c>
      <c r="C1916" s="27" t="s">
        <v>7</v>
      </c>
      <c r="D1916" s="26" t="s">
        <v>7</v>
      </c>
    </row>
    <row r="1917">
      <c r="A1917" s="27" t="s">
        <v>1974</v>
      </c>
      <c r="B1917" s="27" t="s">
        <v>6</v>
      </c>
      <c r="C1917" s="27" t="s">
        <v>7</v>
      </c>
      <c r="D1917" s="26" t="s">
        <v>7</v>
      </c>
    </row>
    <row r="1918">
      <c r="A1918" s="27" t="s">
        <v>1975</v>
      </c>
      <c r="B1918" s="27" t="s">
        <v>6</v>
      </c>
      <c r="C1918" s="27" t="s">
        <v>5</v>
      </c>
      <c r="D1918" s="26" t="s">
        <v>6</v>
      </c>
    </row>
    <row r="1919">
      <c r="A1919" s="27" t="s">
        <v>1976</v>
      </c>
      <c r="B1919" s="27" t="s">
        <v>6</v>
      </c>
      <c r="C1919" s="27" t="s">
        <v>7</v>
      </c>
      <c r="D1919" s="26" t="s">
        <v>7</v>
      </c>
    </row>
    <row r="1920">
      <c r="A1920" s="27" t="s">
        <v>1977</v>
      </c>
      <c r="B1920" s="27" t="s">
        <v>6</v>
      </c>
      <c r="C1920" s="27" t="s">
        <v>7</v>
      </c>
      <c r="D1920" s="26" t="s">
        <v>7</v>
      </c>
    </row>
    <row r="1921">
      <c r="A1921" s="27" t="s">
        <v>1978</v>
      </c>
      <c r="B1921" s="27" t="s">
        <v>6</v>
      </c>
      <c r="C1921" s="27" t="s">
        <v>6</v>
      </c>
      <c r="D1921" s="26" t="s">
        <v>6</v>
      </c>
    </row>
    <row r="1922">
      <c r="A1922" s="27" t="s">
        <v>1979</v>
      </c>
      <c r="B1922" s="27" t="s">
        <v>6</v>
      </c>
      <c r="C1922" s="27" t="s">
        <v>10</v>
      </c>
      <c r="D1922" s="26" t="s">
        <v>6</v>
      </c>
    </row>
    <row r="1923">
      <c r="A1923" s="27" t="s">
        <v>1980</v>
      </c>
      <c r="B1923" s="27" t="s">
        <v>23</v>
      </c>
      <c r="C1923" s="27" t="s">
        <v>30</v>
      </c>
      <c r="D1923" s="26" t="s">
        <v>6</v>
      </c>
    </row>
    <row r="1924">
      <c r="A1924" s="27" t="s">
        <v>1981</v>
      </c>
      <c r="B1924" s="27" t="s">
        <v>6</v>
      </c>
      <c r="C1924" s="27" t="s">
        <v>7</v>
      </c>
      <c r="D1924" s="26" t="s">
        <v>5</v>
      </c>
    </row>
    <row r="1925">
      <c r="A1925" s="27" t="s">
        <v>1982</v>
      </c>
      <c r="B1925" s="27" t="s">
        <v>6</v>
      </c>
      <c r="C1925" s="27" t="s">
        <v>6</v>
      </c>
      <c r="D1925" s="26" t="s">
        <v>7</v>
      </c>
    </row>
    <row r="1926">
      <c r="A1926" s="27" t="s">
        <v>1983</v>
      </c>
      <c r="B1926" s="27" t="s">
        <v>6</v>
      </c>
      <c r="C1926" s="27" t="s">
        <v>7</v>
      </c>
      <c r="D1926" s="26" t="s">
        <v>7</v>
      </c>
    </row>
    <row r="1927">
      <c r="A1927" s="27" t="s">
        <v>1984</v>
      </c>
      <c r="B1927" s="27" t="s">
        <v>6</v>
      </c>
      <c r="C1927" s="27" t="s">
        <v>7</v>
      </c>
      <c r="D1927" s="26" t="s">
        <v>6</v>
      </c>
    </row>
    <row r="1928">
      <c r="A1928" s="27" t="s">
        <v>1985</v>
      </c>
      <c r="B1928" s="27" t="s">
        <v>6</v>
      </c>
      <c r="C1928" s="27" t="s">
        <v>7</v>
      </c>
      <c r="D1928" s="26" t="s">
        <v>7</v>
      </c>
    </row>
    <row r="1929">
      <c r="A1929" s="27" t="s">
        <v>1986</v>
      </c>
      <c r="B1929" s="27" t="s">
        <v>6</v>
      </c>
      <c r="C1929" s="27" t="s">
        <v>99</v>
      </c>
      <c r="D1929" s="26" t="s">
        <v>30</v>
      </c>
    </row>
    <row r="1930">
      <c r="A1930" s="27" t="s">
        <v>1987</v>
      </c>
      <c r="B1930" s="27" t="s">
        <v>6</v>
      </c>
      <c r="C1930" s="27" t="s">
        <v>10</v>
      </c>
      <c r="D1930" s="26" t="s">
        <v>6</v>
      </c>
    </row>
    <row r="1931">
      <c r="A1931" s="27" t="s">
        <v>1988</v>
      </c>
      <c r="B1931" s="27" t="s">
        <v>5</v>
      </c>
      <c r="C1931" s="27" t="s">
        <v>6</v>
      </c>
      <c r="D1931" s="26" t="s">
        <v>5</v>
      </c>
    </row>
    <row r="1932">
      <c r="A1932" s="27" t="s">
        <v>1989</v>
      </c>
      <c r="B1932" s="27" t="s">
        <v>6</v>
      </c>
      <c r="C1932" s="27" t="s">
        <v>6</v>
      </c>
      <c r="D1932" s="26" t="s">
        <v>6</v>
      </c>
    </row>
    <row r="1933">
      <c r="A1933" s="27" t="s">
        <v>1990</v>
      </c>
      <c r="B1933" s="27" t="s">
        <v>6</v>
      </c>
      <c r="C1933" s="27" t="s">
        <v>42</v>
      </c>
      <c r="D1933" s="26" t="s">
        <v>96</v>
      </c>
    </row>
    <row r="1934">
      <c r="A1934" s="27" t="s">
        <v>1991</v>
      </c>
      <c r="B1934" s="27" t="s">
        <v>6</v>
      </c>
      <c r="C1934" s="27" t="s">
        <v>6</v>
      </c>
      <c r="D1934" s="26" t="s">
        <v>6</v>
      </c>
    </row>
    <row r="1935">
      <c r="A1935" s="27" t="s">
        <v>1992</v>
      </c>
      <c r="B1935" s="27" t="s">
        <v>6</v>
      </c>
      <c r="C1935" s="27" t="s">
        <v>6</v>
      </c>
      <c r="D1935" s="26" t="s">
        <v>7</v>
      </c>
    </row>
    <row r="1936">
      <c r="A1936" s="27" t="s">
        <v>1993</v>
      </c>
      <c r="B1936" s="27" t="s">
        <v>6</v>
      </c>
      <c r="C1936" s="27" t="s">
        <v>7</v>
      </c>
      <c r="D1936" s="26" t="s">
        <v>7</v>
      </c>
    </row>
    <row r="1937">
      <c r="A1937" s="27" t="s">
        <v>1994</v>
      </c>
      <c r="B1937" s="27" t="s">
        <v>7</v>
      </c>
      <c r="C1937" s="27" t="s">
        <v>7</v>
      </c>
      <c r="D1937" s="26" t="s">
        <v>6</v>
      </c>
    </row>
    <row r="1938">
      <c r="A1938" s="27" t="s">
        <v>1995</v>
      </c>
      <c r="B1938" s="27" t="s">
        <v>6</v>
      </c>
      <c r="C1938" s="27" t="s">
        <v>7</v>
      </c>
      <c r="D1938" s="26" t="s">
        <v>7</v>
      </c>
    </row>
    <row r="1939">
      <c r="A1939" s="27" t="s">
        <v>1996</v>
      </c>
      <c r="B1939" s="27" t="s">
        <v>6</v>
      </c>
      <c r="C1939" s="27" t="s">
        <v>7</v>
      </c>
      <c r="D1939" s="26" t="s">
        <v>23</v>
      </c>
    </row>
    <row r="1940">
      <c r="A1940" s="27" t="s">
        <v>1997</v>
      </c>
      <c r="B1940" s="27" t="s">
        <v>6</v>
      </c>
      <c r="C1940" s="27" t="s">
        <v>6</v>
      </c>
      <c r="D1940" s="26" t="s">
        <v>6</v>
      </c>
    </row>
    <row r="1941">
      <c r="A1941" s="27" t="s">
        <v>1998</v>
      </c>
      <c r="B1941" s="27" t="s">
        <v>6</v>
      </c>
      <c r="C1941" s="27" t="s">
        <v>6</v>
      </c>
      <c r="D1941" s="26" t="s">
        <v>5</v>
      </c>
    </row>
    <row r="1942">
      <c r="A1942" s="27" t="s">
        <v>1999</v>
      </c>
      <c r="B1942" s="27" t="s">
        <v>6</v>
      </c>
      <c r="C1942" s="27" t="s">
        <v>7</v>
      </c>
      <c r="D1942" s="26" t="s">
        <v>6</v>
      </c>
    </row>
    <row r="1943">
      <c r="A1943" s="27" t="s">
        <v>2000</v>
      </c>
      <c r="B1943" s="27" t="s">
        <v>5</v>
      </c>
      <c r="C1943" s="27" t="s">
        <v>99</v>
      </c>
      <c r="D1943" s="26" t="s">
        <v>5</v>
      </c>
    </row>
    <row r="1944">
      <c r="A1944" s="27" t="s">
        <v>2001</v>
      </c>
      <c r="B1944" s="27" t="s">
        <v>99</v>
      </c>
      <c r="C1944" s="27" t="s">
        <v>23</v>
      </c>
      <c r="D1944" s="26" t="s">
        <v>99</v>
      </c>
    </row>
    <row r="1945">
      <c r="A1945" s="27" t="s">
        <v>2002</v>
      </c>
      <c r="B1945" s="27" t="s">
        <v>6</v>
      </c>
      <c r="C1945" s="27" t="s">
        <v>7</v>
      </c>
      <c r="D1945" s="26" t="s">
        <v>7</v>
      </c>
    </row>
    <row r="1946">
      <c r="A1946" s="27" t="s">
        <v>2003</v>
      </c>
      <c r="B1946" s="27" t="s">
        <v>6</v>
      </c>
      <c r="C1946" s="27" t="s">
        <v>7</v>
      </c>
      <c r="D1946" s="26" t="s">
        <v>7</v>
      </c>
    </row>
    <row r="1947">
      <c r="A1947" s="27" t="s">
        <v>2004</v>
      </c>
      <c r="B1947" s="27" t="s">
        <v>6</v>
      </c>
      <c r="C1947" s="27" t="s">
        <v>6</v>
      </c>
      <c r="D1947" s="26" t="s">
        <v>23</v>
      </c>
    </row>
    <row r="1948">
      <c r="A1948" s="27" t="s">
        <v>2005</v>
      </c>
      <c r="B1948" s="27" t="s">
        <v>6</v>
      </c>
      <c r="C1948" s="27" t="s">
        <v>7</v>
      </c>
      <c r="D1948" s="26" t="s">
        <v>7</v>
      </c>
    </row>
    <row r="1949">
      <c r="A1949" s="27" t="s">
        <v>2006</v>
      </c>
      <c r="B1949" s="27" t="s">
        <v>6</v>
      </c>
      <c r="C1949" s="27" t="s">
        <v>7</v>
      </c>
      <c r="D1949" s="26" t="s">
        <v>7</v>
      </c>
    </row>
    <row r="1950">
      <c r="A1950" s="27" t="s">
        <v>2007</v>
      </c>
      <c r="B1950" s="27" t="s">
        <v>6</v>
      </c>
      <c r="C1950" s="27" t="s">
        <v>7</v>
      </c>
      <c r="D1950" s="26" t="s">
        <v>7</v>
      </c>
    </row>
    <row r="1951">
      <c r="A1951" s="27" t="s">
        <v>2008</v>
      </c>
      <c r="B1951" s="27" t="s">
        <v>5</v>
      </c>
      <c r="C1951" s="27" t="s">
        <v>7</v>
      </c>
      <c r="D1951" s="26" t="s">
        <v>7</v>
      </c>
    </row>
    <row r="1952">
      <c r="A1952" s="27" t="s">
        <v>2009</v>
      </c>
      <c r="B1952" s="27" t="s">
        <v>6</v>
      </c>
      <c r="C1952" s="27" t="s">
        <v>5</v>
      </c>
      <c r="D1952" s="26" t="s">
        <v>7</v>
      </c>
    </row>
    <row r="1953">
      <c r="A1953" s="27" t="s">
        <v>2010</v>
      </c>
      <c r="B1953" s="27" t="s">
        <v>6</v>
      </c>
      <c r="C1953" s="27" t="s">
        <v>7</v>
      </c>
      <c r="D1953" s="26" t="s">
        <v>7</v>
      </c>
    </row>
    <row r="1954">
      <c r="A1954" s="27" t="s">
        <v>2011</v>
      </c>
      <c r="B1954" s="27" t="s">
        <v>6</v>
      </c>
      <c r="C1954" s="27" t="s">
        <v>99</v>
      </c>
      <c r="D1954" s="26" t="s">
        <v>7</v>
      </c>
    </row>
    <row r="1955">
      <c r="A1955" s="27" t="s">
        <v>2012</v>
      </c>
      <c r="B1955" s="27" t="s">
        <v>5</v>
      </c>
      <c r="C1955" s="27" t="s">
        <v>6</v>
      </c>
      <c r="D1955" s="26" t="s">
        <v>23</v>
      </c>
    </row>
    <row r="1956">
      <c r="A1956" s="27" t="s">
        <v>2013</v>
      </c>
      <c r="B1956" s="27" t="s">
        <v>6</v>
      </c>
      <c r="C1956" s="27" t="s">
        <v>6</v>
      </c>
      <c r="D1956" s="26" t="s">
        <v>7</v>
      </c>
    </row>
    <row r="1957">
      <c r="A1957" s="27" t="s">
        <v>2014</v>
      </c>
      <c r="B1957" s="27" t="s">
        <v>6</v>
      </c>
      <c r="C1957" s="27" t="s">
        <v>6</v>
      </c>
      <c r="D1957" s="26" t="s">
        <v>23</v>
      </c>
    </row>
    <row r="1958">
      <c r="A1958" s="27" t="s">
        <v>2015</v>
      </c>
      <c r="B1958" s="27" t="s">
        <v>6</v>
      </c>
      <c r="C1958" s="27" t="s">
        <v>7</v>
      </c>
      <c r="D1958" s="26" t="s">
        <v>6</v>
      </c>
    </row>
    <row r="1959">
      <c r="A1959" s="27" t="s">
        <v>2016</v>
      </c>
      <c r="B1959" s="27" t="s">
        <v>6</v>
      </c>
      <c r="C1959" s="27" t="s">
        <v>7</v>
      </c>
      <c r="D1959" s="26" t="s">
        <v>7</v>
      </c>
    </row>
    <row r="1960">
      <c r="A1960" s="27" t="s">
        <v>2017</v>
      </c>
      <c r="B1960" s="27" t="s">
        <v>6</v>
      </c>
      <c r="C1960" s="27" t="s">
        <v>6</v>
      </c>
      <c r="D1960" s="26" t="s">
        <v>30</v>
      </c>
    </row>
    <row r="1961">
      <c r="A1961" s="27" t="s">
        <v>2018</v>
      </c>
      <c r="B1961" s="27" t="s">
        <v>6</v>
      </c>
      <c r="C1961" s="27" t="s">
        <v>6</v>
      </c>
      <c r="D1961" s="26" t="s">
        <v>7</v>
      </c>
    </row>
    <row r="1962">
      <c r="A1962" s="27" t="s">
        <v>2019</v>
      </c>
      <c r="B1962" s="27" t="s">
        <v>5</v>
      </c>
      <c r="C1962" s="27" t="s">
        <v>6</v>
      </c>
      <c r="D1962" s="26" t="s">
        <v>6</v>
      </c>
    </row>
    <row r="1963">
      <c r="A1963" s="27" t="s">
        <v>2020</v>
      </c>
      <c r="B1963" s="27" t="s">
        <v>6</v>
      </c>
      <c r="C1963" s="27" t="s">
        <v>7</v>
      </c>
      <c r="D1963" s="26" t="s">
        <v>5</v>
      </c>
    </row>
    <row r="1964">
      <c r="A1964" s="27" t="s">
        <v>2021</v>
      </c>
      <c r="B1964" s="27" t="s">
        <v>6</v>
      </c>
      <c r="C1964" s="27" t="s">
        <v>6</v>
      </c>
      <c r="D1964" s="26" t="s">
        <v>7</v>
      </c>
    </row>
    <row r="1965">
      <c r="A1965" s="27" t="s">
        <v>2022</v>
      </c>
      <c r="B1965" s="27" t="s">
        <v>6</v>
      </c>
      <c r="C1965" s="27" t="s">
        <v>6</v>
      </c>
      <c r="D1965" s="26" t="s">
        <v>6</v>
      </c>
    </row>
    <row r="1966">
      <c r="A1966" s="27" t="s">
        <v>2023</v>
      </c>
      <c r="B1966" s="27" t="s">
        <v>6</v>
      </c>
      <c r="C1966" s="27" t="s">
        <v>7</v>
      </c>
      <c r="D1966" s="26" t="s">
        <v>5</v>
      </c>
    </row>
    <row r="1967">
      <c r="A1967" s="27" t="s">
        <v>2024</v>
      </c>
      <c r="B1967" s="27" t="s">
        <v>6</v>
      </c>
      <c r="C1967" s="27" t="s">
        <v>6</v>
      </c>
      <c r="D1967" s="26" t="s">
        <v>6</v>
      </c>
    </row>
    <row r="1968">
      <c r="A1968" s="27" t="s">
        <v>2025</v>
      </c>
      <c r="B1968" s="27" t="s">
        <v>6</v>
      </c>
      <c r="C1968" s="27" t="s">
        <v>6</v>
      </c>
      <c r="D1968" s="26" t="s">
        <v>7</v>
      </c>
    </row>
    <row r="1969">
      <c r="A1969" s="27" t="s">
        <v>2026</v>
      </c>
      <c r="B1969" s="27" t="s">
        <v>6</v>
      </c>
      <c r="C1969" s="27" t="s">
        <v>7</v>
      </c>
      <c r="D1969" s="26" t="s">
        <v>5</v>
      </c>
    </row>
    <row r="1970">
      <c r="A1970" s="27" t="s">
        <v>2027</v>
      </c>
      <c r="B1970" s="27" t="s">
        <v>6</v>
      </c>
      <c r="C1970" s="27" t="s">
        <v>6</v>
      </c>
      <c r="D1970" s="26" t="s">
        <v>5</v>
      </c>
    </row>
    <row r="1971">
      <c r="A1971" s="27" t="s">
        <v>2028</v>
      </c>
      <c r="B1971" s="27" t="s">
        <v>6</v>
      </c>
      <c r="C1971" s="27" t="s">
        <v>6</v>
      </c>
      <c r="D1971" s="26" t="s">
        <v>7</v>
      </c>
    </row>
    <row r="1972">
      <c r="A1972" s="27" t="s">
        <v>2029</v>
      </c>
      <c r="B1972" s="27" t="s">
        <v>5</v>
      </c>
      <c r="C1972" s="27" t="s">
        <v>7</v>
      </c>
      <c r="D1972" s="26" t="s">
        <v>5</v>
      </c>
    </row>
    <row r="1973">
      <c r="A1973" s="27" t="s">
        <v>2030</v>
      </c>
      <c r="B1973" s="27" t="s">
        <v>6</v>
      </c>
      <c r="C1973" s="27" t="s">
        <v>7</v>
      </c>
      <c r="D1973" s="26" t="s">
        <v>7</v>
      </c>
    </row>
    <row r="1974">
      <c r="A1974" s="27" t="s">
        <v>2031</v>
      </c>
      <c r="B1974" s="27" t="s">
        <v>7</v>
      </c>
      <c r="C1974" s="27" t="s">
        <v>6</v>
      </c>
      <c r="D1974" s="26" t="s">
        <v>23</v>
      </c>
    </row>
    <row r="1975">
      <c r="A1975" s="27" t="s">
        <v>2032</v>
      </c>
      <c r="B1975" s="27" t="s">
        <v>6</v>
      </c>
      <c r="C1975" s="27" t="s">
        <v>6</v>
      </c>
      <c r="D1975" s="26" t="s">
        <v>6</v>
      </c>
    </row>
    <row r="1976">
      <c r="A1976" s="27" t="s">
        <v>2033</v>
      </c>
      <c r="B1976" s="27" t="s">
        <v>6</v>
      </c>
      <c r="C1976" s="27" t="s">
        <v>7</v>
      </c>
      <c r="D1976" s="26" t="s">
        <v>7</v>
      </c>
    </row>
    <row r="1977">
      <c r="A1977" s="27" t="s">
        <v>2034</v>
      </c>
      <c r="B1977" s="27" t="s">
        <v>6</v>
      </c>
      <c r="C1977" s="27" t="s">
        <v>7</v>
      </c>
      <c r="D1977" s="26" t="s">
        <v>7</v>
      </c>
    </row>
    <row r="1978">
      <c r="A1978" s="27" t="s">
        <v>2035</v>
      </c>
      <c r="B1978" s="27" t="s">
        <v>7</v>
      </c>
      <c r="C1978" s="27" t="s">
        <v>7</v>
      </c>
      <c r="D1978" s="26" t="s">
        <v>99</v>
      </c>
    </row>
    <row r="1979">
      <c r="A1979" s="27" t="s">
        <v>2036</v>
      </c>
      <c r="B1979" s="27" t="s">
        <v>6</v>
      </c>
      <c r="C1979" s="27" t="s">
        <v>6</v>
      </c>
      <c r="D1979" s="26" t="s">
        <v>5</v>
      </c>
    </row>
    <row r="1980">
      <c r="A1980" s="27" t="s">
        <v>2037</v>
      </c>
      <c r="B1980" s="27" t="s">
        <v>6</v>
      </c>
      <c r="C1980" s="27" t="s">
        <v>5</v>
      </c>
      <c r="D1980" s="26" t="s">
        <v>7</v>
      </c>
    </row>
    <row r="1981">
      <c r="A1981" s="27" t="s">
        <v>2038</v>
      </c>
      <c r="B1981" s="27" t="s">
        <v>6</v>
      </c>
      <c r="C1981" s="27" t="s">
        <v>6</v>
      </c>
      <c r="D1981" s="26" t="s">
        <v>7</v>
      </c>
    </row>
    <row r="1982">
      <c r="A1982" s="27" t="s">
        <v>2039</v>
      </c>
      <c r="B1982" s="27" t="s">
        <v>6</v>
      </c>
      <c r="C1982" s="27" t="s">
        <v>5</v>
      </c>
      <c r="D1982" s="26" t="s">
        <v>7</v>
      </c>
    </row>
    <row r="1983">
      <c r="A1983" s="27" t="s">
        <v>2040</v>
      </c>
      <c r="B1983" s="27" t="s">
        <v>6</v>
      </c>
      <c r="C1983" s="27" t="s">
        <v>6</v>
      </c>
      <c r="D1983" s="26" t="s">
        <v>6</v>
      </c>
    </row>
    <row r="1984">
      <c r="A1984" s="27" t="s">
        <v>2041</v>
      </c>
      <c r="B1984" s="27" t="s">
        <v>6</v>
      </c>
      <c r="C1984" s="27" t="s">
        <v>6</v>
      </c>
      <c r="D1984" s="26" t="s">
        <v>6</v>
      </c>
    </row>
    <row r="1985">
      <c r="A1985" s="27" t="s">
        <v>2042</v>
      </c>
      <c r="B1985" s="27" t="s">
        <v>10</v>
      </c>
      <c r="C1985" s="27" t="s">
        <v>10</v>
      </c>
      <c r="D1985" s="26" t="s">
        <v>7</v>
      </c>
    </row>
    <row r="1986">
      <c r="A1986" s="27" t="s">
        <v>2043</v>
      </c>
      <c r="B1986" s="27" t="s">
        <v>30</v>
      </c>
      <c r="C1986" s="27" t="s">
        <v>6</v>
      </c>
      <c r="D1986" s="26" t="s">
        <v>42</v>
      </c>
    </row>
    <row r="1987">
      <c r="A1987" s="27" t="s">
        <v>2044</v>
      </c>
      <c r="B1987" s="27" t="s">
        <v>5</v>
      </c>
      <c r="C1987" s="27" t="s">
        <v>7</v>
      </c>
      <c r="D1987" s="26" t="s">
        <v>6</v>
      </c>
    </row>
    <row r="1988">
      <c r="A1988" s="27" t="s">
        <v>2045</v>
      </c>
      <c r="B1988" s="27" t="s">
        <v>6</v>
      </c>
      <c r="C1988" s="27" t="s">
        <v>96</v>
      </c>
      <c r="D1988" s="26" t="s">
        <v>5</v>
      </c>
    </row>
    <row r="1989">
      <c r="A1989" s="27" t="s">
        <v>2046</v>
      </c>
      <c r="B1989" s="27" t="s">
        <v>101</v>
      </c>
      <c r="C1989" s="27" t="s">
        <v>7</v>
      </c>
      <c r="D1989" s="26" t="s">
        <v>7</v>
      </c>
    </row>
    <row r="1990">
      <c r="A1990" s="27" t="s">
        <v>2047</v>
      </c>
      <c r="B1990" s="27" t="s">
        <v>6</v>
      </c>
      <c r="C1990" s="27" t="s">
        <v>10</v>
      </c>
      <c r="D1990" s="26" t="s">
        <v>7</v>
      </c>
    </row>
    <row r="1991">
      <c r="A1991" s="27" t="s">
        <v>2048</v>
      </c>
      <c r="B1991" s="27" t="s">
        <v>101</v>
      </c>
      <c r="C1991" s="27" t="s">
        <v>6</v>
      </c>
      <c r="D1991" s="26" t="s">
        <v>10</v>
      </c>
    </row>
    <row r="1992">
      <c r="A1992" s="27" t="s">
        <v>2049</v>
      </c>
      <c r="B1992" s="27" t="s">
        <v>6</v>
      </c>
      <c r="C1992" s="27" t="s">
        <v>5</v>
      </c>
      <c r="D1992" s="26" t="s">
        <v>10</v>
      </c>
    </row>
    <row r="1993">
      <c r="A1993" s="27" t="s">
        <v>2050</v>
      </c>
      <c r="B1993" s="27" t="s">
        <v>5</v>
      </c>
      <c r="C1993" s="27" t="s">
        <v>6</v>
      </c>
      <c r="D1993" s="26" t="s">
        <v>6</v>
      </c>
    </row>
    <row r="1994">
      <c r="A1994" s="27" t="s">
        <v>2051</v>
      </c>
      <c r="B1994" s="27" t="s">
        <v>6</v>
      </c>
      <c r="C1994" s="27" t="s">
        <v>7</v>
      </c>
      <c r="D1994" s="26" t="s">
        <v>5</v>
      </c>
    </row>
    <row r="1995">
      <c r="A1995" s="27" t="s">
        <v>2052</v>
      </c>
      <c r="B1995" s="27" t="s">
        <v>7</v>
      </c>
      <c r="C1995" s="27" t="s">
        <v>10</v>
      </c>
      <c r="D1995" s="26" t="s">
        <v>7</v>
      </c>
    </row>
    <row r="1996">
      <c r="A1996" s="27" t="s">
        <v>2053</v>
      </c>
      <c r="B1996" s="27" t="s">
        <v>7</v>
      </c>
      <c r="C1996" s="27" t="s">
        <v>7</v>
      </c>
      <c r="D1996" s="26" t="s">
        <v>6</v>
      </c>
    </row>
    <row r="1997">
      <c r="A1997" s="27" t="s">
        <v>2054</v>
      </c>
      <c r="B1997" s="27" t="s">
        <v>10</v>
      </c>
      <c r="C1997" s="27" t="s">
        <v>30</v>
      </c>
      <c r="D1997" s="26" t="s">
        <v>10</v>
      </c>
    </row>
    <row r="1998">
      <c r="A1998" s="27" t="s">
        <v>2055</v>
      </c>
      <c r="B1998" s="27" t="s">
        <v>6</v>
      </c>
      <c r="C1998" s="27" t="s">
        <v>5</v>
      </c>
      <c r="D1998" s="26" t="s">
        <v>5</v>
      </c>
    </row>
    <row r="1999">
      <c r="A1999" s="27" t="s">
        <v>2056</v>
      </c>
      <c r="B1999" s="27" t="s">
        <v>5</v>
      </c>
      <c r="C1999" s="27" t="s">
        <v>10</v>
      </c>
      <c r="D1999" s="26" t="s">
        <v>7</v>
      </c>
    </row>
    <row r="2000">
      <c r="A2000" s="27" t="s">
        <v>2057</v>
      </c>
      <c r="B2000" s="27" t="s">
        <v>18</v>
      </c>
      <c r="C2000" s="27" t="s">
        <v>18</v>
      </c>
      <c r="D2000" s="26" t="s">
        <v>18</v>
      </c>
    </row>
    <row r="2001">
      <c r="A2001" s="27" t="s">
        <v>2058</v>
      </c>
      <c r="B2001" s="27" t="s">
        <v>7</v>
      </c>
      <c r="C2001" s="27" t="s">
        <v>7</v>
      </c>
      <c r="D2001" s="26" t="s">
        <v>30</v>
      </c>
    </row>
    <row r="2002">
      <c r="A2002" s="27" t="s">
        <v>2059</v>
      </c>
      <c r="B2002" s="27" t="s">
        <v>10</v>
      </c>
      <c r="C2002" s="27" t="s">
        <v>23</v>
      </c>
      <c r="D2002" s="26" t="s">
        <v>7</v>
      </c>
    </row>
    <row r="2003">
      <c r="A2003" s="27" t="s">
        <v>2060</v>
      </c>
      <c r="B2003" s="27" t="s">
        <v>6</v>
      </c>
      <c r="C2003" s="27" t="s">
        <v>7</v>
      </c>
      <c r="D2003" s="26" t="s">
        <v>6</v>
      </c>
    </row>
    <row r="2004">
      <c r="A2004" s="27" t="s">
        <v>2061</v>
      </c>
      <c r="B2004" s="27" t="s">
        <v>96</v>
      </c>
      <c r="C2004" s="27" t="s">
        <v>6</v>
      </c>
      <c r="D2004" s="26" t="s">
        <v>5</v>
      </c>
    </row>
    <row r="2005">
      <c r="A2005" s="27" t="s">
        <v>2062</v>
      </c>
      <c r="B2005" s="27" t="s">
        <v>42</v>
      </c>
      <c r="C2005" s="27" t="s">
        <v>23</v>
      </c>
      <c r="D2005" s="26" t="s">
        <v>6</v>
      </c>
    </row>
    <row r="2006">
      <c r="A2006" s="27" t="s">
        <v>2063</v>
      </c>
      <c r="B2006" s="27" t="s">
        <v>10</v>
      </c>
      <c r="C2006" s="27" t="s">
        <v>99</v>
      </c>
      <c r="D2006" s="26" t="s">
        <v>7</v>
      </c>
    </row>
    <row r="2007">
      <c r="A2007" s="27" t="s">
        <v>2064</v>
      </c>
      <c r="B2007" s="27" t="s">
        <v>14</v>
      </c>
      <c r="C2007" s="27" t="s">
        <v>6</v>
      </c>
      <c r="D2007" s="26" t="s">
        <v>6</v>
      </c>
    </row>
    <row r="2008">
      <c r="A2008" s="27" t="s">
        <v>2065</v>
      </c>
      <c r="B2008" s="27" t="s">
        <v>6</v>
      </c>
      <c r="C2008" s="27" t="s">
        <v>7</v>
      </c>
      <c r="D2008" s="26" t="s">
        <v>5</v>
      </c>
    </row>
    <row r="2009">
      <c r="A2009" s="27" t="s">
        <v>2066</v>
      </c>
      <c r="B2009" s="27" t="s">
        <v>42</v>
      </c>
      <c r="C2009" s="27" t="s">
        <v>5</v>
      </c>
      <c r="D2009" s="26" t="s">
        <v>42</v>
      </c>
    </row>
    <row r="2010">
      <c r="A2010" s="27" t="s">
        <v>2067</v>
      </c>
      <c r="B2010" s="27" t="s">
        <v>6</v>
      </c>
      <c r="C2010" s="27" t="s">
        <v>18</v>
      </c>
      <c r="D2010" s="26" t="s">
        <v>6</v>
      </c>
    </row>
    <row r="2011">
      <c r="A2011" s="27" t="s">
        <v>2068</v>
      </c>
      <c r="B2011" s="27" t="s">
        <v>6</v>
      </c>
      <c r="C2011" s="27" t="s">
        <v>99</v>
      </c>
      <c r="D2011" s="26" t="s">
        <v>5</v>
      </c>
    </row>
    <row r="2012">
      <c r="A2012" s="27" t="s">
        <v>2069</v>
      </c>
      <c r="B2012" s="27" t="s">
        <v>6</v>
      </c>
      <c r="C2012" s="27" t="s">
        <v>7</v>
      </c>
      <c r="D2012" s="26" t="s">
        <v>23</v>
      </c>
    </row>
    <row r="2013">
      <c r="A2013" s="27" t="s">
        <v>2070</v>
      </c>
      <c r="B2013" s="27" t="s">
        <v>6</v>
      </c>
      <c r="C2013" s="27" t="s">
        <v>7</v>
      </c>
      <c r="D2013" s="26" t="s">
        <v>6</v>
      </c>
    </row>
    <row r="2014">
      <c r="A2014" s="27" t="s">
        <v>2071</v>
      </c>
      <c r="B2014" s="27" t="s">
        <v>101</v>
      </c>
      <c r="C2014" s="27" t="s">
        <v>7</v>
      </c>
      <c r="D2014" s="26" t="s">
        <v>6</v>
      </c>
    </row>
    <row r="2015">
      <c r="A2015" s="27" t="s">
        <v>2072</v>
      </c>
      <c r="B2015" s="27" t="s">
        <v>6</v>
      </c>
      <c r="C2015" s="27" t="s">
        <v>7</v>
      </c>
      <c r="D2015" s="26" t="s">
        <v>99</v>
      </c>
    </row>
    <row r="2016">
      <c r="A2016" s="27" t="s">
        <v>2073</v>
      </c>
      <c r="B2016" s="27" t="s">
        <v>5</v>
      </c>
      <c r="C2016" s="27" t="s">
        <v>99</v>
      </c>
      <c r="D2016" s="26" t="s">
        <v>5</v>
      </c>
    </row>
    <row r="2017">
      <c r="A2017" s="27" t="s">
        <v>2074</v>
      </c>
      <c r="B2017" s="27" t="s">
        <v>42</v>
      </c>
      <c r="C2017" s="27" t="s">
        <v>5</v>
      </c>
      <c r="D2017" s="26" t="s">
        <v>30</v>
      </c>
    </row>
    <row r="2018">
      <c r="A2018" s="27" t="s">
        <v>2075</v>
      </c>
      <c r="B2018" s="27" t="s">
        <v>42</v>
      </c>
      <c r="C2018" s="27" t="s">
        <v>42</v>
      </c>
      <c r="D2018" s="26" t="s">
        <v>7</v>
      </c>
    </row>
    <row r="2019">
      <c r="A2019" s="27" t="s">
        <v>2076</v>
      </c>
      <c r="B2019" s="27" t="s">
        <v>10</v>
      </c>
      <c r="C2019" s="27" t="s">
        <v>6</v>
      </c>
      <c r="D2019" s="26" t="s">
        <v>6</v>
      </c>
    </row>
    <row r="2020">
      <c r="A2020" s="27" t="s">
        <v>2077</v>
      </c>
      <c r="B2020" s="27" t="s">
        <v>5</v>
      </c>
      <c r="C2020" s="27" t="s">
        <v>7</v>
      </c>
      <c r="D2020" s="26" t="s">
        <v>6</v>
      </c>
    </row>
    <row r="2021">
      <c r="A2021" s="27" t="s">
        <v>2078</v>
      </c>
      <c r="B2021" s="27" t="s">
        <v>5</v>
      </c>
      <c r="C2021" s="27" t="s">
        <v>6</v>
      </c>
      <c r="D2021" s="26" t="s">
        <v>7</v>
      </c>
    </row>
    <row r="2022">
      <c r="A2022" s="27" t="s">
        <v>2079</v>
      </c>
      <c r="B2022" s="27" t="s">
        <v>6</v>
      </c>
      <c r="C2022" s="27" t="s">
        <v>6</v>
      </c>
      <c r="D2022" s="26" t="s">
        <v>6</v>
      </c>
    </row>
    <row r="2023">
      <c r="A2023" s="27" t="s">
        <v>2080</v>
      </c>
      <c r="B2023" s="27" t="s">
        <v>42</v>
      </c>
      <c r="C2023" s="27" t="s">
        <v>5</v>
      </c>
      <c r="D2023" s="26" t="s">
        <v>30</v>
      </c>
    </row>
    <row r="2024">
      <c r="A2024" s="27" t="s">
        <v>2081</v>
      </c>
      <c r="B2024" s="27" t="s">
        <v>5</v>
      </c>
      <c r="C2024" s="27" t="s">
        <v>99</v>
      </c>
      <c r="D2024" s="26" t="s">
        <v>6</v>
      </c>
    </row>
    <row r="2025">
      <c r="A2025" s="27" t="s">
        <v>2082</v>
      </c>
      <c r="B2025" s="27" t="s">
        <v>5</v>
      </c>
      <c r="C2025" s="27" t="s">
        <v>5</v>
      </c>
      <c r="D2025" s="26" t="s">
        <v>5</v>
      </c>
    </row>
    <row r="2026">
      <c r="A2026" s="27" t="s">
        <v>2083</v>
      </c>
      <c r="B2026" s="27" t="s">
        <v>10</v>
      </c>
      <c r="C2026" s="27" t="s">
        <v>99</v>
      </c>
      <c r="D2026" s="26" t="s">
        <v>6</v>
      </c>
    </row>
    <row r="2027">
      <c r="A2027" s="27" t="s">
        <v>2084</v>
      </c>
      <c r="B2027" s="27" t="s">
        <v>6</v>
      </c>
      <c r="C2027" s="27" t="s">
        <v>14</v>
      </c>
      <c r="D2027" s="26" t="s">
        <v>7</v>
      </c>
    </row>
    <row r="2028">
      <c r="A2028" s="27" t="s">
        <v>2085</v>
      </c>
      <c r="B2028" s="27" t="s">
        <v>66</v>
      </c>
      <c r="C2028" s="27" t="s">
        <v>99</v>
      </c>
      <c r="D2028" s="26" t="s">
        <v>99</v>
      </c>
    </row>
    <row r="2029">
      <c r="A2029" s="27" t="s">
        <v>2086</v>
      </c>
      <c r="B2029" s="27" t="s">
        <v>6</v>
      </c>
      <c r="C2029" s="27" t="s">
        <v>42</v>
      </c>
      <c r="D2029" s="26" t="s">
        <v>42</v>
      </c>
    </row>
    <row r="2030">
      <c r="A2030" s="27" t="s">
        <v>2087</v>
      </c>
      <c r="B2030" s="27" t="s">
        <v>10</v>
      </c>
      <c r="C2030" s="27" t="s">
        <v>6</v>
      </c>
      <c r="D2030" s="26" t="s">
        <v>7</v>
      </c>
    </row>
    <row r="2031">
      <c r="A2031" s="27" t="s">
        <v>2088</v>
      </c>
      <c r="B2031" s="27" t="s">
        <v>6</v>
      </c>
      <c r="C2031" s="27" t="s">
        <v>6</v>
      </c>
      <c r="D2031" s="26" t="s">
        <v>6</v>
      </c>
    </row>
    <row r="2032">
      <c r="A2032" s="27" t="s">
        <v>2089</v>
      </c>
      <c r="B2032" s="27" t="s">
        <v>6</v>
      </c>
      <c r="C2032" s="27" t="s">
        <v>7</v>
      </c>
      <c r="D2032" s="26" t="s">
        <v>7</v>
      </c>
    </row>
    <row r="2033">
      <c r="A2033" s="27" t="s">
        <v>2090</v>
      </c>
      <c r="B2033" s="27" t="s">
        <v>101</v>
      </c>
      <c r="C2033" s="27" t="s">
        <v>42</v>
      </c>
      <c r="D2033" s="26" t="s">
        <v>30</v>
      </c>
    </row>
    <row r="2034">
      <c r="A2034" s="27" t="s">
        <v>2091</v>
      </c>
      <c r="B2034" s="27" t="s">
        <v>6</v>
      </c>
      <c r="C2034" s="27" t="s">
        <v>18</v>
      </c>
      <c r="D2034" s="26" t="s">
        <v>6</v>
      </c>
    </row>
    <row r="2035">
      <c r="A2035" s="27" t="s">
        <v>2092</v>
      </c>
      <c r="B2035" s="27" t="s">
        <v>5</v>
      </c>
      <c r="C2035" s="27" t="s">
        <v>6</v>
      </c>
      <c r="D2035" s="26" t="s">
        <v>6</v>
      </c>
    </row>
    <row r="2036">
      <c r="A2036" s="27" t="s">
        <v>2093</v>
      </c>
      <c r="B2036" s="27" t="s">
        <v>6</v>
      </c>
      <c r="C2036" s="27" t="s">
        <v>6</v>
      </c>
      <c r="D2036" s="26" t="s">
        <v>7</v>
      </c>
    </row>
    <row r="2037">
      <c r="A2037" s="27" t="s">
        <v>2094</v>
      </c>
      <c r="B2037" s="27" t="s">
        <v>6</v>
      </c>
      <c r="C2037" s="27" t="s">
        <v>6</v>
      </c>
      <c r="D2037" s="26" t="s">
        <v>23</v>
      </c>
    </row>
    <row r="2038">
      <c r="A2038" s="27" t="s">
        <v>2095</v>
      </c>
      <c r="B2038" s="27" t="s">
        <v>6</v>
      </c>
      <c r="C2038" s="27" t="s">
        <v>7</v>
      </c>
      <c r="D2038" s="26" t="s">
        <v>6</v>
      </c>
    </row>
    <row r="2039">
      <c r="A2039" s="27" t="s">
        <v>2096</v>
      </c>
      <c r="B2039" s="27" t="s">
        <v>10</v>
      </c>
      <c r="C2039" s="27" t="s">
        <v>6</v>
      </c>
      <c r="D2039" s="26" t="s">
        <v>6</v>
      </c>
    </row>
    <row r="2040">
      <c r="A2040" s="27" t="s">
        <v>2097</v>
      </c>
      <c r="B2040" s="27" t="s">
        <v>5</v>
      </c>
      <c r="C2040" s="27" t="s">
        <v>7</v>
      </c>
      <c r="D2040" s="26" t="s">
        <v>6</v>
      </c>
    </row>
    <row r="2041">
      <c r="A2041" s="27" t="s">
        <v>2098</v>
      </c>
      <c r="B2041" s="27" t="s">
        <v>6</v>
      </c>
      <c r="C2041" s="27" t="s">
        <v>7</v>
      </c>
      <c r="D2041" s="26" t="s">
        <v>6</v>
      </c>
    </row>
    <row r="2042">
      <c r="A2042" s="27" t="s">
        <v>2099</v>
      </c>
      <c r="B2042" s="27" t="s">
        <v>6</v>
      </c>
      <c r="C2042" s="27" t="s">
        <v>6</v>
      </c>
      <c r="D2042" s="26" t="s">
        <v>6</v>
      </c>
    </row>
    <row r="2043">
      <c r="A2043" s="27" t="s">
        <v>2100</v>
      </c>
      <c r="B2043" s="27" t="s">
        <v>5</v>
      </c>
      <c r="C2043" s="27" t="s">
        <v>7</v>
      </c>
      <c r="D2043" s="26" t="s">
        <v>18</v>
      </c>
    </row>
    <row r="2044">
      <c r="A2044" s="27" t="s">
        <v>2101</v>
      </c>
      <c r="B2044" s="27" t="s">
        <v>6</v>
      </c>
      <c r="C2044" s="27" t="s">
        <v>6</v>
      </c>
      <c r="D2044" s="26" t="s">
        <v>6</v>
      </c>
    </row>
    <row r="2045">
      <c r="A2045" s="27" t="s">
        <v>2102</v>
      </c>
      <c r="B2045" s="27" t="s">
        <v>6</v>
      </c>
      <c r="C2045" s="27" t="s">
        <v>6</v>
      </c>
      <c r="D2045" s="26" t="s">
        <v>7</v>
      </c>
    </row>
    <row r="2046">
      <c r="A2046" s="27" t="s">
        <v>2103</v>
      </c>
      <c r="B2046" s="27" t="s">
        <v>6</v>
      </c>
      <c r="C2046" s="27" t="s">
        <v>99</v>
      </c>
      <c r="D2046" s="26" t="s">
        <v>10</v>
      </c>
    </row>
    <row r="2047">
      <c r="A2047" s="27" t="s">
        <v>2104</v>
      </c>
      <c r="B2047" s="27" t="s">
        <v>6</v>
      </c>
      <c r="C2047" s="27" t="s">
        <v>7</v>
      </c>
      <c r="D2047" s="26" t="s">
        <v>6</v>
      </c>
    </row>
    <row r="2048">
      <c r="A2048" s="27" t="s">
        <v>2105</v>
      </c>
      <c r="B2048" s="27" t="s">
        <v>5</v>
      </c>
      <c r="C2048" s="27" t="s">
        <v>10</v>
      </c>
      <c r="D2048" s="26" t="s">
        <v>5</v>
      </c>
    </row>
    <row r="2049">
      <c r="A2049" s="27" t="s">
        <v>2106</v>
      </c>
      <c r="B2049" s="27" t="s">
        <v>6</v>
      </c>
      <c r="C2049" s="27" t="s">
        <v>7</v>
      </c>
      <c r="D2049" s="26" t="s">
        <v>6</v>
      </c>
    </row>
    <row r="2050">
      <c r="A2050" s="27" t="s">
        <v>2107</v>
      </c>
      <c r="B2050" s="27" t="s">
        <v>6</v>
      </c>
      <c r="C2050" s="27" t="s">
        <v>7</v>
      </c>
      <c r="D2050" s="26" t="s">
        <v>6</v>
      </c>
    </row>
    <row r="2051">
      <c r="A2051" s="27" t="s">
        <v>2108</v>
      </c>
      <c r="B2051" s="27" t="s">
        <v>6</v>
      </c>
      <c r="C2051" s="27" t="s">
        <v>7</v>
      </c>
      <c r="D2051" s="26" t="s">
        <v>6</v>
      </c>
    </row>
    <row r="2052">
      <c r="A2052" s="27" t="s">
        <v>2109</v>
      </c>
      <c r="B2052" s="27" t="s">
        <v>10</v>
      </c>
      <c r="C2052" s="27" t="s">
        <v>7</v>
      </c>
      <c r="D2052" s="26" t="s">
        <v>7</v>
      </c>
    </row>
    <row r="2053">
      <c r="A2053" s="27" t="s">
        <v>2110</v>
      </c>
      <c r="B2053" s="27" t="s">
        <v>6</v>
      </c>
      <c r="C2053" s="27" t="s">
        <v>6</v>
      </c>
      <c r="D2053" s="26" t="s">
        <v>6</v>
      </c>
    </row>
    <row r="2054">
      <c r="A2054" s="27" t="s">
        <v>2111</v>
      </c>
      <c r="B2054" s="27" t="s">
        <v>5</v>
      </c>
      <c r="C2054" s="27" t="s">
        <v>10</v>
      </c>
      <c r="D2054" s="26" t="s">
        <v>99</v>
      </c>
    </row>
    <row r="2055">
      <c r="A2055" s="27" t="s">
        <v>2112</v>
      </c>
      <c r="B2055" s="27" t="s">
        <v>18</v>
      </c>
      <c r="C2055" s="27" t="s">
        <v>18</v>
      </c>
      <c r="D2055" s="26" t="s">
        <v>99</v>
      </c>
    </row>
    <row r="2056">
      <c r="A2056" s="27" t="s">
        <v>2113</v>
      </c>
      <c r="B2056" s="27" t="s">
        <v>6</v>
      </c>
      <c r="C2056" s="27" t="s">
        <v>7</v>
      </c>
      <c r="D2056" s="26" t="s">
        <v>6</v>
      </c>
    </row>
    <row r="2057">
      <c r="A2057" s="27" t="s">
        <v>2114</v>
      </c>
      <c r="B2057" s="27" t="s">
        <v>7</v>
      </c>
      <c r="C2057" s="27" t="s">
        <v>5</v>
      </c>
      <c r="D2057" s="26" t="s">
        <v>5</v>
      </c>
    </row>
    <row r="2058">
      <c r="A2058" s="27" t="s">
        <v>2115</v>
      </c>
      <c r="B2058" s="27" t="s">
        <v>5</v>
      </c>
      <c r="C2058" s="27" t="s">
        <v>6</v>
      </c>
      <c r="D2058" s="26" t="s">
        <v>5</v>
      </c>
    </row>
    <row r="2059">
      <c r="A2059" s="27" t="s">
        <v>2116</v>
      </c>
      <c r="B2059" s="27" t="s">
        <v>6</v>
      </c>
      <c r="C2059" s="27" t="s">
        <v>5</v>
      </c>
      <c r="D2059" s="26" t="s">
        <v>5</v>
      </c>
    </row>
    <row r="2060">
      <c r="A2060" s="27" t="s">
        <v>2117</v>
      </c>
      <c r="B2060" s="27" t="s">
        <v>6</v>
      </c>
      <c r="C2060" s="27" t="s">
        <v>6</v>
      </c>
      <c r="D2060" s="26" t="s">
        <v>6</v>
      </c>
    </row>
    <row r="2061">
      <c r="A2061" s="27" t="s">
        <v>2118</v>
      </c>
      <c r="B2061" s="27" t="s">
        <v>6</v>
      </c>
      <c r="C2061" s="27" t="s">
        <v>6</v>
      </c>
      <c r="D2061" s="26" t="s">
        <v>6</v>
      </c>
    </row>
    <row r="2062">
      <c r="A2062" s="27" t="s">
        <v>2119</v>
      </c>
      <c r="B2062" s="27" t="s">
        <v>5</v>
      </c>
      <c r="C2062" s="27" t="s">
        <v>5</v>
      </c>
      <c r="D2062" s="26" t="s">
        <v>7</v>
      </c>
    </row>
    <row r="2063">
      <c r="A2063" s="27" t="s">
        <v>2120</v>
      </c>
      <c r="B2063" s="27" t="s">
        <v>6</v>
      </c>
      <c r="C2063" s="27" t="s">
        <v>7</v>
      </c>
      <c r="D2063" s="26" t="s">
        <v>5</v>
      </c>
    </row>
    <row r="2064">
      <c r="A2064" s="27" t="s">
        <v>2121</v>
      </c>
      <c r="B2064" s="27" t="s">
        <v>6</v>
      </c>
      <c r="C2064" s="27" t="s">
        <v>6</v>
      </c>
      <c r="D2064" s="26" t="s">
        <v>6</v>
      </c>
    </row>
    <row r="2065">
      <c r="A2065" s="27" t="s">
        <v>2122</v>
      </c>
      <c r="B2065" s="27" t="s">
        <v>23</v>
      </c>
      <c r="C2065" s="27" t="s">
        <v>6</v>
      </c>
      <c r="D2065" s="26" t="s">
        <v>99</v>
      </c>
    </row>
    <row r="2066">
      <c r="A2066" s="27" t="s">
        <v>2123</v>
      </c>
      <c r="B2066" s="27" t="s">
        <v>6</v>
      </c>
      <c r="C2066" s="27" t="s">
        <v>7</v>
      </c>
      <c r="D2066" s="26" t="s">
        <v>6</v>
      </c>
    </row>
    <row r="2067">
      <c r="A2067" s="27" t="s">
        <v>2124</v>
      </c>
      <c r="B2067" s="27" t="s">
        <v>6</v>
      </c>
      <c r="C2067" s="27" t="s">
        <v>7</v>
      </c>
      <c r="D2067" s="26" t="s">
        <v>6</v>
      </c>
    </row>
    <row r="2068">
      <c r="A2068" s="27" t="s">
        <v>2125</v>
      </c>
      <c r="B2068" s="27" t="s">
        <v>6</v>
      </c>
      <c r="C2068" s="27" t="s">
        <v>7</v>
      </c>
      <c r="D2068" s="26" t="s">
        <v>6</v>
      </c>
    </row>
    <row r="2069">
      <c r="A2069" s="27" t="s">
        <v>2126</v>
      </c>
      <c r="B2069" s="27" t="s">
        <v>6</v>
      </c>
      <c r="C2069" s="27" t="s">
        <v>7</v>
      </c>
      <c r="D2069" s="26" t="s">
        <v>7</v>
      </c>
    </row>
    <row r="2070">
      <c r="A2070" s="27" t="s">
        <v>2127</v>
      </c>
      <c r="B2070" s="27" t="s">
        <v>6</v>
      </c>
      <c r="C2070" s="27" t="s">
        <v>7</v>
      </c>
      <c r="D2070" s="26" t="s">
        <v>99</v>
      </c>
    </row>
    <row r="2071">
      <c r="A2071" s="27" t="s">
        <v>2128</v>
      </c>
      <c r="B2071" s="27" t="s">
        <v>6</v>
      </c>
      <c r="C2071" s="27" t="s">
        <v>6</v>
      </c>
      <c r="D2071" s="26" t="s">
        <v>6</v>
      </c>
    </row>
    <row r="2072">
      <c r="A2072" s="27" t="s">
        <v>2129</v>
      </c>
      <c r="B2072" s="27" t="s">
        <v>6</v>
      </c>
      <c r="C2072" s="27" t="s">
        <v>6</v>
      </c>
      <c r="D2072" s="26" t="s">
        <v>5</v>
      </c>
    </row>
    <row r="2073">
      <c r="A2073" s="27" t="s">
        <v>2130</v>
      </c>
      <c r="B2073" s="27" t="s">
        <v>18</v>
      </c>
      <c r="C2073" s="27" t="s">
        <v>6</v>
      </c>
      <c r="D2073" s="26" t="s">
        <v>6</v>
      </c>
    </row>
    <row r="2074">
      <c r="A2074" s="27" t="s">
        <v>2131</v>
      </c>
      <c r="B2074" s="27" t="s">
        <v>7</v>
      </c>
      <c r="C2074" s="27" t="s">
        <v>6</v>
      </c>
      <c r="D2074" s="26" t="s">
        <v>6</v>
      </c>
    </row>
    <row r="2075">
      <c r="A2075" s="27" t="s">
        <v>2132</v>
      </c>
      <c r="B2075" s="27" t="s">
        <v>6</v>
      </c>
      <c r="C2075" s="27" t="s">
        <v>99</v>
      </c>
      <c r="D2075" s="26" t="s">
        <v>7</v>
      </c>
    </row>
    <row r="2076">
      <c r="A2076" s="27" t="s">
        <v>2133</v>
      </c>
      <c r="B2076" s="27" t="s">
        <v>6</v>
      </c>
      <c r="C2076" s="27" t="s">
        <v>6</v>
      </c>
      <c r="D2076" s="26" t="s">
        <v>7</v>
      </c>
    </row>
    <row r="2077">
      <c r="A2077" s="27" t="s">
        <v>2134</v>
      </c>
      <c r="B2077" s="27" t="s">
        <v>6</v>
      </c>
      <c r="C2077" s="27" t="s">
        <v>5</v>
      </c>
      <c r="D2077" s="26" t="s">
        <v>6</v>
      </c>
    </row>
    <row r="2078">
      <c r="A2078" s="27" t="s">
        <v>2135</v>
      </c>
      <c r="B2078" s="27" t="s">
        <v>5</v>
      </c>
      <c r="C2078" s="27" t="s">
        <v>7</v>
      </c>
      <c r="D2078" s="26" t="s">
        <v>7</v>
      </c>
    </row>
    <row r="2079">
      <c r="A2079" s="27" t="s">
        <v>2136</v>
      </c>
      <c r="B2079" s="27" t="s">
        <v>6</v>
      </c>
      <c r="C2079" s="27" t="s">
        <v>7</v>
      </c>
      <c r="D2079" s="26" t="s">
        <v>6</v>
      </c>
    </row>
    <row r="2080">
      <c r="A2080" s="27" t="s">
        <v>2137</v>
      </c>
      <c r="B2080" s="27" t="s">
        <v>6</v>
      </c>
      <c r="C2080" s="27" t="s">
        <v>7</v>
      </c>
      <c r="D2080" s="26" t="s">
        <v>5</v>
      </c>
    </row>
    <row r="2081">
      <c r="A2081" s="27" t="s">
        <v>2138</v>
      </c>
      <c r="B2081" s="27" t="s">
        <v>6</v>
      </c>
      <c r="C2081" s="27" t="s">
        <v>7</v>
      </c>
      <c r="D2081" s="26" t="s">
        <v>6</v>
      </c>
    </row>
    <row r="2082">
      <c r="A2082" s="27" t="s">
        <v>2139</v>
      </c>
      <c r="B2082" s="27" t="s">
        <v>6</v>
      </c>
      <c r="C2082" s="27" t="s">
        <v>99</v>
      </c>
      <c r="D2082" s="26" t="s">
        <v>5</v>
      </c>
    </row>
    <row r="2083">
      <c r="A2083" s="27" t="s">
        <v>2140</v>
      </c>
      <c r="B2083" s="27" t="s">
        <v>6</v>
      </c>
      <c r="C2083" s="27" t="s">
        <v>7</v>
      </c>
      <c r="D2083" s="26" t="s">
        <v>6</v>
      </c>
    </row>
    <row r="2084">
      <c r="A2084" s="27" t="s">
        <v>2141</v>
      </c>
      <c r="B2084" s="27" t="s">
        <v>6</v>
      </c>
      <c r="C2084" s="27" t="s">
        <v>6</v>
      </c>
      <c r="D2084" s="26" t="s">
        <v>5</v>
      </c>
    </row>
    <row r="2085">
      <c r="A2085" s="27" t="s">
        <v>2142</v>
      </c>
      <c r="B2085" s="27" t="s">
        <v>6</v>
      </c>
      <c r="C2085" s="27" t="s">
        <v>7</v>
      </c>
      <c r="D2085" s="26" t="s">
        <v>6</v>
      </c>
    </row>
    <row r="2086">
      <c r="A2086" s="27" t="s">
        <v>2143</v>
      </c>
      <c r="B2086" s="27" t="s">
        <v>6</v>
      </c>
      <c r="C2086" s="27" t="s">
        <v>10</v>
      </c>
      <c r="D2086" s="26" t="s">
        <v>6</v>
      </c>
    </row>
    <row r="2087">
      <c r="A2087" s="27" t="s">
        <v>2144</v>
      </c>
      <c r="B2087" s="27" t="s">
        <v>6</v>
      </c>
      <c r="C2087" s="27" t="s">
        <v>18</v>
      </c>
      <c r="D2087" s="26" t="s">
        <v>6</v>
      </c>
    </row>
    <row r="2088">
      <c r="A2088" s="27" t="s">
        <v>2145</v>
      </c>
      <c r="B2088" s="27" t="s">
        <v>6</v>
      </c>
      <c r="C2088" s="27" t="s">
        <v>7</v>
      </c>
      <c r="D2088" s="26" t="s">
        <v>7</v>
      </c>
    </row>
    <row r="2089">
      <c r="A2089" s="27" t="s">
        <v>2146</v>
      </c>
      <c r="B2089" s="27" t="s">
        <v>6</v>
      </c>
      <c r="C2089" s="27" t="s">
        <v>7</v>
      </c>
      <c r="D2089" s="26" t="s">
        <v>6</v>
      </c>
    </row>
    <row r="2090">
      <c r="A2090" s="27" t="s">
        <v>2147</v>
      </c>
      <c r="B2090" s="27" t="s">
        <v>6</v>
      </c>
      <c r="C2090" s="27" t="s">
        <v>6</v>
      </c>
      <c r="D2090" s="26" t="s">
        <v>6</v>
      </c>
    </row>
    <row r="2091">
      <c r="A2091" s="27" t="s">
        <v>2148</v>
      </c>
      <c r="B2091" s="27" t="s">
        <v>6</v>
      </c>
      <c r="C2091" s="27" t="s">
        <v>6</v>
      </c>
      <c r="D2091" s="26" t="s">
        <v>6</v>
      </c>
    </row>
    <row r="2092">
      <c r="A2092" s="27" t="s">
        <v>2149</v>
      </c>
      <c r="B2092" s="27" t="s">
        <v>6</v>
      </c>
      <c r="C2092" s="27" t="s">
        <v>6</v>
      </c>
      <c r="D2092" s="26" t="s">
        <v>5</v>
      </c>
    </row>
    <row r="2093">
      <c r="A2093" s="27" t="s">
        <v>2150</v>
      </c>
      <c r="B2093" s="27" t="s">
        <v>6</v>
      </c>
      <c r="C2093" s="27" t="s">
        <v>6</v>
      </c>
      <c r="D2093" s="26" t="s">
        <v>7</v>
      </c>
    </row>
    <row r="2094">
      <c r="A2094" s="27" t="s">
        <v>2151</v>
      </c>
      <c r="B2094" s="27" t="s">
        <v>6</v>
      </c>
      <c r="C2094" s="27" t="s">
        <v>99</v>
      </c>
      <c r="D2094" s="26" t="s">
        <v>6</v>
      </c>
    </row>
    <row r="2095">
      <c r="A2095" s="27" t="s">
        <v>2152</v>
      </c>
      <c r="B2095" s="27" t="s">
        <v>6</v>
      </c>
      <c r="C2095" s="27" t="s">
        <v>6</v>
      </c>
      <c r="D2095" s="26" t="s">
        <v>6</v>
      </c>
    </row>
    <row r="2096">
      <c r="A2096" s="27" t="s">
        <v>2153</v>
      </c>
      <c r="B2096" s="27" t="s">
        <v>5</v>
      </c>
      <c r="C2096" s="27" t="s">
        <v>6</v>
      </c>
      <c r="D2096" s="26" t="s">
        <v>18</v>
      </c>
    </row>
    <row r="2097">
      <c r="A2097" s="27" t="s">
        <v>2154</v>
      </c>
      <c r="B2097" s="27" t="s">
        <v>7</v>
      </c>
      <c r="C2097" s="27" t="s">
        <v>6</v>
      </c>
      <c r="D2097" s="26" t="s">
        <v>30</v>
      </c>
    </row>
    <row r="2098">
      <c r="A2098" s="27" t="s">
        <v>2155</v>
      </c>
      <c r="B2098" s="27" t="s">
        <v>6</v>
      </c>
      <c r="C2098" s="27" t="s">
        <v>7</v>
      </c>
      <c r="D2098" s="26" t="s">
        <v>6</v>
      </c>
    </row>
    <row r="2099">
      <c r="A2099" s="27" t="s">
        <v>2156</v>
      </c>
      <c r="B2099" s="27" t="s">
        <v>6</v>
      </c>
      <c r="C2099" s="27" t="s">
        <v>5</v>
      </c>
      <c r="D2099" s="26" t="s">
        <v>7</v>
      </c>
    </row>
    <row r="2100">
      <c r="A2100" s="27" t="s">
        <v>2157</v>
      </c>
      <c r="B2100" s="27" t="s">
        <v>6</v>
      </c>
      <c r="C2100" s="27" t="s">
        <v>6</v>
      </c>
      <c r="D2100" s="26" t="s">
        <v>6</v>
      </c>
    </row>
    <row r="2101">
      <c r="A2101" s="27" t="s">
        <v>2158</v>
      </c>
      <c r="B2101" s="27" t="s">
        <v>6</v>
      </c>
      <c r="C2101" s="27" t="s">
        <v>6</v>
      </c>
      <c r="D2101" s="26" t="s">
        <v>7</v>
      </c>
    </row>
    <row r="2102">
      <c r="A2102" s="27" t="s">
        <v>2159</v>
      </c>
      <c r="B2102" s="27" t="s">
        <v>6</v>
      </c>
      <c r="C2102" s="27" t="s">
        <v>6</v>
      </c>
      <c r="D2102" s="26" t="s">
        <v>23</v>
      </c>
    </row>
    <row r="2103">
      <c r="A2103" s="27" t="s">
        <v>2160</v>
      </c>
      <c r="B2103" s="27" t="s">
        <v>6</v>
      </c>
      <c r="C2103" s="27" t="s">
        <v>7</v>
      </c>
      <c r="D2103" s="26" t="s">
        <v>6</v>
      </c>
    </row>
    <row r="2104">
      <c r="A2104" s="27" t="s">
        <v>2161</v>
      </c>
      <c r="B2104" s="27" t="s">
        <v>5</v>
      </c>
      <c r="C2104" s="27" t="s">
        <v>6</v>
      </c>
      <c r="D2104" s="26" t="s">
        <v>5</v>
      </c>
    </row>
    <row r="2105">
      <c r="A2105" s="27" t="s">
        <v>2162</v>
      </c>
      <c r="B2105" s="27" t="s">
        <v>5</v>
      </c>
      <c r="C2105" s="27" t="s">
        <v>7</v>
      </c>
      <c r="D2105" s="26" t="s">
        <v>5</v>
      </c>
    </row>
    <row r="2106">
      <c r="A2106" s="27" t="s">
        <v>2163</v>
      </c>
      <c r="B2106" s="27" t="s">
        <v>6</v>
      </c>
      <c r="C2106" s="27" t="s">
        <v>6</v>
      </c>
      <c r="D2106" s="26" t="s">
        <v>6</v>
      </c>
    </row>
    <row r="2107">
      <c r="A2107" s="27" t="s">
        <v>2164</v>
      </c>
      <c r="B2107" s="27" t="s">
        <v>6</v>
      </c>
      <c r="C2107" s="27" t="s">
        <v>6</v>
      </c>
      <c r="D2107" s="26" t="s">
        <v>7</v>
      </c>
    </row>
    <row r="2108">
      <c r="A2108" s="27" t="s">
        <v>2165</v>
      </c>
      <c r="B2108" s="27" t="s">
        <v>6</v>
      </c>
      <c r="C2108" s="27" t="s">
        <v>10</v>
      </c>
      <c r="D2108" s="26" t="s">
        <v>10</v>
      </c>
    </row>
    <row r="2109">
      <c r="A2109" s="27" t="s">
        <v>2166</v>
      </c>
      <c r="B2109" s="27" t="s">
        <v>6</v>
      </c>
      <c r="C2109" s="27" t="s">
        <v>7</v>
      </c>
      <c r="D2109" s="26" t="s">
        <v>6</v>
      </c>
    </row>
    <row r="2110">
      <c r="A2110" s="27" t="s">
        <v>2167</v>
      </c>
      <c r="B2110" s="27" t="s">
        <v>6</v>
      </c>
      <c r="C2110" s="27" t="s">
        <v>7</v>
      </c>
      <c r="D2110" s="26" t="s">
        <v>6</v>
      </c>
    </row>
    <row r="2111">
      <c r="A2111" s="27" t="s">
        <v>2168</v>
      </c>
      <c r="B2111" s="27" t="s">
        <v>10</v>
      </c>
      <c r="C2111" s="27" t="s">
        <v>10</v>
      </c>
      <c r="D2111" s="26" t="s">
        <v>10</v>
      </c>
    </row>
    <row r="2112">
      <c r="A2112" s="27" t="s">
        <v>2169</v>
      </c>
      <c r="B2112" s="27" t="s">
        <v>6</v>
      </c>
      <c r="C2112" s="27" t="s">
        <v>6</v>
      </c>
      <c r="D2112" s="26" t="s">
        <v>6</v>
      </c>
    </row>
    <row r="2113">
      <c r="A2113" s="27" t="s">
        <v>2170</v>
      </c>
      <c r="B2113" s="27" t="s">
        <v>6</v>
      </c>
      <c r="C2113" s="27" t="s">
        <v>6</v>
      </c>
      <c r="D2113" s="26" t="s">
        <v>7</v>
      </c>
    </row>
    <row r="2114">
      <c r="A2114" s="27" t="s">
        <v>2171</v>
      </c>
      <c r="B2114" s="27" t="s">
        <v>6</v>
      </c>
      <c r="C2114" s="27" t="s">
        <v>7</v>
      </c>
      <c r="D2114" s="26" t="s">
        <v>6</v>
      </c>
    </row>
    <row r="2115">
      <c r="A2115" s="27" t="s">
        <v>2172</v>
      </c>
      <c r="B2115" s="27" t="s">
        <v>6</v>
      </c>
      <c r="C2115" s="27" t="s">
        <v>7</v>
      </c>
      <c r="D2115" s="26" t="s">
        <v>6</v>
      </c>
    </row>
    <row r="2116">
      <c r="A2116" s="27" t="s">
        <v>2173</v>
      </c>
      <c r="B2116" s="27" t="s">
        <v>7</v>
      </c>
      <c r="C2116" s="27" t="s">
        <v>7</v>
      </c>
      <c r="D2116" s="26" t="s">
        <v>7</v>
      </c>
    </row>
    <row r="2117">
      <c r="A2117" s="27" t="s">
        <v>2174</v>
      </c>
      <c r="B2117" s="27" t="s">
        <v>6</v>
      </c>
      <c r="C2117" s="27" t="s">
        <v>6</v>
      </c>
      <c r="D2117" s="26" t="s">
        <v>6</v>
      </c>
    </row>
    <row r="2118">
      <c r="A2118" s="27" t="s">
        <v>2175</v>
      </c>
      <c r="B2118" s="27" t="s">
        <v>6</v>
      </c>
      <c r="C2118" s="27" t="s">
        <v>6</v>
      </c>
      <c r="D2118" s="26" t="s">
        <v>7</v>
      </c>
    </row>
    <row r="2119">
      <c r="A2119" s="27" t="s">
        <v>2176</v>
      </c>
      <c r="B2119" s="27" t="s">
        <v>6</v>
      </c>
      <c r="C2119" s="27" t="s">
        <v>10</v>
      </c>
      <c r="D2119" s="26" t="s">
        <v>18</v>
      </c>
    </row>
    <row r="2120">
      <c r="A2120" s="27" t="s">
        <v>2177</v>
      </c>
      <c r="B2120" s="27" t="s">
        <v>6</v>
      </c>
      <c r="C2120" s="27" t="s">
        <v>6</v>
      </c>
      <c r="D2120" s="26" t="s">
        <v>6</v>
      </c>
    </row>
    <row r="2121">
      <c r="A2121" s="27" t="s">
        <v>2178</v>
      </c>
      <c r="B2121" s="27" t="s">
        <v>6</v>
      </c>
      <c r="C2121" s="27" t="s">
        <v>7</v>
      </c>
      <c r="D2121" s="26" t="s">
        <v>7</v>
      </c>
    </row>
    <row r="2122">
      <c r="A2122" s="27" t="s">
        <v>2179</v>
      </c>
      <c r="B2122" s="27" t="s">
        <v>7</v>
      </c>
      <c r="C2122" s="27" t="s">
        <v>7</v>
      </c>
      <c r="D2122" s="26" t="s">
        <v>7</v>
      </c>
    </row>
    <row r="2123">
      <c r="A2123" s="27" t="s">
        <v>2180</v>
      </c>
      <c r="B2123" s="27" t="s">
        <v>6</v>
      </c>
      <c r="C2123" s="27" t="s">
        <v>6</v>
      </c>
      <c r="D2123" s="26" t="s">
        <v>7</v>
      </c>
    </row>
    <row r="2124">
      <c r="A2124" s="27" t="s">
        <v>2181</v>
      </c>
      <c r="B2124" s="27" t="s">
        <v>5</v>
      </c>
      <c r="C2124" s="27" t="s">
        <v>7</v>
      </c>
      <c r="D2124" s="26" t="s">
        <v>6</v>
      </c>
    </row>
    <row r="2125">
      <c r="A2125" s="27" t="s">
        <v>2182</v>
      </c>
      <c r="B2125" s="27" t="s">
        <v>6</v>
      </c>
      <c r="C2125" s="27" t="s">
        <v>7</v>
      </c>
      <c r="D2125" s="26" t="s">
        <v>5</v>
      </c>
    </row>
    <row r="2126">
      <c r="A2126" s="27" t="s">
        <v>2183</v>
      </c>
      <c r="B2126" s="27" t="s">
        <v>6</v>
      </c>
      <c r="C2126" s="27" t="s">
        <v>6</v>
      </c>
      <c r="D2126" s="26" t="s">
        <v>6</v>
      </c>
    </row>
    <row r="2127">
      <c r="A2127" s="27" t="s">
        <v>2184</v>
      </c>
      <c r="B2127" s="27" t="s">
        <v>6</v>
      </c>
      <c r="C2127" s="27" t="s">
        <v>6</v>
      </c>
      <c r="D2127" s="26" t="s">
        <v>7</v>
      </c>
    </row>
    <row r="2128">
      <c r="A2128" s="27" t="s">
        <v>2185</v>
      </c>
      <c r="B2128" s="27" t="s">
        <v>6</v>
      </c>
      <c r="C2128" s="27" t="s">
        <v>10</v>
      </c>
      <c r="D2128" s="26" t="s">
        <v>7</v>
      </c>
    </row>
    <row r="2129">
      <c r="A2129" s="27" t="s">
        <v>2186</v>
      </c>
      <c r="B2129" s="27" t="s">
        <v>7</v>
      </c>
      <c r="C2129" s="27" t="s">
        <v>6</v>
      </c>
      <c r="D2129" s="26" t="s">
        <v>6</v>
      </c>
    </row>
    <row r="2130">
      <c r="A2130" s="27" t="s">
        <v>2187</v>
      </c>
      <c r="B2130" s="27" t="s">
        <v>10</v>
      </c>
      <c r="C2130" s="27" t="s">
        <v>23</v>
      </c>
      <c r="D2130" s="26" t="s">
        <v>6</v>
      </c>
    </row>
    <row r="2131">
      <c r="A2131" s="27" t="s">
        <v>2188</v>
      </c>
      <c r="B2131" s="27" t="s">
        <v>6</v>
      </c>
      <c r="C2131" s="27" t="s">
        <v>10</v>
      </c>
      <c r="D2131" s="26" t="s">
        <v>10</v>
      </c>
    </row>
    <row r="2132">
      <c r="A2132" s="27" t="s">
        <v>2189</v>
      </c>
      <c r="B2132" s="27" t="s">
        <v>101</v>
      </c>
      <c r="C2132" s="27" t="s">
        <v>23</v>
      </c>
      <c r="D2132" s="26" t="s">
        <v>6</v>
      </c>
    </row>
    <row r="2133">
      <c r="A2133" s="27" t="s">
        <v>2190</v>
      </c>
      <c r="B2133" s="27" t="s">
        <v>6</v>
      </c>
      <c r="C2133" s="27" t="s">
        <v>6</v>
      </c>
      <c r="D2133" s="26" t="s">
        <v>5</v>
      </c>
    </row>
    <row r="2134">
      <c r="A2134" s="27" t="s">
        <v>2191</v>
      </c>
      <c r="B2134" s="27" t="s">
        <v>10</v>
      </c>
      <c r="C2134" s="27" t="s">
        <v>7</v>
      </c>
      <c r="D2134" s="26" t="s">
        <v>6</v>
      </c>
    </row>
    <row r="2135">
      <c r="A2135" s="27" t="s">
        <v>2192</v>
      </c>
      <c r="B2135" s="27" t="s">
        <v>6</v>
      </c>
      <c r="C2135" s="27" t="s">
        <v>7</v>
      </c>
      <c r="D2135" s="26" t="s">
        <v>6</v>
      </c>
    </row>
    <row r="2136">
      <c r="A2136" s="27" t="s">
        <v>2193</v>
      </c>
      <c r="B2136" s="27" t="s">
        <v>7</v>
      </c>
      <c r="C2136" s="27" t="s">
        <v>6</v>
      </c>
      <c r="D2136" s="26" t="s">
        <v>6</v>
      </c>
    </row>
    <row r="2137">
      <c r="A2137" s="27" t="s">
        <v>2194</v>
      </c>
      <c r="B2137" s="27" t="s">
        <v>6</v>
      </c>
      <c r="C2137" s="27" t="s">
        <v>5</v>
      </c>
      <c r="D2137" s="26" t="s">
        <v>7</v>
      </c>
    </row>
    <row r="2138">
      <c r="A2138" s="27" t="s">
        <v>2195</v>
      </c>
      <c r="B2138" s="27" t="s">
        <v>99</v>
      </c>
      <c r="C2138" s="27" t="s">
        <v>99</v>
      </c>
      <c r="D2138" s="26" t="s">
        <v>99</v>
      </c>
    </row>
    <row r="2139">
      <c r="A2139" s="27" t="s">
        <v>2196</v>
      </c>
      <c r="B2139" s="27" t="s">
        <v>42</v>
      </c>
      <c r="C2139" s="27" t="s">
        <v>7</v>
      </c>
      <c r="D2139" s="26" t="s">
        <v>7</v>
      </c>
    </row>
    <row r="2140">
      <c r="A2140" s="27" t="s">
        <v>2197</v>
      </c>
      <c r="B2140" s="27" t="s">
        <v>5</v>
      </c>
      <c r="C2140" s="27" t="s">
        <v>7</v>
      </c>
      <c r="D2140" s="26" t="s">
        <v>7</v>
      </c>
    </row>
    <row r="2141">
      <c r="A2141" s="27" t="s">
        <v>2198</v>
      </c>
      <c r="B2141" s="27" t="s">
        <v>7</v>
      </c>
      <c r="C2141" s="27" t="s">
        <v>6</v>
      </c>
      <c r="D2141" s="26" t="s">
        <v>7</v>
      </c>
    </row>
    <row r="2142">
      <c r="A2142" s="27" t="s">
        <v>2199</v>
      </c>
      <c r="B2142" s="27" t="s">
        <v>5</v>
      </c>
      <c r="C2142" s="27" t="s">
        <v>7</v>
      </c>
      <c r="D2142" s="26" t="s">
        <v>5</v>
      </c>
    </row>
    <row r="2143">
      <c r="A2143" s="27" t="s">
        <v>2200</v>
      </c>
      <c r="B2143" s="27" t="s">
        <v>5</v>
      </c>
      <c r="C2143" s="27" t="s">
        <v>5</v>
      </c>
      <c r="D2143" s="26" t="s">
        <v>10</v>
      </c>
    </row>
    <row r="2144">
      <c r="A2144" s="27" t="s">
        <v>2201</v>
      </c>
      <c r="B2144" s="27" t="s">
        <v>5</v>
      </c>
      <c r="C2144" s="27" t="s">
        <v>5</v>
      </c>
      <c r="D2144" s="26" t="s">
        <v>6</v>
      </c>
    </row>
    <row r="2145">
      <c r="A2145" s="27" t="s">
        <v>2202</v>
      </c>
      <c r="B2145" s="27" t="s">
        <v>6</v>
      </c>
      <c r="C2145" s="27" t="s">
        <v>6</v>
      </c>
      <c r="D2145" s="26" t="s">
        <v>5</v>
      </c>
    </row>
    <row r="2146">
      <c r="A2146" s="27" t="s">
        <v>2203</v>
      </c>
      <c r="B2146" s="27" t="s">
        <v>6</v>
      </c>
      <c r="C2146" s="27" t="s">
        <v>7</v>
      </c>
      <c r="D2146" s="26" t="s">
        <v>6</v>
      </c>
    </row>
    <row r="2147">
      <c r="A2147" s="27" t="s">
        <v>2204</v>
      </c>
      <c r="B2147" s="27" t="s">
        <v>10</v>
      </c>
      <c r="C2147" s="27" t="s">
        <v>7</v>
      </c>
      <c r="D2147" s="26" t="s">
        <v>6</v>
      </c>
    </row>
    <row r="2148">
      <c r="A2148" s="27" t="s">
        <v>2205</v>
      </c>
      <c r="B2148" s="27" t="s">
        <v>101</v>
      </c>
      <c r="C2148" s="27" t="s">
        <v>99</v>
      </c>
      <c r="D2148" s="26" t="s">
        <v>30</v>
      </c>
    </row>
    <row r="2149">
      <c r="A2149" s="27" t="s">
        <v>2206</v>
      </c>
      <c r="B2149" s="27" t="s">
        <v>6</v>
      </c>
      <c r="C2149" s="27" t="s">
        <v>23</v>
      </c>
      <c r="D2149" s="26" t="s">
        <v>6</v>
      </c>
    </row>
    <row r="2150">
      <c r="A2150" s="27" t="s">
        <v>2207</v>
      </c>
      <c r="B2150" s="27" t="s">
        <v>5</v>
      </c>
      <c r="C2150" s="27" t="s">
        <v>7</v>
      </c>
      <c r="D2150" s="26" t="s">
        <v>6</v>
      </c>
    </row>
    <row r="2151">
      <c r="A2151" s="27" t="s">
        <v>2208</v>
      </c>
      <c r="B2151" s="27" t="s">
        <v>6</v>
      </c>
      <c r="C2151" s="27" t="s">
        <v>7</v>
      </c>
      <c r="D2151" s="26" t="s">
        <v>6</v>
      </c>
    </row>
    <row r="2152">
      <c r="A2152" s="27" t="s">
        <v>2209</v>
      </c>
      <c r="B2152" s="27" t="s">
        <v>6</v>
      </c>
      <c r="C2152" s="27" t="s">
        <v>7</v>
      </c>
      <c r="D2152" s="26" t="s">
        <v>6</v>
      </c>
    </row>
    <row r="2153">
      <c r="A2153" s="27" t="s">
        <v>2210</v>
      </c>
      <c r="B2153" s="27" t="s">
        <v>5</v>
      </c>
      <c r="C2153" s="27" t="s">
        <v>5</v>
      </c>
      <c r="D2153" s="26" t="s">
        <v>6</v>
      </c>
    </row>
    <row r="2154">
      <c r="A2154" s="27" t="s">
        <v>2211</v>
      </c>
      <c r="B2154" s="27" t="s">
        <v>7</v>
      </c>
      <c r="C2154" s="27" t="s">
        <v>7</v>
      </c>
      <c r="D2154" s="26" t="s">
        <v>6</v>
      </c>
    </row>
    <row r="2155">
      <c r="A2155" s="27" t="s">
        <v>2212</v>
      </c>
      <c r="B2155" s="27" t="s">
        <v>5</v>
      </c>
      <c r="C2155" s="27" t="s">
        <v>99</v>
      </c>
      <c r="D2155" s="26" t="s">
        <v>42</v>
      </c>
    </row>
    <row r="2156">
      <c r="A2156" s="27" t="s">
        <v>2213</v>
      </c>
      <c r="B2156" s="27" t="s">
        <v>6</v>
      </c>
      <c r="C2156" s="27" t="s">
        <v>10</v>
      </c>
      <c r="D2156" s="26" t="s">
        <v>6</v>
      </c>
    </row>
    <row r="2157">
      <c r="A2157" s="27" t="s">
        <v>2214</v>
      </c>
      <c r="B2157" s="27" t="s">
        <v>6</v>
      </c>
      <c r="C2157" s="27" t="s">
        <v>99</v>
      </c>
      <c r="D2157" s="26" t="s">
        <v>6</v>
      </c>
    </row>
    <row r="2158">
      <c r="A2158" s="27" t="s">
        <v>2215</v>
      </c>
      <c r="B2158" s="27" t="s">
        <v>6</v>
      </c>
      <c r="C2158" s="27" t="s">
        <v>6</v>
      </c>
      <c r="D2158" s="26" t="s">
        <v>6</v>
      </c>
    </row>
    <row r="2159">
      <c r="A2159" s="27" t="s">
        <v>2216</v>
      </c>
      <c r="B2159" s="27" t="s">
        <v>6</v>
      </c>
      <c r="C2159" s="27" t="s">
        <v>6</v>
      </c>
      <c r="D2159" s="26" t="s">
        <v>7</v>
      </c>
    </row>
    <row r="2160">
      <c r="A2160" s="27" t="s">
        <v>2217</v>
      </c>
      <c r="B2160" s="27" t="s">
        <v>99</v>
      </c>
      <c r="C2160" s="27" t="s">
        <v>5</v>
      </c>
      <c r="D2160" s="26" t="s">
        <v>23</v>
      </c>
    </row>
    <row r="2161">
      <c r="A2161" s="27" t="s">
        <v>2218</v>
      </c>
      <c r="B2161" s="27" t="s">
        <v>6</v>
      </c>
      <c r="C2161" s="27" t="s">
        <v>6</v>
      </c>
      <c r="D2161" s="26" t="s">
        <v>5</v>
      </c>
    </row>
    <row r="2162">
      <c r="A2162" s="27" t="s">
        <v>2219</v>
      </c>
      <c r="B2162" s="27" t="s">
        <v>5</v>
      </c>
      <c r="C2162" s="27" t="s">
        <v>7</v>
      </c>
      <c r="D2162" s="26" t="s">
        <v>5</v>
      </c>
    </row>
    <row r="2163">
      <c r="A2163" s="27" t="s">
        <v>2220</v>
      </c>
      <c r="B2163" s="27" t="s">
        <v>101</v>
      </c>
      <c r="C2163" s="27" t="s">
        <v>10</v>
      </c>
      <c r="D2163" s="26" t="s">
        <v>6</v>
      </c>
    </row>
    <row r="2164">
      <c r="A2164" s="27" t="s">
        <v>2221</v>
      </c>
      <c r="B2164" s="27" t="s">
        <v>10</v>
      </c>
      <c r="C2164" s="27" t="s">
        <v>7</v>
      </c>
      <c r="D2164" s="26" t="s">
        <v>30</v>
      </c>
    </row>
    <row r="2165">
      <c r="A2165" s="27" t="s">
        <v>2222</v>
      </c>
      <c r="B2165" s="27" t="s">
        <v>5</v>
      </c>
      <c r="C2165" s="27" t="s">
        <v>7</v>
      </c>
      <c r="D2165" s="26" t="s">
        <v>23</v>
      </c>
    </row>
    <row r="2166">
      <c r="A2166" s="27" t="s">
        <v>2223</v>
      </c>
      <c r="B2166" s="27" t="s">
        <v>6</v>
      </c>
      <c r="C2166" s="27" t="s">
        <v>6</v>
      </c>
      <c r="D2166" s="26" t="s">
        <v>6</v>
      </c>
    </row>
    <row r="2167">
      <c r="A2167" s="27" t="s">
        <v>2224</v>
      </c>
      <c r="B2167" s="27" t="s">
        <v>5</v>
      </c>
      <c r="C2167" s="27" t="s">
        <v>7</v>
      </c>
      <c r="D2167" s="26" t="s">
        <v>6</v>
      </c>
    </row>
    <row r="2168">
      <c r="A2168" s="27" t="s">
        <v>2225</v>
      </c>
      <c r="B2168" s="27" t="s">
        <v>6</v>
      </c>
      <c r="C2168" s="27" t="s">
        <v>7</v>
      </c>
      <c r="D2168" s="26" t="s">
        <v>7</v>
      </c>
    </row>
    <row r="2169">
      <c r="A2169" s="27" t="s">
        <v>2226</v>
      </c>
      <c r="B2169" s="27" t="s">
        <v>6</v>
      </c>
      <c r="C2169" s="27" t="s">
        <v>6</v>
      </c>
      <c r="D2169" s="26" t="s">
        <v>23</v>
      </c>
    </row>
    <row r="2170">
      <c r="A2170" s="27" t="s">
        <v>2227</v>
      </c>
      <c r="B2170" s="27" t="s">
        <v>6</v>
      </c>
      <c r="C2170" s="27" t="s">
        <v>7</v>
      </c>
      <c r="D2170" s="26" t="s">
        <v>7</v>
      </c>
    </row>
    <row r="2171">
      <c r="A2171" s="27" t="s">
        <v>2228</v>
      </c>
      <c r="B2171" s="27" t="s">
        <v>6</v>
      </c>
      <c r="C2171" s="27" t="s">
        <v>6</v>
      </c>
      <c r="D2171" s="26" t="s">
        <v>6</v>
      </c>
    </row>
    <row r="2172">
      <c r="A2172" s="27" t="s">
        <v>2229</v>
      </c>
      <c r="B2172" s="27" t="s">
        <v>6</v>
      </c>
      <c r="C2172" s="27" t="s">
        <v>6</v>
      </c>
      <c r="D2172" s="26" t="s">
        <v>18</v>
      </c>
    </row>
    <row r="2173">
      <c r="A2173" s="27" t="s">
        <v>2230</v>
      </c>
      <c r="B2173" s="27" t="s">
        <v>23</v>
      </c>
      <c r="C2173" s="27" t="s">
        <v>6</v>
      </c>
      <c r="D2173" s="26" t="s">
        <v>6</v>
      </c>
    </row>
    <row r="2174">
      <c r="A2174" s="27" t="s">
        <v>2231</v>
      </c>
      <c r="B2174" s="27" t="s">
        <v>101</v>
      </c>
      <c r="C2174" s="27" t="s">
        <v>5</v>
      </c>
      <c r="D2174" s="26" t="s">
        <v>30</v>
      </c>
    </row>
    <row r="2175">
      <c r="A2175" s="27" t="s">
        <v>2232</v>
      </c>
      <c r="B2175" s="27" t="s">
        <v>6</v>
      </c>
      <c r="C2175" s="27" t="s">
        <v>10</v>
      </c>
      <c r="D2175" s="26" t="s">
        <v>6</v>
      </c>
    </row>
    <row r="2176">
      <c r="A2176" s="27" t="s">
        <v>2233</v>
      </c>
      <c r="B2176" s="27" t="s">
        <v>7</v>
      </c>
      <c r="C2176" s="27" t="s">
        <v>6</v>
      </c>
      <c r="D2176" s="26" t="s">
        <v>66</v>
      </c>
    </row>
    <row r="2177">
      <c r="A2177" s="27" t="s">
        <v>2234</v>
      </c>
      <c r="B2177" s="27" t="s">
        <v>6</v>
      </c>
      <c r="C2177" s="27" t="s">
        <v>10</v>
      </c>
      <c r="D2177" s="26" t="s">
        <v>5</v>
      </c>
    </row>
    <row r="2178">
      <c r="A2178" s="27" t="s">
        <v>2235</v>
      </c>
      <c r="B2178" s="27" t="s">
        <v>6</v>
      </c>
      <c r="C2178" s="27" t="s">
        <v>5</v>
      </c>
      <c r="D2178" s="26" t="s">
        <v>7</v>
      </c>
    </row>
    <row r="2179">
      <c r="A2179" s="27" t="s">
        <v>2236</v>
      </c>
      <c r="B2179" s="27" t="s">
        <v>6</v>
      </c>
      <c r="C2179" s="27" t="s">
        <v>6</v>
      </c>
      <c r="D2179" s="26" t="s">
        <v>6</v>
      </c>
    </row>
    <row r="2180">
      <c r="A2180" s="27" t="s">
        <v>2237</v>
      </c>
      <c r="B2180" s="27" t="s">
        <v>6</v>
      </c>
      <c r="C2180" s="27" t="s">
        <v>10</v>
      </c>
      <c r="D2180" s="26" t="s">
        <v>99</v>
      </c>
    </row>
    <row r="2181">
      <c r="A2181" s="27" t="s">
        <v>2238</v>
      </c>
      <c r="B2181" s="27" t="s">
        <v>6</v>
      </c>
      <c r="C2181" s="27" t="s">
        <v>7</v>
      </c>
      <c r="D2181" s="26" t="s">
        <v>5</v>
      </c>
    </row>
    <row r="2182">
      <c r="A2182" s="27" t="s">
        <v>2239</v>
      </c>
      <c r="B2182" s="27" t="s">
        <v>7</v>
      </c>
      <c r="C2182" s="27" t="s">
        <v>7</v>
      </c>
      <c r="D2182" s="26" t="s">
        <v>6</v>
      </c>
    </row>
    <row r="2183">
      <c r="A2183" s="27" t="s">
        <v>2240</v>
      </c>
      <c r="B2183" s="27" t="s">
        <v>6</v>
      </c>
      <c r="C2183" s="27" t="s">
        <v>6</v>
      </c>
      <c r="D2183" s="26" t="s">
        <v>7</v>
      </c>
    </row>
    <row r="2184">
      <c r="A2184" s="27" t="s">
        <v>2241</v>
      </c>
      <c r="B2184" s="27" t="s">
        <v>6</v>
      </c>
      <c r="C2184" s="27" t="s">
        <v>5</v>
      </c>
      <c r="D2184" s="26" t="s">
        <v>5</v>
      </c>
    </row>
    <row r="2185">
      <c r="A2185" s="27" t="s">
        <v>2242</v>
      </c>
      <c r="B2185" s="27" t="s">
        <v>6</v>
      </c>
      <c r="C2185" s="27" t="s">
        <v>99</v>
      </c>
      <c r="D2185" s="26" t="s">
        <v>7</v>
      </c>
    </row>
    <row r="2186">
      <c r="A2186" s="27" t="s">
        <v>2243</v>
      </c>
      <c r="B2186" s="27" t="s">
        <v>5</v>
      </c>
      <c r="C2186" s="27" t="s">
        <v>7</v>
      </c>
      <c r="D2186" s="26" t="s">
        <v>18</v>
      </c>
    </row>
    <row r="2187">
      <c r="A2187" s="27" t="s">
        <v>2244</v>
      </c>
      <c r="B2187" s="27" t="s">
        <v>10</v>
      </c>
      <c r="C2187" s="27" t="s">
        <v>5</v>
      </c>
      <c r="D2187" s="26" t="s">
        <v>5</v>
      </c>
    </row>
    <row r="2188">
      <c r="A2188" s="27" t="s">
        <v>2245</v>
      </c>
      <c r="B2188" s="27" t="s">
        <v>5</v>
      </c>
      <c r="C2188" s="27" t="s">
        <v>5</v>
      </c>
      <c r="D2188" s="26" t="s">
        <v>6</v>
      </c>
    </row>
    <row r="2189">
      <c r="A2189" s="27" t="s">
        <v>2246</v>
      </c>
      <c r="B2189" s="27" t="s">
        <v>7</v>
      </c>
      <c r="C2189" s="27" t="s">
        <v>7</v>
      </c>
      <c r="D2189" s="26" t="s">
        <v>6</v>
      </c>
    </row>
    <row r="2190">
      <c r="A2190" s="27" t="s">
        <v>2247</v>
      </c>
      <c r="B2190" s="27" t="s">
        <v>10</v>
      </c>
      <c r="C2190" s="27" t="s">
        <v>7</v>
      </c>
      <c r="D2190" s="26" t="s">
        <v>23</v>
      </c>
    </row>
    <row r="2191">
      <c r="A2191" s="27" t="s">
        <v>2248</v>
      </c>
      <c r="B2191" s="27" t="s">
        <v>7</v>
      </c>
      <c r="C2191" s="27" t="s">
        <v>5</v>
      </c>
      <c r="D2191" s="26" t="s">
        <v>7</v>
      </c>
    </row>
    <row r="2192">
      <c r="A2192" s="27" t="s">
        <v>2249</v>
      </c>
      <c r="B2192" s="27" t="s">
        <v>5</v>
      </c>
      <c r="C2192" s="27" t="s">
        <v>6</v>
      </c>
      <c r="D2192" s="26" t="s">
        <v>6</v>
      </c>
    </row>
    <row r="2193">
      <c r="A2193" s="27" t="s">
        <v>2250</v>
      </c>
      <c r="B2193" s="27" t="s">
        <v>7</v>
      </c>
      <c r="C2193" s="27" t="s">
        <v>6</v>
      </c>
      <c r="D2193" s="26" t="s">
        <v>7</v>
      </c>
    </row>
    <row r="2194">
      <c r="A2194" s="27" t="s">
        <v>2251</v>
      </c>
      <c r="B2194" s="27" t="s">
        <v>6</v>
      </c>
      <c r="C2194" s="27" t="s">
        <v>7</v>
      </c>
      <c r="D2194" s="26" t="s">
        <v>6</v>
      </c>
    </row>
    <row r="2195">
      <c r="A2195" s="27" t="s">
        <v>2252</v>
      </c>
      <c r="B2195" s="27" t="s">
        <v>6</v>
      </c>
      <c r="C2195" s="27" t="s">
        <v>6</v>
      </c>
      <c r="D2195" s="26" t="s">
        <v>6</v>
      </c>
    </row>
    <row r="2196">
      <c r="A2196" s="27" t="s">
        <v>2253</v>
      </c>
      <c r="B2196" s="27" t="s">
        <v>6</v>
      </c>
      <c r="C2196" s="27" t="s">
        <v>7</v>
      </c>
      <c r="D2196" s="26" t="s">
        <v>10</v>
      </c>
    </row>
    <row r="2197">
      <c r="A2197" s="27" t="s">
        <v>2254</v>
      </c>
      <c r="B2197" s="27" t="s">
        <v>101</v>
      </c>
      <c r="C2197" s="27" t="s">
        <v>23</v>
      </c>
      <c r="D2197" s="26" t="s">
        <v>5</v>
      </c>
    </row>
    <row r="2198">
      <c r="A2198" s="27" t="s">
        <v>2255</v>
      </c>
      <c r="B2198" s="27" t="s">
        <v>6</v>
      </c>
      <c r="C2198" s="27" t="s">
        <v>7</v>
      </c>
      <c r="D2198" s="26" t="s">
        <v>7</v>
      </c>
    </row>
    <row r="2199">
      <c r="A2199" s="27" t="s">
        <v>2256</v>
      </c>
      <c r="B2199" s="27" t="s">
        <v>6</v>
      </c>
      <c r="C2199" s="27" t="s">
        <v>7</v>
      </c>
      <c r="D2199" s="26" t="s">
        <v>6</v>
      </c>
    </row>
    <row r="2200">
      <c r="A2200" s="27" t="s">
        <v>2257</v>
      </c>
      <c r="B2200" s="27" t="s">
        <v>6</v>
      </c>
      <c r="C2200" s="27" t="s">
        <v>18</v>
      </c>
      <c r="D2200" s="26" t="s">
        <v>18</v>
      </c>
    </row>
    <row r="2201">
      <c r="A2201" s="27" t="s">
        <v>2258</v>
      </c>
      <c r="B2201" s="27" t="s">
        <v>10</v>
      </c>
      <c r="C2201" s="27" t="s">
        <v>96</v>
      </c>
      <c r="D2201" s="26" t="s">
        <v>5</v>
      </c>
    </row>
    <row r="2202">
      <c r="A2202" s="27" t="s">
        <v>2259</v>
      </c>
      <c r="B2202" s="27" t="s">
        <v>101</v>
      </c>
      <c r="C2202" s="27" t="s">
        <v>99</v>
      </c>
      <c r="D2202" s="26" t="s">
        <v>23</v>
      </c>
    </row>
    <row r="2203">
      <c r="A2203" s="27" t="s">
        <v>2260</v>
      </c>
      <c r="B2203" s="27" t="s">
        <v>5</v>
      </c>
      <c r="C2203" s="27" t="s">
        <v>10</v>
      </c>
      <c r="D2203" s="26" t="s">
        <v>5</v>
      </c>
    </row>
    <row r="2204">
      <c r="A2204" s="27" t="s">
        <v>2261</v>
      </c>
      <c r="B2204" s="27" t="s">
        <v>5</v>
      </c>
      <c r="C2204" s="27" t="s">
        <v>5</v>
      </c>
      <c r="D2204" s="26" t="s">
        <v>6</v>
      </c>
    </row>
    <row r="2205">
      <c r="A2205" s="27" t="s">
        <v>2262</v>
      </c>
      <c r="B2205" s="27" t="s">
        <v>5</v>
      </c>
      <c r="C2205" s="27" t="s">
        <v>5</v>
      </c>
      <c r="D2205" s="26" t="s">
        <v>5</v>
      </c>
    </row>
    <row r="2206">
      <c r="A2206" s="27" t="s">
        <v>2263</v>
      </c>
      <c r="B2206" s="27" t="s">
        <v>6</v>
      </c>
      <c r="C2206" s="27" t="s">
        <v>7</v>
      </c>
      <c r="D2206" s="26" t="s">
        <v>6</v>
      </c>
    </row>
    <row r="2207">
      <c r="A2207" s="27" t="s">
        <v>2264</v>
      </c>
      <c r="B2207" s="27" t="s">
        <v>99</v>
      </c>
      <c r="C2207" s="27" t="s">
        <v>99</v>
      </c>
      <c r="D2207" s="26" t="s">
        <v>99</v>
      </c>
    </row>
    <row r="2208">
      <c r="A2208" s="27" t="s">
        <v>2265</v>
      </c>
      <c r="B2208" s="27" t="s">
        <v>6</v>
      </c>
      <c r="C2208" s="27" t="s">
        <v>7</v>
      </c>
      <c r="D2208" s="26" t="s">
        <v>7</v>
      </c>
    </row>
    <row r="2209">
      <c r="A2209" s="27" t="s">
        <v>2266</v>
      </c>
      <c r="B2209" s="27" t="s">
        <v>10</v>
      </c>
      <c r="C2209" s="27" t="s">
        <v>5</v>
      </c>
      <c r="D2209" s="26" t="s">
        <v>6</v>
      </c>
    </row>
    <row r="2210">
      <c r="A2210" s="27" t="s">
        <v>2267</v>
      </c>
      <c r="B2210" s="27" t="s">
        <v>5</v>
      </c>
      <c r="C2210" s="27" t="s">
        <v>6</v>
      </c>
      <c r="D2210" s="26" t="s">
        <v>6</v>
      </c>
    </row>
    <row r="2211">
      <c r="A2211" s="27" t="s">
        <v>2268</v>
      </c>
      <c r="B2211" s="27" t="s">
        <v>6</v>
      </c>
      <c r="C2211" s="27" t="s">
        <v>7</v>
      </c>
      <c r="D2211" s="26" t="s">
        <v>5</v>
      </c>
    </row>
    <row r="2212">
      <c r="A2212" s="27" t="s">
        <v>2269</v>
      </c>
      <c r="B2212" s="27" t="s">
        <v>5</v>
      </c>
      <c r="C2212" s="27" t="s">
        <v>7</v>
      </c>
      <c r="D2212" s="26" t="s">
        <v>99</v>
      </c>
    </row>
    <row r="2213">
      <c r="A2213" s="27" t="s">
        <v>2270</v>
      </c>
      <c r="B2213" s="27" t="s">
        <v>6</v>
      </c>
      <c r="C2213" s="27" t="s">
        <v>6</v>
      </c>
      <c r="D2213" s="26" t="s">
        <v>6</v>
      </c>
    </row>
    <row r="2214">
      <c r="A2214" s="27" t="s">
        <v>2271</v>
      </c>
      <c r="B2214" s="27" t="s">
        <v>42</v>
      </c>
      <c r="C2214" s="27" t="s">
        <v>99</v>
      </c>
      <c r="D2214" s="26" t="s">
        <v>10</v>
      </c>
    </row>
    <row r="2215">
      <c r="A2215" s="27" t="s">
        <v>2272</v>
      </c>
      <c r="B2215" s="27" t="s">
        <v>6</v>
      </c>
      <c r="C2215" s="27" t="s">
        <v>18</v>
      </c>
      <c r="D2215" s="26" t="s">
        <v>5</v>
      </c>
    </row>
    <row r="2216">
      <c r="A2216" s="27" t="s">
        <v>2273</v>
      </c>
      <c r="B2216" s="27" t="s">
        <v>6</v>
      </c>
      <c r="C2216" s="27" t="s">
        <v>10</v>
      </c>
      <c r="D2216" s="26" t="s">
        <v>99</v>
      </c>
    </row>
    <row r="2217">
      <c r="A2217" s="27" t="s">
        <v>2274</v>
      </c>
      <c r="B2217" s="27" t="s">
        <v>5</v>
      </c>
      <c r="C2217" s="27" t="s">
        <v>7</v>
      </c>
      <c r="D2217" s="26" t="s">
        <v>6</v>
      </c>
    </row>
    <row r="2218">
      <c r="A2218" s="27" t="s">
        <v>2275</v>
      </c>
      <c r="B2218" s="27" t="s">
        <v>5</v>
      </c>
      <c r="C2218" s="27" t="s">
        <v>5</v>
      </c>
      <c r="D2218" s="26" t="s">
        <v>5</v>
      </c>
    </row>
    <row r="2219">
      <c r="A2219" s="27" t="s">
        <v>2276</v>
      </c>
      <c r="B2219" s="27" t="s">
        <v>6</v>
      </c>
      <c r="C2219" s="27" t="s">
        <v>7</v>
      </c>
      <c r="D2219" s="26" t="s">
        <v>5</v>
      </c>
    </row>
    <row r="2220">
      <c r="A2220" s="27" t="s">
        <v>2277</v>
      </c>
      <c r="B2220" s="27" t="s">
        <v>5</v>
      </c>
      <c r="C2220" s="27" t="s">
        <v>6</v>
      </c>
      <c r="D2220" s="26" t="s">
        <v>5</v>
      </c>
    </row>
    <row r="2221">
      <c r="A2221" s="27" t="s">
        <v>2278</v>
      </c>
      <c r="B2221" s="27" t="s">
        <v>6</v>
      </c>
      <c r="C2221" s="27" t="s">
        <v>5</v>
      </c>
      <c r="D2221" s="26" t="s">
        <v>7</v>
      </c>
    </row>
    <row r="2222">
      <c r="A2222" s="27" t="s">
        <v>2279</v>
      </c>
      <c r="B2222" s="27" t="s">
        <v>6</v>
      </c>
      <c r="C2222" s="27" t="s">
        <v>6</v>
      </c>
      <c r="D2222" s="26" t="s">
        <v>6</v>
      </c>
    </row>
    <row r="2223">
      <c r="A2223" s="27" t="s">
        <v>2280</v>
      </c>
      <c r="B2223" s="27" t="s">
        <v>5</v>
      </c>
      <c r="C2223" s="27" t="s">
        <v>5</v>
      </c>
      <c r="D2223" s="26" t="s">
        <v>5</v>
      </c>
    </row>
    <row r="2224">
      <c r="A2224" s="27" t="s">
        <v>2281</v>
      </c>
      <c r="B2224" s="27" t="s">
        <v>18</v>
      </c>
      <c r="C2224" s="27" t="s">
        <v>18</v>
      </c>
      <c r="D2224" s="26" t="s">
        <v>5</v>
      </c>
    </row>
    <row r="2225">
      <c r="A2225" s="27" t="s">
        <v>2282</v>
      </c>
      <c r="B2225" s="27" t="s">
        <v>5</v>
      </c>
      <c r="C2225" s="27" t="s">
        <v>5</v>
      </c>
      <c r="D2225" s="26" t="s">
        <v>5</v>
      </c>
    </row>
    <row r="2226">
      <c r="A2226" s="27" t="s">
        <v>2283</v>
      </c>
      <c r="B2226" s="27" t="s">
        <v>6</v>
      </c>
      <c r="C2226" s="27" t="s">
        <v>5</v>
      </c>
      <c r="D2226" s="26" t="s">
        <v>7</v>
      </c>
    </row>
    <row r="2227">
      <c r="A2227" s="27" t="s">
        <v>2284</v>
      </c>
      <c r="B2227" s="27" t="s">
        <v>5</v>
      </c>
      <c r="C2227" s="27" t="s">
        <v>7</v>
      </c>
      <c r="D2227" s="26" t="s">
        <v>6</v>
      </c>
    </row>
    <row r="2228">
      <c r="A2228" s="27" t="s">
        <v>2285</v>
      </c>
      <c r="B2228" s="27" t="s">
        <v>18</v>
      </c>
      <c r="C2228" s="27" t="s">
        <v>7</v>
      </c>
      <c r="D2228" s="26" t="s">
        <v>18</v>
      </c>
    </row>
    <row r="2229">
      <c r="A2229" s="27" t="s">
        <v>2286</v>
      </c>
      <c r="B2229" s="27" t="s">
        <v>5</v>
      </c>
      <c r="C2229" s="27" t="s">
        <v>5</v>
      </c>
      <c r="D2229" s="26" t="s">
        <v>5</v>
      </c>
    </row>
    <row r="2230">
      <c r="A2230" s="27" t="s">
        <v>2287</v>
      </c>
      <c r="B2230" s="27" t="s">
        <v>5</v>
      </c>
      <c r="C2230" s="27" t="s">
        <v>7</v>
      </c>
      <c r="D2230" s="26" t="s">
        <v>7</v>
      </c>
    </row>
    <row r="2231">
      <c r="A2231" s="27" t="s">
        <v>2288</v>
      </c>
      <c r="B2231" s="27" t="s">
        <v>10</v>
      </c>
      <c r="C2231" s="27" t="s">
        <v>7</v>
      </c>
      <c r="D2231" s="26" t="s">
        <v>10</v>
      </c>
    </row>
    <row r="2232">
      <c r="A2232" s="27" t="s">
        <v>2289</v>
      </c>
      <c r="B2232" s="27" t="s">
        <v>6</v>
      </c>
      <c r="C2232" s="27" t="s">
        <v>23</v>
      </c>
      <c r="D2232" s="26" t="s">
        <v>23</v>
      </c>
    </row>
    <row r="2233">
      <c r="A2233" s="27" t="s">
        <v>2290</v>
      </c>
      <c r="B2233" s="27" t="s">
        <v>6</v>
      </c>
      <c r="C2233" s="27" t="s">
        <v>7</v>
      </c>
      <c r="D2233" s="26" t="s">
        <v>5</v>
      </c>
    </row>
    <row r="2234">
      <c r="A2234" s="27" t="s">
        <v>2291</v>
      </c>
      <c r="B2234" s="27" t="s">
        <v>5</v>
      </c>
      <c r="C2234" s="27" t="s">
        <v>7</v>
      </c>
      <c r="D2234" s="26" t="s">
        <v>6</v>
      </c>
    </row>
    <row r="2235">
      <c r="A2235" s="27" t="s">
        <v>2292</v>
      </c>
      <c r="B2235" s="27" t="s">
        <v>5</v>
      </c>
      <c r="C2235" s="27" t="s">
        <v>7</v>
      </c>
      <c r="D2235" s="26" t="s">
        <v>10</v>
      </c>
    </row>
    <row r="2236">
      <c r="A2236" s="27" t="s">
        <v>2293</v>
      </c>
      <c r="B2236" s="27" t="s">
        <v>6</v>
      </c>
      <c r="C2236" s="27" t="s">
        <v>7</v>
      </c>
      <c r="D2236" s="26" t="s">
        <v>5</v>
      </c>
    </row>
    <row r="2237">
      <c r="A2237" s="27" t="s">
        <v>2294</v>
      </c>
      <c r="B2237" s="27" t="s">
        <v>5</v>
      </c>
      <c r="C2237" s="27" t="s">
        <v>7</v>
      </c>
      <c r="D2237" s="26" t="s">
        <v>5</v>
      </c>
    </row>
    <row r="2238">
      <c r="A2238" s="27" t="s">
        <v>2295</v>
      </c>
      <c r="B2238" s="27" t="s">
        <v>10</v>
      </c>
      <c r="C2238" s="27" t="s">
        <v>10</v>
      </c>
      <c r="D2238" s="26" t="s">
        <v>18</v>
      </c>
    </row>
    <row r="2239">
      <c r="A2239" s="27" t="s">
        <v>2296</v>
      </c>
      <c r="B2239" s="27" t="s">
        <v>6</v>
      </c>
      <c r="C2239" s="27" t="s">
        <v>6</v>
      </c>
      <c r="D2239" s="26" t="s">
        <v>6</v>
      </c>
    </row>
    <row r="2240">
      <c r="A2240" s="27" t="s">
        <v>2297</v>
      </c>
      <c r="B2240" s="27" t="s">
        <v>6</v>
      </c>
      <c r="C2240" s="27" t="s">
        <v>6</v>
      </c>
      <c r="D2240" s="26" t="s">
        <v>6</v>
      </c>
    </row>
    <row r="2241">
      <c r="A2241" s="27" t="s">
        <v>2298</v>
      </c>
      <c r="B2241" s="27" t="s">
        <v>6</v>
      </c>
      <c r="C2241" s="27" t="s">
        <v>7</v>
      </c>
      <c r="D2241" s="26" t="s">
        <v>6</v>
      </c>
    </row>
    <row r="2242">
      <c r="A2242" s="27" t="s">
        <v>2299</v>
      </c>
      <c r="B2242" s="27" t="s">
        <v>6</v>
      </c>
      <c r="C2242" s="27" t="s">
        <v>5</v>
      </c>
      <c r="D2242" s="26" t="s">
        <v>7</v>
      </c>
    </row>
    <row r="2243">
      <c r="A2243" s="27" t="s">
        <v>2300</v>
      </c>
      <c r="B2243" s="27" t="s">
        <v>6</v>
      </c>
      <c r="C2243" s="27" t="s">
        <v>6</v>
      </c>
      <c r="D2243" s="26" t="s">
        <v>6</v>
      </c>
    </row>
    <row r="2244">
      <c r="A2244" s="27" t="s">
        <v>2301</v>
      </c>
      <c r="B2244" s="27" t="s">
        <v>5</v>
      </c>
      <c r="C2244" s="27" t="s">
        <v>6</v>
      </c>
      <c r="D2244" s="26" t="s">
        <v>5</v>
      </c>
    </row>
    <row r="2245">
      <c r="A2245" s="27" t="s">
        <v>2302</v>
      </c>
      <c r="B2245" s="27" t="s">
        <v>6</v>
      </c>
      <c r="C2245" s="27" t="s">
        <v>7</v>
      </c>
      <c r="D2245" s="26" t="s">
        <v>6</v>
      </c>
    </row>
    <row r="2246">
      <c r="A2246" s="27" t="s">
        <v>2303</v>
      </c>
      <c r="B2246" s="27" t="s">
        <v>6</v>
      </c>
      <c r="C2246" s="27" t="s">
        <v>6</v>
      </c>
      <c r="D2246" s="26" t="s">
        <v>6</v>
      </c>
    </row>
    <row r="2247">
      <c r="A2247" s="27" t="s">
        <v>2304</v>
      </c>
      <c r="B2247" s="27" t="s">
        <v>6</v>
      </c>
      <c r="C2247" s="27" t="s">
        <v>6</v>
      </c>
      <c r="D2247" s="26" t="s">
        <v>6</v>
      </c>
    </row>
    <row r="2248">
      <c r="A2248" s="27" t="s">
        <v>2305</v>
      </c>
      <c r="B2248" s="27" t="s">
        <v>6</v>
      </c>
      <c r="C2248" s="27" t="s">
        <v>6</v>
      </c>
      <c r="D2248" s="26" t="s">
        <v>6</v>
      </c>
    </row>
    <row r="2249">
      <c r="A2249" s="27" t="s">
        <v>2306</v>
      </c>
      <c r="B2249" s="27" t="s">
        <v>6</v>
      </c>
      <c r="C2249" s="27" t="s">
        <v>6</v>
      </c>
      <c r="D2249" s="26" t="s">
        <v>6</v>
      </c>
    </row>
    <row r="2250">
      <c r="A2250" s="27" t="s">
        <v>2307</v>
      </c>
      <c r="B2250" s="27" t="s">
        <v>6</v>
      </c>
      <c r="C2250" s="27" t="s">
        <v>6</v>
      </c>
      <c r="D2250" s="26" t="s">
        <v>6</v>
      </c>
    </row>
    <row r="2251">
      <c r="A2251" s="27" t="s">
        <v>2308</v>
      </c>
      <c r="B2251" s="27" t="s">
        <v>6</v>
      </c>
      <c r="C2251" s="27" t="s">
        <v>7</v>
      </c>
      <c r="D2251" s="26" t="s">
        <v>5</v>
      </c>
    </row>
    <row r="2252">
      <c r="A2252" s="27" t="s">
        <v>2309</v>
      </c>
      <c r="B2252" s="27" t="s">
        <v>6</v>
      </c>
      <c r="C2252" s="27" t="s">
        <v>6</v>
      </c>
      <c r="D2252" s="26" t="s">
        <v>10</v>
      </c>
    </row>
    <row r="2253">
      <c r="A2253" s="27" t="s">
        <v>2310</v>
      </c>
      <c r="B2253" s="27" t="s">
        <v>5</v>
      </c>
      <c r="C2253" s="27" t="s">
        <v>99</v>
      </c>
      <c r="D2253" s="26" t="s">
        <v>5</v>
      </c>
    </row>
    <row r="2254">
      <c r="A2254" s="27" t="s">
        <v>2311</v>
      </c>
      <c r="B2254" s="27" t="s">
        <v>6</v>
      </c>
      <c r="C2254" s="27" t="s">
        <v>6</v>
      </c>
      <c r="D2254" s="26" t="s">
        <v>6</v>
      </c>
    </row>
    <row r="2255">
      <c r="A2255" s="27" t="s">
        <v>2312</v>
      </c>
      <c r="B2255" s="27" t="s">
        <v>5</v>
      </c>
      <c r="C2255" s="27" t="s">
        <v>99</v>
      </c>
      <c r="D2255" s="26" t="s">
        <v>6</v>
      </c>
    </row>
    <row r="2256">
      <c r="A2256" s="27" t="s">
        <v>2313</v>
      </c>
      <c r="B2256" s="27" t="s">
        <v>6</v>
      </c>
      <c r="C2256" s="27" t="s">
        <v>5</v>
      </c>
      <c r="D2256" s="26" t="s">
        <v>6</v>
      </c>
    </row>
    <row r="2257">
      <c r="A2257" s="27" t="s">
        <v>2314</v>
      </c>
      <c r="B2257" s="27" t="s">
        <v>5</v>
      </c>
      <c r="C2257" s="27" t="s">
        <v>6</v>
      </c>
      <c r="D2257" s="26" t="s">
        <v>7</v>
      </c>
    </row>
    <row r="2258">
      <c r="A2258" s="27" t="s">
        <v>2315</v>
      </c>
      <c r="B2258" s="27" t="s">
        <v>6</v>
      </c>
      <c r="C2258" s="27" t="s">
        <v>5</v>
      </c>
      <c r="D2258" s="26" t="s">
        <v>6</v>
      </c>
    </row>
    <row r="2259">
      <c r="A2259" s="27" t="s">
        <v>2316</v>
      </c>
      <c r="B2259" s="27" t="s">
        <v>6</v>
      </c>
      <c r="C2259" s="27" t="s">
        <v>6</v>
      </c>
      <c r="D2259" s="26" t="s">
        <v>5</v>
      </c>
    </row>
    <row r="2260">
      <c r="A2260" s="27" t="s">
        <v>2317</v>
      </c>
      <c r="B2260" s="27" t="s">
        <v>6</v>
      </c>
      <c r="C2260" s="27" t="s">
        <v>99</v>
      </c>
      <c r="D2260" s="26" t="s">
        <v>6</v>
      </c>
    </row>
    <row r="2261">
      <c r="A2261" s="27" t="s">
        <v>2318</v>
      </c>
      <c r="B2261" s="27" t="s">
        <v>6</v>
      </c>
      <c r="C2261" s="27" t="s">
        <v>7</v>
      </c>
      <c r="D2261" s="26" t="s">
        <v>6</v>
      </c>
    </row>
    <row r="2262">
      <c r="A2262" s="27" t="s">
        <v>2319</v>
      </c>
      <c r="B2262" s="27" t="s">
        <v>6</v>
      </c>
      <c r="C2262" s="27" t="s">
        <v>7</v>
      </c>
      <c r="D2262" s="26" t="s">
        <v>6</v>
      </c>
    </row>
    <row r="2263">
      <c r="A2263" s="27" t="s">
        <v>2320</v>
      </c>
      <c r="B2263" s="27" t="s">
        <v>6</v>
      </c>
      <c r="C2263" s="27" t="s">
        <v>6</v>
      </c>
      <c r="D2263" s="26" t="s">
        <v>7</v>
      </c>
    </row>
    <row r="2264">
      <c r="A2264" s="27" t="s">
        <v>2321</v>
      </c>
      <c r="B2264" s="27" t="s">
        <v>6</v>
      </c>
      <c r="C2264" s="27" t="s">
        <v>6</v>
      </c>
      <c r="D2264" s="26" t="s">
        <v>5</v>
      </c>
    </row>
    <row r="2265">
      <c r="A2265" s="27" t="s">
        <v>2322</v>
      </c>
      <c r="B2265" s="27" t="s">
        <v>6</v>
      </c>
      <c r="C2265" s="27" t="s">
        <v>6</v>
      </c>
      <c r="D2265" s="26" t="s">
        <v>6</v>
      </c>
    </row>
    <row r="2266">
      <c r="A2266" s="27" t="s">
        <v>2323</v>
      </c>
      <c r="B2266" s="27" t="s">
        <v>6</v>
      </c>
      <c r="C2266" s="27" t="s">
        <v>10</v>
      </c>
      <c r="D2266" s="26" t="s">
        <v>23</v>
      </c>
    </row>
    <row r="2267">
      <c r="A2267" s="27" t="s">
        <v>2324</v>
      </c>
      <c r="B2267" s="27" t="s">
        <v>6</v>
      </c>
      <c r="C2267" s="27" t="s">
        <v>7</v>
      </c>
      <c r="D2267" s="26" t="s">
        <v>6</v>
      </c>
    </row>
    <row r="2268">
      <c r="A2268" s="27" t="s">
        <v>2325</v>
      </c>
      <c r="B2268" s="27" t="s">
        <v>7</v>
      </c>
      <c r="C2268" s="27" t="s">
        <v>10</v>
      </c>
      <c r="D2268" s="26" t="s">
        <v>6</v>
      </c>
    </row>
    <row r="2269">
      <c r="A2269" s="27" t="s">
        <v>2326</v>
      </c>
      <c r="B2269" s="27" t="s">
        <v>6</v>
      </c>
      <c r="C2269" s="27" t="s">
        <v>6</v>
      </c>
      <c r="D2269" s="26" t="s">
        <v>5</v>
      </c>
    </row>
    <row r="2270">
      <c r="A2270" s="27" t="s">
        <v>2327</v>
      </c>
      <c r="B2270" s="27" t="s">
        <v>6</v>
      </c>
      <c r="C2270" s="27" t="s">
        <v>7</v>
      </c>
      <c r="D2270" s="26" t="s">
        <v>6</v>
      </c>
    </row>
    <row r="2271">
      <c r="A2271" s="27" t="s">
        <v>2328</v>
      </c>
      <c r="B2271" s="27" t="s">
        <v>6</v>
      </c>
      <c r="C2271" s="27" t="s">
        <v>6</v>
      </c>
      <c r="D2271" s="26" t="s">
        <v>6</v>
      </c>
    </row>
    <row r="2272">
      <c r="A2272" s="27" t="s">
        <v>2329</v>
      </c>
      <c r="B2272" s="27" t="s">
        <v>6</v>
      </c>
      <c r="C2272" s="27" t="s">
        <v>7</v>
      </c>
      <c r="D2272" s="26" t="s">
        <v>5</v>
      </c>
    </row>
    <row r="2273">
      <c r="A2273" s="27" t="s">
        <v>2330</v>
      </c>
      <c r="B2273" s="27" t="s">
        <v>6</v>
      </c>
      <c r="C2273" s="27" t="s">
        <v>6</v>
      </c>
      <c r="D2273" s="26" t="s">
        <v>10</v>
      </c>
    </row>
    <row r="2274">
      <c r="A2274" s="27" t="s">
        <v>2331</v>
      </c>
      <c r="B2274" s="27" t="s">
        <v>6</v>
      </c>
      <c r="C2274" s="27" t="s">
        <v>6</v>
      </c>
      <c r="D2274" s="26" t="s">
        <v>6</v>
      </c>
    </row>
    <row r="2275">
      <c r="A2275" s="27" t="s">
        <v>2332</v>
      </c>
      <c r="B2275" s="27" t="s">
        <v>6</v>
      </c>
      <c r="C2275" s="27" t="s">
        <v>6</v>
      </c>
      <c r="D2275" s="26" t="s">
        <v>6</v>
      </c>
    </row>
    <row r="2276">
      <c r="A2276" s="27" t="s">
        <v>2333</v>
      </c>
      <c r="B2276" s="27" t="s">
        <v>6</v>
      </c>
      <c r="C2276" s="27" t="s">
        <v>6</v>
      </c>
      <c r="D2276" s="26" t="s">
        <v>6</v>
      </c>
    </row>
    <row r="2277">
      <c r="A2277" s="27" t="s">
        <v>2334</v>
      </c>
      <c r="B2277" s="27" t="s">
        <v>5</v>
      </c>
      <c r="C2277" s="27" t="s">
        <v>7</v>
      </c>
      <c r="D2277" s="26" t="s">
        <v>6</v>
      </c>
    </row>
    <row r="2278">
      <c r="A2278" s="27" t="s">
        <v>2335</v>
      </c>
      <c r="B2278" s="27" t="s">
        <v>5</v>
      </c>
      <c r="C2278" s="27" t="s">
        <v>7</v>
      </c>
      <c r="D2278" s="26" t="s">
        <v>5</v>
      </c>
    </row>
    <row r="2279">
      <c r="A2279" s="27" t="s">
        <v>2336</v>
      </c>
      <c r="B2279" s="27" t="s">
        <v>6</v>
      </c>
      <c r="C2279" s="27" t="s">
        <v>6</v>
      </c>
      <c r="D2279" s="26" t="s">
        <v>6</v>
      </c>
    </row>
    <row r="2280">
      <c r="A2280" s="27" t="s">
        <v>2337</v>
      </c>
      <c r="B2280" s="27" t="s">
        <v>6</v>
      </c>
      <c r="C2280" s="27" t="s">
        <v>7</v>
      </c>
      <c r="D2280" s="26" t="s">
        <v>5</v>
      </c>
    </row>
    <row r="2281">
      <c r="A2281" s="27" t="s">
        <v>2338</v>
      </c>
      <c r="B2281" s="27" t="s">
        <v>6</v>
      </c>
      <c r="C2281" s="27" t="s">
        <v>7</v>
      </c>
      <c r="D2281" s="26" t="s">
        <v>6</v>
      </c>
    </row>
    <row r="2282">
      <c r="A2282" s="27" t="s">
        <v>2339</v>
      </c>
      <c r="B2282" s="27" t="s">
        <v>6</v>
      </c>
      <c r="C2282" s="27" t="s">
        <v>6</v>
      </c>
      <c r="D2282" s="26" t="s">
        <v>6</v>
      </c>
    </row>
    <row r="2283">
      <c r="A2283" s="27" t="s">
        <v>2340</v>
      </c>
      <c r="B2283" s="27" t="s">
        <v>6</v>
      </c>
      <c r="C2283" s="27" t="s">
        <v>6</v>
      </c>
      <c r="D2283" s="26" t="s">
        <v>6</v>
      </c>
    </row>
    <row r="2284">
      <c r="A2284" s="27" t="s">
        <v>2341</v>
      </c>
      <c r="B2284" s="27" t="s">
        <v>6</v>
      </c>
      <c r="C2284" s="27" t="s">
        <v>6</v>
      </c>
      <c r="D2284" s="26" t="s">
        <v>6</v>
      </c>
    </row>
    <row r="2285">
      <c r="A2285" s="27" t="s">
        <v>2342</v>
      </c>
      <c r="B2285" s="27" t="s">
        <v>6</v>
      </c>
      <c r="C2285" s="27" t="s">
        <v>7</v>
      </c>
      <c r="D2285" s="26" t="s">
        <v>6</v>
      </c>
    </row>
    <row r="2286">
      <c r="A2286" s="27" t="s">
        <v>2343</v>
      </c>
      <c r="B2286" s="27" t="s">
        <v>6</v>
      </c>
      <c r="C2286" s="27" t="s">
        <v>6</v>
      </c>
      <c r="D2286" s="26" t="s">
        <v>5</v>
      </c>
    </row>
    <row r="2287">
      <c r="A2287" s="27" t="s">
        <v>2344</v>
      </c>
      <c r="B2287" s="27" t="s">
        <v>6</v>
      </c>
      <c r="C2287" s="27" t="s">
        <v>7</v>
      </c>
      <c r="D2287" s="26" t="s">
        <v>6</v>
      </c>
    </row>
    <row r="2288">
      <c r="A2288" s="27" t="s">
        <v>2345</v>
      </c>
      <c r="B2288" s="27" t="s">
        <v>6</v>
      </c>
      <c r="C2288" s="27" t="s">
        <v>99</v>
      </c>
      <c r="D2288" s="26" t="s">
        <v>5</v>
      </c>
    </row>
    <row r="2289">
      <c r="A2289" s="27" t="s">
        <v>2346</v>
      </c>
      <c r="B2289" s="27" t="s">
        <v>6</v>
      </c>
      <c r="C2289" s="27" t="s">
        <v>6</v>
      </c>
      <c r="D2289" s="26" t="s">
        <v>5</v>
      </c>
    </row>
    <row r="2290">
      <c r="A2290" s="27" t="s">
        <v>2347</v>
      </c>
      <c r="B2290" s="27" t="s">
        <v>6</v>
      </c>
      <c r="C2290" s="27" t="s">
        <v>7</v>
      </c>
      <c r="D2290" s="26" t="s">
        <v>5</v>
      </c>
    </row>
    <row r="2291">
      <c r="A2291" s="27" t="s">
        <v>2348</v>
      </c>
      <c r="B2291" s="27" t="s">
        <v>6</v>
      </c>
      <c r="C2291" s="27" t="s">
        <v>7</v>
      </c>
      <c r="D2291" s="26" t="s">
        <v>6</v>
      </c>
    </row>
    <row r="2292">
      <c r="A2292" s="27" t="s">
        <v>2349</v>
      </c>
      <c r="B2292" s="27" t="s">
        <v>10</v>
      </c>
      <c r="C2292" s="27" t="s">
        <v>23</v>
      </c>
      <c r="D2292" s="26" t="s">
        <v>6</v>
      </c>
    </row>
    <row r="2293">
      <c r="A2293" s="27" t="s">
        <v>2350</v>
      </c>
      <c r="B2293" s="27" t="s">
        <v>6</v>
      </c>
      <c r="C2293" s="27" t="s">
        <v>7</v>
      </c>
      <c r="D2293" s="26" t="s">
        <v>6</v>
      </c>
    </row>
    <row r="2294">
      <c r="A2294" s="27" t="s">
        <v>2351</v>
      </c>
      <c r="B2294" s="27" t="s">
        <v>5</v>
      </c>
      <c r="C2294" s="27" t="s">
        <v>6</v>
      </c>
      <c r="D2294" s="26" t="s">
        <v>5</v>
      </c>
    </row>
    <row r="2295">
      <c r="A2295" s="27" t="s">
        <v>2352</v>
      </c>
      <c r="B2295" s="27" t="s">
        <v>6</v>
      </c>
      <c r="C2295" s="27" t="s">
        <v>6</v>
      </c>
      <c r="D2295" s="26" t="s">
        <v>6</v>
      </c>
    </row>
    <row r="2296">
      <c r="A2296" s="27" t="s">
        <v>2353</v>
      </c>
      <c r="B2296" s="27" t="s">
        <v>6</v>
      </c>
      <c r="C2296" s="27" t="s">
        <v>99</v>
      </c>
      <c r="D2296" s="26" t="s">
        <v>6</v>
      </c>
    </row>
    <row r="2297">
      <c r="A2297" s="27" t="s">
        <v>2354</v>
      </c>
      <c r="B2297" s="27" t="s">
        <v>6</v>
      </c>
      <c r="C2297" s="27" t="s">
        <v>99</v>
      </c>
      <c r="D2297" s="26" t="s">
        <v>7</v>
      </c>
    </row>
    <row r="2298">
      <c r="A2298" s="27" t="s">
        <v>2355</v>
      </c>
      <c r="B2298" s="27" t="s">
        <v>6</v>
      </c>
      <c r="C2298" s="27" t="s">
        <v>6</v>
      </c>
      <c r="D2298" s="26" t="s">
        <v>5</v>
      </c>
    </row>
    <row r="2299">
      <c r="A2299" s="27" t="s">
        <v>2356</v>
      </c>
      <c r="B2299" s="27" t="s">
        <v>10</v>
      </c>
      <c r="C2299" s="27" t="s">
        <v>6</v>
      </c>
      <c r="D2299" s="26" t="s">
        <v>6</v>
      </c>
    </row>
    <row r="2300">
      <c r="A2300" s="27" t="s">
        <v>2357</v>
      </c>
      <c r="B2300" s="27" t="s">
        <v>6</v>
      </c>
      <c r="C2300" s="27" t="s">
        <v>18</v>
      </c>
      <c r="D2300" s="26" t="s">
        <v>5</v>
      </c>
    </row>
    <row r="2301">
      <c r="A2301" s="27" t="s">
        <v>2358</v>
      </c>
      <c r="B2301" s="27" t="s">
        <v>7</v>
      </c>
      <c r="C2301" s="27" t="s">
        <v>7</v>
      </c>
      <c r="D2301" s="26" t="s">
        <v>7</v>
      </c>
    </row>
    <row r="2302">
      <c r="A2302" s="27" t="s">
        <v>2359</v>
      </c>
      <c r="B2302" s="27" t="s">
        <v>6</v>
      </c>
      <c r="C2302" s="27" t="s">
        <v>6</v>
      </c>
      <c r="D2302" s="26" t="s">
        <v>6</v>
      </c>
    </row>
    <row r="2303">
      <c r="A2303" s="27" t="s">
        <v>2360</v>
      </c>
      <c r="B2303" s="27" t="s">
        <v>6</v>
      </c>
      <c r="C2303" s="27" t="s">
        <v>7</v>
      </c>
      <c r="D2303" s="26" t="s">
        <v>5</v>
      </c>
    </row>
    <row r="2304">
      <c r="A2304" s="27" t="s">
        <v>2361</v>
      </c>
      <c r="B2304" s="27" t="s">
        <v>6</v>
      </c>
      <c r="C2304" s="27" t="s">
        <v>6</v>
      </c>
      <c r="D2304" s="26" t="s">
        <v>6</v>
      </c>
    </row>
    <row r="2305">
      <c r="A2305" s="27" t="s">
        <v>2362</v>
      </c>
      <c r="B2305" s="27" t="s">
        <v>5</v>
      </c>
      <c r="C2305" s="27" t="s">
        <v>18</v>
      </c>
      <c r="D2305" s="26" t="s">
        <v>5</v>
      </c>
    </row>
    <row r="2306">
      <c r="A2306" s="27" t="s">
        <v>2363</v>
      </c>
      <c r="B2306" s="27" t="s">
        <v>6</v>
      </c>
      <c r="C2306" s="27" t="s">
        <v>6</v>
      </c>
      <c r="D2306" s="26" t="s">
        <v>6</v>
      </c>
    </row>
    <row r="2307">
      <c r="A2307" s="27" t="s">
        <v>2364</v>
      </c>
      <c r="B2307" s="27" t="s">
        <v>6</v>
      </c>
      <c r="C2307" s="27" t="s">
        <v>7</v>
      </c>
      <c r="D2307" s="26" t="s">
        <v>99</v>
      </c>
    </row>
    <row r="2308">
      <c r="A2308" s="27" t="s">
        <v>2365</v>
      </c>
      <c r="B2308" s="27" t="s">
        <v>6</v>
      </c>
      <c r="C2308" s="27" t="s">
        <v>7</v>
      </c>
      <c r="D2308" s="26" t="s">
        <v>99</v>
      </c>
    </row>
    <row r="2309">
      <c r="A2309" s="27" t="s">
        <v>2366</v>
      </c>
      <c r="B2309" s="27" t="s">
        <v>6</v>
      </c>
      <c r="C2309" s="27" t="s">
        <v>99</v>
      </c>
      <c r="D2309" s="26" t="s">
        <v>99</v>
      </c>
    </row>
    <row r="2310">
      <c r="A2310" s="27" t="s">
        <v>2367</v>
      </c>
      <c r="B2310" s="27" t="s">
        <v>6</v>
      </c>
      <c r="C2310" s="27" t="s">
        <v>7</v>
      </c>
      <c r="D2310" s="26" t="s">
        <v>99</v>
      </c>
    </row>
    <row r="2311">
      <c r="A2311" s="27" t="s">
        <v>2368</v>
      </c>
      <c r="B2311" s="27" t="s">
        <v>5</v>
      </c>
      <c r="C2311" s="27" t="s">
        <v>5</v>
      </c>
      <c r="D2311" s="26" t="s">
        <v>99</v>
      </c>
    </row>
    <row r="2312">
      <c r="A2312" s="27" t="s">
        <v>2369</v>
      </c>
      <c r="B2312" s="27" t="s">
        <v>6</v>
      </c>
      <c r="C2312" s="27" t="s">
        <v>7</v>
      </c>
      <c r="D2312" s="26" t="s">
        <v>23</v>
      </c>
    </row>
    <row r="2313">
      <c r="A2313" s="27" t="s">
        <v>2370</v>
      </c>
      <c r="B2313" s="27" t="s">
        <v>6</v>
      </c>
      <c r="C2313" s="27" t="s">
        <v>30</v>
      </c>
      <c r="D2313" s="26" t="s">
        <v>30</v>
      </c>
    </row>
    <row r="2314">
      <c r="A2314" s="27" t="s">
        <v>2371</v>
      </c>
      <c r="B2314" s="27" t="s">
        <v>5</v>
      </c>
      <c r="C2314" s="27" t="s">
        <v>6</v>
      </c>
      <c r="D2314" s="26" t="s">
        <v>7</v>
      </c>
    </row>
    <row r="2315">
      <c r="A2315" s="27" t="s">
        <v>2372</v>
      </c>
      <c r="B2315" s="27" t="s">
        <v>6</v>
      </c>
      <c r="C2315" s="27" t="s">
        <v>7</v>
      </c>
      <c r="D2315" s="26" t="s">
        <v>30</v>
      </c>
    </row>
    <row r="2316">
      <c r="A2316" s="27" t="s">
        <v>2373</v>
      </c>
      <c r="B2316" s="27" t="s">
        <v>30</v>
      </c>
      <c r="C2316" s="27" t="s">
        <v>18</v>
      </c>
      <c r="D2316" s="26" t="s">
        <v>30</v>
      </c>
    </row>
    <row r="2317">
      <c r="A2317" s="27" t="s">
        <v>2374</v>
      </c>
      <c r="B2317" s="27" t="s">
        <v>5</v>
      </c>
      <c r="C2317" s="27" t="s">
        <v>5</v>
      </c>
      <c r="D2317" s="26" t="s">
        <v>10</v>
      </c>
    </row>
    <row r="2318">
      <c r="A2318" s="27" t="s">
        <v>2375</v>
      </c>
      <c r="B2318" s="27" t="s">
        <v>6</v>
      </c>
      <c r="C2318" s="27" t="s">
        <v>6</v>
      </c>
      <c r="D2318" s="26" t="s">
        <v>6</v>
      </c>
    </row>
    <row r="2319">
      <c r="A2319" s="27" t="s">
        <v>2376</v>
      </c>
      <c r="B2319" s="27" t="s">
        <v>6</v>
      </c>
      <c r="C2319" s="27" t="s">
        <v>6</v>
      </c>
      <c r="D2319" s="26" t="s">
        <v>7</v>
      </c>
    </row>
    <row r="2320">
      <c r="A2320" s="27" t="s">
        <v>2377</v>
      </c>
      <c r="B2320" s="27" t="s">
        <v>10</v>
      </c>
      <c r="C2320" s="27" t="s">
        <v>30</v>
      </c>
      <c r="D2320" s="26" t="s">
        <v>30</v>
      </c>
    </row>
    <row r="2321">
      <c r="A2321" s="27" t="s">
        <v>2378</v>
      </c>
      <c r="B2321" s="27" t="s">
        <v>6</v>
      </c>
      <c r="C2321" s="27" t="s">
        <v>7</v>
      </c>
      <c r="D2321" s="26" t="s">
        <v>7</v>
      </c>
    </row>
    <row r="2322">
      <c r="A2322" s="27" t="s">
        <v>2379</v>
      </c>
      <c r="B2322" s="27" t="s">
        <v>6</v>
      </c>
      <c r="C2322" s="27" t="s">
        <v>6</v>
      </c>
      <c r="D2322" s="26" t="s">
        <v>7</v>
      </c>
    </row>
    <row r="2323">
      <c r="A2323" s="27" t="s">
        <v>2380</v>
      </c>
      <c r="B2323" s="27" t="s">
        <v>6</v>
      </c>
      <c r="C2323" s="27" t="s">
        <v>5</v>
      </c>
      <c r="D2323" s="26" t="s">
        <v>23</v>
      </c>
    </row>
    <row r="2324">
      <c r="A2324" s="27" t="s">
        <v>2381</v>
      </c>
      <c r="B2324" s="27" t="s">
        <v>6</v>
      </c>
      <c r="C2324" s="27" t="s">
        <v>6</v>
      </c>
      <c r="D2324" s="26" t="s">
        <v>6</v>
      </c>
    </row>
    <row r="2325">
      <c r="A2325" s="27" t="s">
        <v>2382</v>
      </c>
      <c r="B2325" s="27" t="s">
        <v>6</v>
      </c>
      <c r="C2325" s="27" t="s">
        <v>6</v>
      </c>
      <c r="D2325" s="26" t="s">
        <v>7</v>
      </c>
    </row>
    <row r="2326">
      <c r="A2326" s="27" t="s">
        <v>2383</v>
      </c>
      <c r="B2326" s="27" t="s">
        <v>6</v>
      </c>
      <c r="C2326" s="27" t="s">
        <v>30</v>
      </c>
      <c r="D2326" s="26" t="s">
        <v>7</v>
      </c>
    </row>
    <row r="2327">
      <c r="A2327" s="27" t="s">
        <v>2384</v>
      </c>
      <c r="B2327" s="27" t="s">
        <v>6</v>
      </c>
      <c r="C2327" s="27" t="s">
        <v>6</v>
      </c>
      <c r="D2327" s="26" t="s">
        <v>6</v>
      </c>
    </row>
    <row r="2328">
      <c r="A2328" s="27" t="s">
        <v>2385</v>
      </c>
      <c r="B2328" s="27" t="s">
        <v>5</v>
      </c>
      <c r="C2328" s="27" t="s">
        <v>30</v>
      </c>
      <c r="D2328" s="26" t="s">
        <v>99</v>
      </c>
    </row>
    <row r="2329">
      <c r="A2329" s="27" t="s">
        <v>2386</v>
      </c>
      <c r="B2329" s="27" t="s">
        <v>6</v>
      </c>
      <c r="C2329" s="27" t="s">
        <v>99</v>
      </c>
      <c r="D2329" s="26" t="s">
        <v>7</v>
      </c>
    </row>
    <row r="2330">
      <c r="A2330" s="27" t="s">
        <v>2387</v>
      </c>
      <c r="B2330" s="27" t="s">
        <v>101</v>
      </c>
      <c r="C2330" s="27" t="s">
        <v>30</v>
      </c>
      <c r="D2330" s="26" t="s">
        <v>6</v>
      </c>
    </row>
    <row r="2331">
      <c r="A2331" s="27" t="s">
        <v>2388</v>
      </c>
      <c r="B2331" s="27" t="s">
        <v>6</v>
      </c>
      <c r="C2331" s="27" t="s">
        <v>6</v>
      </c>
      <c r="D2331" s="26" t="s">
        <v>30</v>
      </c>
    </row>
    <row r="2332">
      <c r="A2332" s="27" t="s">
        <v>2389</v>
      </c>
      <c r="B2332" s="27" t="s">
        <v>6</v>
      </c>
      <c r="C2332" s="27" t="s">
        <v>6</v>
      </c>
      <c r="D2332" s="26" t="s">
        <v>99</v>
      </c>
    </row>
    <row r="2333">
      <c r="A2333" s="27" t="s">
        <v>2390</v>
      </c>
      <c r="B2333" s="27" t="s">
        <v>6</v>
      </c>
      <c r="C2333" s="27" t="s">
        <v>6</v>
      </c>
      <c r="D2333" s="26" t="s">
        <v>30</v>
      </c>
    </row>
    <row r="2334">
      <c r="A2334" s="27" t="s">
        <v>2391</v>
      </c>
      <c r="B2334" s="27" t="s">
        <v>6</v>
      </c>
      <c r="C2334" s="27" t="s">
        <v>6</v>
      </c>
      <c r="D2334" s="26" t="s">
        <v>23</v>
      </c>
    </row>
    <row r="2335">
      <c r="A2335" s="27" t="s">
        <v>2392</v>
      </c>
      <c r="B2335" s="27" t="s">
        <v>6</v>
      </c>
      <c r="C2335" s="27" t="s">
        <v>7</v>
      </c>
      <c r="D2335" s="26" t="s">
        <v>23</v>
      </c>
    </row>
    <row r="2336">
      <c r="A2336" s="27" t="s">
        <v>2393</v>
      </c>
      <c r="B2336" s="27" t="s">
        <v>30</v>
      </c>
      <c r="C2336" s="27" t="s">
        <v>6</v>
      </c>
      <c r="D2336" s="26" t="s">
        <v>5</v>
      </c>
    </row>
    <row r="2337">
      <c r="A2337" s="27" t="s">
        <v>2394</v>
      </c>
      <c r="B2337" s="27" t="s">
        <v>6</v>
      </c>
      <c r="C2337" s="27" t="s">
        <v>30</v>
      </c>
      <c r="D2337" s="26" t="s">
        <v>30</v>
      </c>
    </row>
    <row r="2338">
      <c r="A2338" s="27" t="s">
        <v>2395</v>
      </c>
      <c r="B2338" s="27" t="s">
        <v>30</v>
      </c>
      <c r="C2338" s="27" t="s">
        <v>6</v>
      </c>
      <c r="D2338" s="26" t="s">
        <v>30</v>
      </c>
    </row>
    <row r="2339">
      <c r="A2339" s="27" t="s">
        <v>2396</v>
      </c>
      <c r="B2339" s="27" t="s">
        <v>6</v>
      </c>
      <c r="C2339" s="27" t="s">
        <v>6</v>
      </c>
      <c r="D2339" s="26" t="s">
        <v>30</v>
      </c>
    </row>
    <row r="2340">
      <c r="A2340" s="27" t="s">
        <v>2397</v>
      </c>
      <c r="B2340" s="27" t="s">
        <v>6</v>
      </c>
      <c r="C2340" s="27" t="s">
        <v>7</v>
      </c>
      <c r="D2340" s="26" t="s">
        <v>6</v>
      </c>
    </row>
    <row r="2341">
      <c r="A2341" s="27" t="s">
        <v>2398</v>
      </c>
      <c r="B2341" s="27" t="s">
        <v>6</v>
      </c>
      <c r="C2341" s="27" t="s">
        <v>6</v>
      </c>
      <c r="D2341" s="26" t="s">
        <v>6</v>
      </c>
    </row>
    <row r="2342">
      <c r="A2342" s="27" t="s">
        <v>2399</v>
      </c>
      <c r="B2342" s="27" t="s">
        <v>6</v>
      </c>
      <c r="C2342" s="27" t="s">
        <v>6</v>
      </c>
      <c r="D2342" s="26" t="s">
        <v>30</v>
      </c>
    </row>
    <row r="2343">
      <c r="A2343" s="27" t="s">
        <v>2400</v>
      </c>
      <c r="B2343" s="27" t="s">
        <v>6</v>
      </c>
      <c r="C2343" s="27" t="s">
        <v>7</v>
      </c>
      <c r="D2343" s="26" t="s">
        <v>30</v>
      </c>
    </row>
    <row r="2344">
      <c r="A2344" s="27" t="s">
        <v>2401</v>
      </c>
      <c r="B2344" s="27" t="s">
        <v>23</v>
      </c>
      <c r="C2344" s="27" t="s">
        <v>6</v>
      </c>
      <c r="D2344" s="26" t="s">
        <v>23</v>
      </c>
    </row>
    <row r="2345">
      <c r="A2345" s="27" t="s">
        <v>2402</v>
      </c>
      <c r="B2345" s="27" t="s">
        <v>6</v>
      </c>
      <c r="C2345" s="27" t="s">
        <v>30</v>
      </c>
      <c r="D2345" s="26" t="s">
        <v>30</v>
      </c>
    </row>
    <row r="2346">
      <c r="A2346" s="27" t="s">
        <v>2403</v>
      </c>
      <c r="B2346" s="27" t="s">
        <v>6</v>
      </c>
      <c r="C2346" s="27" t="s">
        <v>30</v>
      </c>
      <c r="D2346" s="26" t="s">
        <v>30</v>
      </c>
    </row>
    <row r="2347">
      <c r="A2347" s="27" t="s">
        <v>2404</v>
      </c>
      <c r="B2347" s="27" t="s">
        <v>6</v>
      </c>
      <c r="C2347" s="27" t="s">
        <v>6</v>
      </c>
      <c r="D2347" s="26" t="s">
        <v>30</v>
      </c>
    </row>
    <row r="2348">
      <c r="A2348" s="27" t="s">
        <v>2405</v>
      </c>
      <c r="B2348" s="27" t="s">
        <v>6</v>
      </c>
      <c r="C2348" s="27" t="s">
        <v>6</v>
      </c>
      <c r="D2348" s="26" t="s">
        <v>6</v>
      </c>
    </row>
    <row r="2349">
      <c r="A2349" s="27" t="s">
        <v>2406</v>
      </c>
      <c r="B2349" s="27" t="s">
        <v>30</v>
      </c>
      <c r="C2349" s="27" t="s">
        <v>30</v>
      </c>
      <c r="D2349" s="26" t="s">
        <v>30</v>
      </c>
    </row>
    <row r="2350">
      <c r="A2350" s="27" t="s">
        <v>2407</v>
      </c>
      <c r="B2350" s="27" t="s">
        <v>6</v>
      </c>
      <c r="C2350" s="27" t="s">
        <v>7</v>
      </c>
      <c r="D2350" s="26" t="s">
        <v>6</v>
      </c>
    </row>
    <row r="2351">
      <c r="A2351" s="27" t="s">
        <v>2408</v>
      </c>
      <c r="B2351" s="27" t="s">
        <v>6</v>
      </c>
      <c r="C2351" s="27" t="s">
        <v>6</v>
      </c>
      <c r="D2351" s="26" t="s">
        <v>30</v>
      </c>
    </row>
    <row r="2352">
      <c r="A2352" s="27" t="s">
        <v>2409</v>
      </c>
      <c r="B2352" s="27" t="s">
        <v>6</v>
      </c>
      <c r="C2352" s="27" t="s">
        <v>30</v>
      </c>
      <c r="D2352" s="26" t="s">
        <v>30</v>
      </c>
    </row>
    <row r="2353">
      <c r="A2353" s="27" t="s">
        <v>2410</v>
      </c>
      <c r="B2353" s="27" t="s">
        <v>6</v>
      </c>
      <c r="C2353" s="27" t="s">
        <v>6</v>
      </c>
      <c r="D2353" s="26" t="s">
        <v>30</v>
      </c>
    </row>
    <row r="2354">
      <c r="A2354" s="27" t="s">
        <v>2411</v>
      </c>
      <c r="B2354" s="27" t="s">
        <v>6</v>
      </c>
      <c r="C2354" s="27" t="s">
        <v>7</v>
      </c>
      <c r="D2354" s="26" t="s">
        <v>7</v>
      </c>
    </row>
    <row r="2355">
      <c r="A2355" s="27" t="s">
        <v>2412</v>
      </c>
      <c r="B2355" s="27" t="s">
        <v>6</v>
      </c>
      <c r="C2355" s="27" t="s">
        <v>6</v>
      </c>
      <c r="D2355" s="26" t="s">
        <v>30</v>
      </c>
    </row>
    <row r="2356">
      <c r="A2356" s="27" t="s">
        <v>2413</v>
      </c>
      <c r="B2356" s="27" t="s">
        <v>30</v>
      </c>
      <c r="C2356" s="27" t="s">
        <v>6</v>
      </c>
      <c r="D2356" s="26" t="s">
        <v>5</v>
      </c>
    </row>
    <row r="2357">
      <c r="A2357" s="27" t="s">
        <v>2414</v>
      </c>
      <c r="B2357" s="27" t="s">
        <v>99</v>
      </c>
      <c r="C2357" s="27" t="s">
        <v>7</v>
      </c>
      <c r="D2357" s="26" t="s">
        <v>7</v>
      </c>
    </row>
    <row r="2358">
      <c r="A2358" s="27" t="s">
        <v>2415</v>
      </c>
      <c r="B2358" s="27" t="s">
        <v>18</v>
      </c>
      <c r="C2358" s="27" t="s">
        <v>99</v>
      </c>
      <c r="D2358" s="26" t="s">
        <v>6</v>
      </c>
    </row>
    <row r="2359">
      <c r="A2359" s="27" t="s">
        <v>2416</v>
      </c>
      <c r="B2359" s="27" t="s">
        <v>6</v>
      </c>
      <c r="C2359" s="27" t="s">
        <v>6</v>
      </c>
      <c r="D2359" s="26" t="s">
        <v>7</v>
      </c>
    </row>
    <row r="2360">
      <c r="A2360" s="27" t="s">
        <v>2417</v>
      </c>
      <c r="B2360" s="27" t="s">
        <v>10</v>
      </c>
      <c r="C2360" s="27" t="s">
        <v>6</v>
      </c>
      <c r="D2360" s="26" t="s">
        <v>6</v>
      </c>
    </row>
    <row r="2361">
      <c r="A2361" s="27" t="s">
        <v>2418</v>
      </c>
      <c r="B2361" s="27" t="s">
        <v>5</v>
      </c>
      <c r="C2361" s="27" t="s">
        <v>6</v>
      </c>
      <c r="D2361" s="26" t="s">
        <v>101</v>
      </c>
    </row>
    <row r="2362">
      <c r="A2362" s="27" t="s">
        <v>2419</v>
      </c>
      <c r="B2362" s="27" t="s">
        <v>18</v>
      </c>
      <c r="C2362" s="27" t="s">
        <v>5</v>
      </c>
      <c r="D2362" s="26" t="s">
        <v>18</v>
      </c>
    </row>
    <row r="2363">
      <c r="A2363" s="27" t="s">
        <v>2420</v>
      </c>
      <c r="B2363" s="27" t="s">
        <v>6</v>
      </c>
      <c r="C2363" s="27" t="s">
        <v>7</v>
      </c>
      <c r="D2363" s="26" t="s">
        <v>6</v>
      </c>
    </row>
    <row r="2364">
      <c r="A2364" s="27" t="s">
        <v>2421</v>
      </c>
      <c r="B2364" s="27" t="s">
        <v>5</v>
      </c>
      <c r="C2364" s="27" t="s">
        <v>5</v>
      </c>
      <c r="D2364" s="26" t="s">
        <v>5</v>
      </c>
    </row>
    <row r="2365">
      <c r="A2365" s="27" t="s">
        <v>2422</v>
      </c>
      <c r="B2365" s="27" t="s">
        <v>10</v>
      </c>
      <c r="C2365" s="27" t="s">
        <v>10</v>
      </c>
      <c r="D2365" s="26" t="s">
        <v>101</v>
      </c>
    </row>
    <row r="2366">
      <c r="A2366" s="27" t="s">
        <v>2423</v>
      </c>
      <c r="B2366" s="27" t="s">
        <v>6</v>
      </c>
      <c r="C2366" s="27" t="s">
        <v>23</v>
      </c>
      <c r="D2366" s="26" t="s">
        <v>5</v>
      </c>
    </row>
    <row r="2367">
      <c r="A2367" s="27" t="s">
        <v>2424</v>
      </c>
      <c r="B2367" s="27" t="s">
        <v>42</v>
      </c>
      <c r="C2367" s="27" t="s">
        <v>42</v>
      </c>
      <c r="D2367" s="26" t="s">
        <v>5</v>
      </c>
    </row>
    <row r="2368">
      <c r="A2368" s="27" t="s">
        <v>2425</v>
      </c>
      <c r="B2368" s="27" t="s">
        <v>5</v>
      </c>
      <c r="C2368" s="27" t="s">
        <v>6</v>
      </c>
      <c r="D2368" s="26" t="s">
        <v>6</v>
      </c>
    </row>
    <row r="2369">
      <c r="A2369" s="27" t="s">
        <v>2426</v>
      </c>
      <c r="B2369" s="27" t="s">
        <v>30</v>
      </c>
      <c r="C2369" s="27" t="s">
        <v>6</v>
      </c>
      <c r="D2369" s="26" t="s">
        <v>6</v>
      </c>
    </row>
    <row r="2370">
      <c r="A2370" s="27" t="s">
        <v>2427</v>
      </c>
      <c r="B2370" s="27" t="s">
        <v>6</v>
      </c>
      <c r="C2370" s="27" t="s">
        <v>99</v>
      </c>
      <c r="D2370" s="26" t="s">
        <v>7</v>
      </c>
    </row>
    <row r="2371">
      <c r="A2371" s="27" t="s">
        <v>2428</v>
      </c>
      <c r="B2371" s="27" t="s">
        <v>6</v>
      </c>
      <c r="C2371" s="27" t="s">
        <v>6</v>
      </c>
      <c r="D2371" s="26" t="s">
        <v>5</v>
      </c>
    </row>
    <row r="2372">
      <c r="A2372" s="27" t="s">
        <v>2429</v>
      </c>
      <c r="B2372" s="27" t="s">
        <v>5</v>
      </c>
      <c r="C2372" s="27" t="s">
        <v>5</v>
      </c>
      <c r="D2372" s="26" t="s">
        <v>42</v>
      </c>
    </row>
    <row r="2373">
      <c r="A2373" s="27" t="s">
        <v>2430</v>
      </c>
      <c r="B2373" s="27" t="s">
        <v>6</v>
      </c>
      <c r="C2373" s="27" t="s">
        <v>10</v>
      </c>
      <c r="D2373" s="26" t="s">
        <v>5</v>
      </c>
    </row>
    <row r="2374">
      <c r="A2374" s="27" t="s">
        <v>2431</v>
      </c>
      <c r="B2374" s="27" t="s">
        <v>5</v>
      </c>
      <c r="C2374" s="27" t="s">
        <v>7</v>
      </c>
      <c r="D2374" s="26" t="s">
        <v>30</v>
      </c>
    </row>
    <row r="2375">
      <c r="A2375" s="27" t="s">
        <v>2432</v>
      </c>
      <c r="B2375" s="27" t="s">
        <v>10</v>
      </c>
      <c r="C2375" s="27" t="s">
        <v>6</v>
      </c>
      <c r="D2375" s="26" t="s">
        <v>6</v>
      </c>
    </row>
    <row r="2376">
      <c r="A2376" s="27" t="s">
        <v>2433</v>
      </c>
      <c r="B2376" s="27" t="s">
        <v>101</v>
      </c>
      <c r="C2376" s="27" t="s">
        <v>99</v>
      </c>
      <c r="D2376" s="26" t="s">
        <v>6</v>
      </c>
    </row>
    <row r="2377">
      <c r="A2377" s="27" t="s">
        <v>2434</v>
      </c>
      <c r="B2377" s="27" t="s">
        <v>6</v>
      </c>
      <c r="C2377" s="27" t="s">
        <v>6</v>
      </c>
      <c r="D2377" s="26" t="s">
        <v>10</v>
      </c>
    </row>
    <row r="2378">
      <c r="A2378" s="27" t="s">
        <v>2435</v>
      </c>
      <c r="B2378" s="27" t="s">
        <v>23</v>
      </c>
      <c r="C2378" s="27" t="s">
        <v>7</v>
      </c>
      <c r="D2378" s="26" t="s">
        <v>6</v>
      </c>
    </row>
    <row r="2379">
      <c r="A2379" s="27" t="s">
        <v>2436</v>
      </c>
      <c r="B2379" s="27" t="s">
        <v>18</v>
      </c>
      <c r="C2379" s="27" t="s">
        <v>18</v>
      </c>
      <c r="D2379" s="26" t="s">
        <v>30</v>
      </c>
    </row>
    <row r="2380">
      <c r="A2380" s="27" t="s">
        <v>2437</v>
      </c>
      <c r="B2380" s="27" t="s">
        <v>5</v>
      </c>
      <c r="C2380" s="27" t="s">
        <v>5</v>
      </c>
      <c r="D2380" s="26" t="s">
        <v>5</v>
      </c>
    </row>
    <row r="2381">
      <c r="A2381" s="27" t="s">
        <v>2438</v>
      </c>
      <c r="B2381" s="27" t="s">
        <v>10</v>
      </c>
      <c r="C2381" s="27" t="s">
        <v>6</v>
      </c>
      <c r="D2381" s="26" t="s">
        <v>6</v>
      </c>
    </row>
    <row r="2382">
      <c r="A2382" s="27" t="s">
        <v>2439</v>
      </c>
      <c r="B2382" s="27" t="s">
        <v>6</v>
      </c>
      <c r="C2382" s="27" t="s">
        <v>6</v>
      </c>
      <c r="D2382" s="26" t="s">
        <v>6</v>
      </c>
    </row>
    <row r="2383">
      <c r="A2383" s="27" t="s">
        <v>2440</v>
      </c>
      <c r="B2383" s="27" t="s">
        <v>23</v>
      </c>
      <c r="C2383" s="27" t="s">
        <v>7</v>
      </c>
      <c r="D2383" s="26" t="s">
        <v>6</v>
      </c>
    </row>
    <row r="2384">
      <c r="A2384" s="27" t="s">
        <v>2441</v>
      </c>
      <c r="B2384" s="27" t="s">
        <v>99</v>
      </c>
      <c r="C2384" s="27" t="s">
        <v>23</v>
      </c>
      <c r="D2384" s="26" t="s">
        <v>6</v>
      </c>
    </row>
    <row r="2385">
      <c r="A2385" s="27" t="s">
        <v>2442</v>
      </c>
      <c r="B2385" s="27" t="s">
        <v>18</v>
      </c>
      <c r="C2385" s="27" t="s">
        <v>10</v>
      </c>
      <c r="D2385" s="26" t="s">
        <v>10</v>
      </c>
    </row>
    <row r="2386">
      <c r="A2386" s="27" t="s">
        <v>2443</v>
      </c>
      <c r="B2386" s="27" t="s">
        <v>6</v>
      </c>
      <c r="C2386" s="27" t="s">
        <v>18</v>
      </c>
      <c r="D2386" s="26" t="s">
        <v>6</v>
      </c>
    </row>
    <row r="2387">
      <c r="A2387" s="27" t="s">
        <v>2444</v>
      </c>
      <c r="B2387" s="27" t="s">
        <v>42</v>
      </c>
      <c r="C2387" s="27" t="s">
        <v>42</v>
      </c>
      <c r="D2387" s="26" t="s">
        <v>23</v>
      </c>
    </row>
    <row r="2388">
      <c r="A2388" s="27" t="s">
        <v>2445</v>
      </c>
      <c r="B2388" s="27" t="s">
        <v>5</v>
      </c>
      <c r="C2388" s="27" t="s">
        <v>10</v>
      </c>
      <c r="D2388" s="26" t="s">
        <v>115</v>
      </c>
    </row>
    <row r="2389">
      <c r="A2389" s="27" t="s">
        <v>2446</v>
      </c>
      <c r="B2389" s="27" t="s">
        <v>6</v>
      </c>
      <c r="C2389" s="27" t="s">
        <v>101</v>
      </c>
      <c r="D2389" s="26" t="s">
        <v>7</v>
      </c>
    </row>
    <row r="2390">
      <c r="A2390" s="27" t="s">
        <v>2447</v>
      </c>
      <c r="B2390" s="27" t="s">
        <v>6</v>
      </c>
      <c r="C2390" s="27" t="s">
        <v>23</v>
      </c>
      <c r="D2390" s="26" t="s">
        <v>5</v>
      </c>
    </row>
    <row r="2391">
      <c r="A2391" s="27" t="s">
        <v>2448</v>
      </c>
      <c r="B2391" s="27" t="s">
        <v>6</v>
      </c>
      <c r="C2391" s="27" t="s">
        <v>30</v>
      </c>
      <c r="D2391" s="26" t="s">
        <v>42</v>
      </c>
    </row>
    <row r="2392">
      <c r="A2392" s="27" t="s">
        <v>2449</v>
      </c>
      <c r="B2392" s="27" t="s">
        <v>6</v>
      </c>
      <c r="C2392" s="27" t="s">
        <v>6</v>
      </c>
      <c r="D2392" s="26" t="s">
        <v>5</v>
      </c>
    </row>
    <row r="2393">
      <c r="A2393" s="27" t="s">
        <v>2450</v>
      </c>
      <c r="B2393" s="27" t="s">
        <v>42</v>
      </c>
      <c r="C2393" s="27" t="s">
        <v>10</v>
      </c>
      <c r="D2393" s="26" t="s">
        <v>6</v>
      </c>
    </row>
    <row r="2394">
      <c r="A2394" s="27" t="s">
        <v>2451</v>
      </c>
      <c r="B2394" s="27" t="s">
        <v>99</v>
      </c>
      <c r="C2394" s="27" t="s">
        <v>99</v>
      </c>
      <c r="D2394" s="26" t="s">
        <v>6</v>
      </c>
    </row>
    <row r="2395">
      <c r="A2395" s="27" t="s">
        <v>2452</v>
      </c>
      <c r="B2395" s="27" t="s">
        <v>23</v>
      </c>
      <c r="C2395" s="27" t="s">
        <v>99</v>
      </c>
      <c r="D2395" s="26" t="s">
        <v>30</v>
      </c>
    </row>
    <row r="2396">
      <c r="A2396" s="27" t="s">
        <v>2453</v>
      </c>
      <c r="B2396" s="27" t="s">
        <v>5</v>
      </c>
      <c r="C2396" s="27" t="s">
        <v>5</v>
      </c>
      <c r="D2396" s="26" t="s">
        <v>5</v>
      </c>
    </row>
    <row r="2397">
      <c r="A2397" s="27" t="s">
        <v>2454</v>
      </c>
      <c r="B2397" s="27" t="s">
        <v>6</v>
      </c>
      <c r="C2397" s="27" t="s">
        <v>5</v>
      </c>
      <c r="D2397" s="26" t="s">
        <v>10</v>
      </c>
    </row>
    <row r="2398">
      <c r="A2398" s="27" t="s">
        <v>2455</v>
      </c>
      <c r="B2398" s="27" t="s">
        <v>6</v>
      </c>
      <c r="C2398" s="27" t="s">
        <v>7</v>
      </c>
      <c r="D2398" s="26" t="s">
        <v>7</v>
      </c>
    </row>
    <row r="2399">
      <c r="A2399" s="27" t="s">
        <v>2456</v>
      </c>
      <c r="B2399" s="27" t="s">
        <v>5</v>
      </c>
      <c r="C2399" s="27" t="s">
        <v>6</v>
      </c>
      <c r="D2399" s="26" t="s">
        <v>5</v>
      </c>
    </row>
    <row r="2400">
      <c r="A2400" s="27" t="s">
        <v>2457</v>
      </c>
      <c r="B2400" s="27" t="s">
        <v>99</v>
      </c>
      <c r="C2400" s="27" t="s">
        <v>10</v>
      </c>
      <c r="D2400" s="26" t="s">
        <v>6</v>
      </c>
    </row>
    <row r="2401">
      <c r="A2401" s="27" t="s">
        <v>2458</v>
      </c>
      <c r="B2401" s="27" t="s">
        <v>101</v>
      </c>
      <c r="C2401" s="27" t="s">
        <v>6</v>
      </c>
      <c r="D2401" s="26" t="s">
        <v>7</v>
      </c>
    </row>
    <row r="2402">
      <c r="A2402" s="27" t="s">
        <v>2459</v>
      </c>
      <c r="B2402" s="27" t="s">
        <v>6</v>
      </c>
      <c r="C2402" s="27" t="s">
        <v>10</v>
      </c>
      <c r="D2402" s="26" t="s">
        <v>6</v>
      </c>
    </row>
    <row r="2403">
      <c r="A2403" s="27" t="s">
        <v>2460</v>
      </c>
      <c r="B2403" s="27" t="s">
        <v>5</v>
      </c>
      <c r="C2403" s="27" t="s">
        <v>6</v>
      </c>
      <c r="D2403" s="26" t="s">
        <v>5</v>
      </c>
    </row>
    <row r="2404">
      <c r="A2404" s="27" t="s">
        <v>2461</v>
      </c>
      <c r="B2404" s="27" t="s">
        <v>5</v>
      </c>
      <c r="C2404" s="27" t="s">
        <v>5</v>
      </c>
      <c r="D2404" s="26" t="s">
        <v>5</v>
      </c>
    </row>
    <row r="2405">
      <c r="A2405" s="27" t="s">
        <v>2462</v>
      </c>
      <c r="B2405" s="27" t="s">
        <v>6</v>
      </c>
      <c r="C2405" s="27" t="s">
        <v>42</v>
      </c>
      <c r="D2405" s="26" t="s">
        <v>6</v>
      </c>
    </row>
    <row r="2406">
      <c r="A2406" s="27" t="s">
        <v>2463</v>
      </c>
      <c r="B2406" s="27" t="s">
        <v>6</v>
      </c>
      <c r="C2406" s="27" t="s">
        <v>6</v>
      </c>
      <c r="D2406" s="26" t="s">
        <v>5</v>
      </c>
    </row>
    <row r="2407">
      <c r="A2407" s="27" t="s">
        <v>2464</v>
      </c>
      <c r="B2407" s="27" t="s">
        <v>5</v>
      </c>
      <c r="C2407" s="27" t="s">
        <v>7</v>
      </c>
      <c r="D2407" s="26" t="s">
        <v>6</v>
      </c>
    </row>
    <row r="2408">
      <c r="A2408" s="27" t="s">
        <v>2465</v>
      </c>
      <c r="B2408" s="27" t="s">
        <v>6</v>
      </c>
      <c r="C2408" s="27" t="s">
        <v>7</v>
      </c>
      <c r="D2408" s="26" t="s">
        <v>5</v>
      </c>
    </row>
    <row r="2409">
      <c r="A2409" s="27" t="s">
        <v>2466</v>
      </c>
      <c r="B2409" s="27" t="s">
        <v>101</v>
      </c>
      <c r="C2409" s="27" t="s">
        <v>6</v>
      </c>
      <c r="D2409" s="26" t="s">
        <v>99</v>
      </c>
    </row>
    <row r="2410">
      <c r="A2410" s="27" t="s">
        <v>2467</v>
      </c>
      <c r="B2410" s="27" t="s">
        <v>42</v>
      </c>
      <c r="C2410" s="27" t="s">
        <v>7</v>
      </c>
      <c r="D2410" s="26" t="s">
        <v>30</v>
      </c>
    </row>
    <row r="2411">
      <c r="A2411" s="27" t="s">
        <v>2468</v>
      </c>
      <c r="B2411" s="27" t="s">
        <v>7</v>
      </c>
      <c r="C2411" s="27" t="s">
        <v>6</v>
      </c>
      <c r="D2411" s="26" t="s">
        <v>5</v>
      </c>
    </row>
    <row r="2412">
      <c r="A2412" s="27" t="s">
        <v>2469</v>
      </c>
      <c r="B2412" s="27" t="s">
        <v>7</v>
      </c>
      <c r="C2412" s="27" t="s">
        <v>10</v>
      </c>
      <c r="D2412" s="26" t="s">
        <v>99</v>
      </c>
    </row>
    <row r="2413">
      <c r="A2413" s="27" t="s">
        <v>2470</v>
      </c>
      <c r="B2413" s="27" t="s">
        <v>7</v>
      </c>
      <c r="C2413" s="27" t="s">
        <v>5</v>
      </c>
      <c r="D2413" s="26" t="s">
        <v>7</v>
      </c>
    </row>
    <row r="2414">
      <c r="A2414" s="27" t="s">
        <v>2471</v>
      </c>
      <c r="B2414" s="27" t="s">
        <v>5</v>
      </c>
      <c r="C2414" s="27" t="s">
        <v>99</v>
      </c>
      <c r="D2414" s="26" t="s">
        <v>7</v>
      </c>
    </row>
    <row r="2415">
      <c r="A2415" s="27" t="s">
        <v>2472</v>
      </c>
      <c r="B2415" s="27" t="s">
        <v>6</v>
      </c>
      <c r="C2415" s="27" t="s">
        <v>10</v>
      </c>
      <c r="D2415" s="26" t="s">
        <v>10</v>
      </c>
    </row>
    <row r="2416">
      <c r="A2416" s="27" t="s">
        <v>2473</v>
      </c>
      <c r="B2416" s="27" t="s">
        <v>7</v>
      </c>
      <c r="C2416" s="27" t="s">
        <v>6</v>
      </c>
      <c r="D2416" s="26" t="s">
        <v>6</v>
      </c>
    </row>
    <row r="2417">
      <c r="A2417" s="27" t="s">
        <v>2474</v>
      </c>
      <c r="B2417" s="27" t="s">
        <v>5</v>
      </c>
      <c r="C2417" s="27" t="s">
        <v>10</v>
      </c>
      <c r="D2417" s="26" t="s">
        <v>10</v>
      </c>
    </row>
    <row r="2418">
      <c r="A2418" s="27" t="s">
        <v>2475</v>
      </c>
      <c r="B2418" s="27" t="s">
        <v>6</v>
      </c>
      <c r="C2418" s="27" t="s">
        <v>6</v>
      </c>
      <c r="D2418" s="26" t="s">
        <v>99</v>
      </c>
    </row>
    <row r="2419">
      <c r="A2419" s="27" t="s">
        <v>2476</v>
      </c>
      <c r="B2419" s="27" t="s">
        <v>5</v>
      </c>
      <c r="C2419" s="27" t="s">
        <v>10</v>
      </c>
      <c r="D2419" s="26" t="s">
        <v>30</v>
      </c>
    </row>
    <row r="2420">
      <c r="A2420" s="27" t="s">
        <v>2477</v>
      </c>
      <c r="B2420" s="27" t="s">
        <v>6</v>
      </c>
      <c r="C2420" s="27" t="s">
        <v>7</v>
      </c>
      <c r="D2420" s="26" t="s">
        <v>6</v>
      </c>
    </row>
    <row r="2421">
      <c r="A2421" s="27" t="s">
        <v>2478</v>
      </c>
      <c r="B2421" s="27" t="s">
        <v>42</v>
      </c>
      <c r="C2421" s="27" t="s">
        <v>5</v>
      </c>
      <c r="D2421" s="26" t="s">
        <v>6</v>
      </c>
    </row>
    <row r="2422">
      <c r="A2422" s="27" t="s">
        <v>2479</v>
      </c>
      <c r="B2422" s="27" t="s">
        <v>6</v>
      </c>
      <c r="C2422" s="27" t="s">
        <v>6</v>
      </c>
      <c r="D2422" s="26" t="s">
        <v>99</v>
      </c>
    </row>
    <row r="2423">
      <c r="A2423" s="27" t="s">
        <v>2480</v>
      </c>
      <c r="B2423" s="27" t="s">
        <v>42</v>
      </c>
      <c r="C2423" s="27" t="s">
        <v>7</v>
      </c>
      <c r="D2423" s="26" t="s">
        <v>42</v>
      </c>
    </row>
    <row r="2424">
      <c r="A2424" s="27" t="s">
        <v>2481</v>
      </c>
      <c r="B2424" s="27" t="s">
        <v>6</v>
      </c>
      <c r="C2424" s="27" t="s">
        <v>10</v>
      </c>
      <c r="D2424" s="26" t="s">
        <v>6</v>
      </c>
    </row>
    <row r="2425">
      <c r="A2425" s="27" t="s">
        <v>2482</v>
      </c>
      <c r="B2425" s="27" t="s">
        <v>6</v>
      </c>
      <c r="C2425" s="27" t="s">
        <v>6</v>
      </c>
      <c r="D2425" s="26" t="s">
        <v>6</v>
      </c>
    </row>
    <row r="2426">
      <c r="A2426" s="27" t="s">
        <v>2483</v>
      </c>
      <c r="B2426" s="27" t="s">
        <v>10</v>
      </c>
      <c r="C2426" s="27" t="s">
        <v>99</v>
      </c>
      <c r="D2426" s="26" t="s">
        <v>7</v>
      </c>
    </row>
    <row r="2427">
      <c r="A2427" s="27" t="s">
        <v>2484</v>
      </c>
      <c r="B2427" s="27" t="s">
        <v>5</v>
      </c>
      <c r="C2427" s="27" t="s">
        <v>5</v>
      </c>
      <c r="D2427" s="26" t="s">
        <v>6</v>
      </c>
    </row>
    <row r="2428">
      <c r="A2428" s="27" t="s">
        <v>2485</v>
      </c>
      <c r="B2428" s="27" t="s">
        <v>6</v>
      </c>
      <c r="C2428" s="27" t="s">
        <v>7</v>
      </c>
      <c r="D2428" s="26" t="s">
        <v>6</v>
      </c>
    </row>
    <row r="2429">
      <c r="A2429" s="27" t="s">
        <v>2486</v>
      </c>
      <c r="B2429" s="27" t="s">
        <v>6</v>
      </c>
      <c r="C2429" s="27" t="s">
        <v>6</v>
      </c>
      <c r="D2429" s="26" t="s">
        <v>6</v>
      </c>
    </row>
    <row r="2430">
      <c r="A2430" s="27" t="s">
        <v>2487</v>
      </c>
      <c r="B2430" s="27" t="s">
        <v>5</v>
      </c>
      <c r="C2430" s="27" t="s">
        <v>5</v>
      </c>
      <c r="D2430" s="26" t="s">
        <v>5</v>
      </c>
    </row>
    <row r="2431">
      <c r="A2431" s="27" t="s">
        <v>2488</v>
      </c>
      <c r="B2431" s="27" t="s">
        <v>10</v>
      </c>
      <c r="C2431" s="27" t="s">
        <v>6</v>
      </c>
      <c r="D2431" s="26" t="s">
        <v>5</v>
      </c>
    </row>
    <row r="2432">
      <c r="A2432" s="27" t="s">
        <v>2489</v>
      </c>
      <c r="B2432" s="27" t="s">
        <v>6</v>
      </c>
      <c r="C2432" s="27" t="s">
        <v>6</v>
      </c>
      <c r="D2432" s="26" t="s">
        <v>7</v>
      </c>
    </row>
    <row r="2433">
      <c r="A2433" s="27" t="s">
        <v>2490</v>
      </c>
      <c r="B2433" s="27" t="s">
        <v>18</v>
      </c>
      <c r="C2433" s="27" t="s">
        <v>5</v>
      </c>
      <c r="D2433" s="26" t="s">
        <v>5</v>
      </c>
    </row>
    <row r="2434">
      <c r="A2434" s="27" t="s">
        <v>2491</v>
      </c>
      <c r="B2434" s="27" t="s">
        <v>6</v>
      </c>
      <c r="C2434" s="27" t="s">
        <v>7</v>
      </c>
      <c r="D2434" s="26" t="s">
        <v>7</v>
      </c>
    </row>
    <row r="2435">
      <c r="A2435" s="27" t="s">
        <v>2492</v>
      </c>
      <c r="B2435" s="27" t="s">
        <v>6</v>
      </c>
      <c r="C2435" s="27" t="s">
        <v>6</v>
      </c>
      <c r="D2435" s="26" t="s">
        <v>7</v>
      </c>
    </row>
    <row r="2436">
      <c r="A2436" s="27" t="s">
        <v>2493</v>
      </c>
      <c r="B2436" s="27" t="s">
        <v>5</v>
      </c>
      <c r="C2436" s="27" t="s">
        <v>5</v>
      </c>
      <c r="D2436" s="26" t="s">
        <v>5</v>
      </c>
    </row>
    <row r="2437">
      <c r="A2437" s="27" t="s">
        <v>2494</v>
      </c>
      <c r="B2437" s="27" t="s">
        <v>6</v>
      </c>
      <c r="C2437" s="27" t="s">
        <v>7</v>
      </c>
      <c r="D2437" s="26" t="s">
        <v>5</v>
      </c>
    </row>
    <row r="2438">
      <c r="A2438" s="27" t="s">
        <v>2495</v>
      </c>
      <c r="B2438" s="27" t="s">
        <v>10</v>
      </c>
      <c r="C2438" s="27" t="s">
        <v>99</v>
      </c>
      <c r="D2438" s="26" t="s">
        <v>6</v>
      </c>
    </row>
    <row r="2439">
      <c r="A2439" s="27" t="s">
        <v>2496</v>
      </c>
      <c r="B2439" s="27" t="s">
        <v>18</v>
      </c>
      <c r="C2439" s="27" t="s">
        <v>18</v>
      </c>
      <c r="D2439" s="26" t="s">
        <v>18</v>
      </c>
    </row>
    <row r="2440">
      <c r="A2440" s="27" t="s">
        <v>2497</v>
      </c>
      <c r="B2440" s="27" t="s">
        <v>5</v>
      </c>
      <c r="C2440" s="27" t="s">
        <v>7</v>
      </c>
      <c r="D2440" s="26" t="s">
        <v>6</v>
      </c>
    </row>
    <row r="2441">
      <c r="A2441" s="27" t="s">
        <v>2498</v>
      </c>
      <c r="B2441" s="27" t="s">
        <v>6</v>
      </c>
      <c r="C2441" s="27" t="s">
        <v>99</v>
      </c>
      <c r="D2441" s="26" t="s">
        <v>99</v>
      </c>
    </row>
    <row r="2442">
      <c r="A2442" s="27" t="s">
        <v>2499</v>
      </c>
      <c r="B2442" s="27" t="s">
        <v>5</v>
      </c>
      <c r="C2442" s="27" t="s">
        <v>7</v>
      </c>
      <c r="D2442" s="26" t="s">
        <v>5</v>
      </c>
    </row>
    <row r="2443">
      <c r="A2443" s="27" t="s">
        <v>2500</v>
      </c>
      <c r="B2443" s="27" t="s">
        <v>6</v>
      </c>
      <c r="C2443" s="27" t="s">
        <v>10</v>
      </c>
      <c r="D2443" s="26" t="s">
        <v>66</v>
      </c>
    </row>
    <row r="2444">
      <c r="A2444" s="27" t="s">
        <v>2501</v>
      </c>
      <c r="B2444" s="27" t="s">
        <v>6</v>
      </c>
      <c r="C2444" s="27" t="s">
        <v>6</v>
      </c>
      <c r="D2444" s="26" t="s">
        <v>5</v>
      </c>
    </row>
    <row r="2445">
      <c r="A2445" s="27" t="s">
        <v>2502</v>
      </c>
      <c r="B2445" s="27" t="s">
        <v>5</v>
      </c>
      <c r="C2445" s="27" t="s">
        <v>7</v>
      </c>
      <c r="D2445" s="26" t="s">
        <v>7</v>
      </c>
    </row>
    <row r="2446">
      <c r="A2446" s="27" t="s">
        <v>2503</v>
      </c>
      <c r="B2446" s="27" t="s">
        <v>6</v>
      </c>
      <c r="C2446" s="27" t="s">
        <v>7</v>
      </c>
      <c r="D2446" s="26" t="s">
        <v>6</v>
      </c>
    </row>
    <row r="2447">
      <c r="A2447" s="27" t="s">
        <v>2504</v>
      </c>
      <c r="B2447" s="27" t="s">
        <v>6</v>
      </c>
      <c r="C2447" s="27" t="s">
        <v>6</v>
      </c>
      <c r="D2447" s="26" t="s">
        <v>6</v>
      </c>
    </row>
    <row r="2448">
      <c r="A2448" s="27" t="s">
        <v>2505</v>
      </c>
      <c r="B2448" s="27" t="s">
        <v>6</v>
      </c>
      <c r="C2448" s="27" t="s">
        <v>6</v>
      </c>
      <c r="D2448" s="26" t="s">
        <v>6</v>
      </c>
    </row>
    <row r="2449">
      <c r="A2449" s="27" t="s">
        <v>2506</v>
      </c>
      <c r="B2449" s="27" t="s">
        <v>6</v>
      </c>
      <c r="C2449" s="27" t="s">
        <v>6</v>
      </c>
      <c r="D2449" s="26" t="s">
        <v>6</v>
      </c>
    </row>
    <row r="2450">
      <c r="A2450" s="27" t="s">
        <v>2507</v>
      </c>
      <c r="B2450" s="27" t="s">
        <v>6</v>
      </c>
      <c r="C2450" s="27" t="s">
        <v>99</v>
      </c>
      <c r="D2450" s="26" t="s">
        <v>6</v>
      </c>
    </row>
    <row r="2451">
      <c r="A2451" s="27" t="s">
        <v>2508</v>
      </c>
      <c r="B2451" s="27" t="s">
        <v>10</v>
      </c>
      <c r="C2451" s="27" t="s">
        <v>99</v>
      </c>
      <c r="D2451" s="26" t="s">
        <v>6</v>
      </c>
    </row>
    <row r="2452">
      <c r="A2452" s="27" t="s">
        <v>2509</v>
      </c>
      <c r="B2452" s="27" t="s">
        <v>10</v>
      </c>
      <c r="C2452" s="27" t="s">
        <v>5</v>
      </c>
      <c r="D2452" s="26" t="s">
        <v>5</v>
      </c>
    </row>
    <row r="2453">
      <c r="A2453" s="27" t="s">
        <v>2510</v>
      </c>
      <c r="B2453" s="27" t="s">
        <v>6</v>
      </c>
      <c r="C2453" s="27" t="s">
        <v>7</v>
      </c>
      <c r="D2453" s="26" t="s">
        <v>6</v>
      </c>
    </row>
    <row r="2454">
      <c r="A2454" s="27" t="s">
        <v>2511</v>
      </c>
      <c r="B2454" s="27" t="s">
        <v>5</v>
      </c>
      <c r="C2454" s="27" t="s">
        <v>6</v>
      </c>
      <c r="D2454" s="26" t="s">
        <v>23</v>
      </c>
    </row>
    <row r="2455">
      <c r="A2455" s="27" t="s">
        <v>2512</v>
      </c>
      <c r="B2455" s="27" t="s">
        <v>6</v>
      </c>
      <c r="C2455" s="27" t="s">
        <v>6</v>
      </c>
      <c r="D2455" s="26" t="s">
        <v>6</v>
      </c>
    </row>
    <row r="2456">
      <c r="A2456" s="27" t="s">
        <v>2513</v>
      </c>
      <c r="B2456" s="27" t="s">
        <v>6</v>
      </c>
      <c r="C2456" s="27" t="s">
        <v>7</v>
      </c>
      <c r="D2456" s="26" t="s">
        <v>5</v>
      </c>
    </row>
    <row r="2457">
      <c r="A2457" s="27" t="s">
        <v>2514</v>
      </c>
      <c r="B2457" s="27" t="s">
        <v>23</v>
      </c>
      <c r="C2457" s="27" t="s">
        <v>6</v>
      </c>
      <c r="D2457" s="26" t="s">
        <v>23</v>
      </c>
    </row>
    <row r="2458">
      <c r="A2458" s="27" t="s">
        <v>2515</v>
      </c>
      <c r="B2458" s="27" t="s">
        <v>6</v>
      </c>
      <c r="C2458" s="27" t="s">
        <v>99</v>
      </c>
      <c r="D2458" s="26" t="s">
        <v>6</v>
      </c>
    </row>
    <row r="2459">
      <c r="A2459" s="27" t="s">
        <v>2516</v>
      </c>
      <c r="B2459" s="27" t="s">
        <v>6</v>
      </c>
      <c r="C2459" s="27" t="s">
        <v>6</v>
      </c>
      <c r="D2459" s="26" t="s">
        <v>99</v>
      </c>
    </row>
    <row r="2460">
      <c r="A2460" s="27" t="s">
        <v>2517</v>
      </c>
      <c r="B2460" s="27" t="s">
        <v>6</v>
      </c>
      <c r="C2460" s="27" t="s">
        <v>6</v>
      </c>
      <c r="D2460" s="26" t="s">
        <v>6</v>
      </c>
    </row>
    <row r="2461">
      <c r="A2461" s="27" t="s">
        <v>2518</v>
      </c>
      <c r="B2461" s="27" t="s">
        <v>10</v>
      </c>
      <c r="C2461" s="27" t="s">
        <v>7</v>
      </c>
      <c r="D2461" s="26" t="s">
        <v>6</v>
      </c>
    </row>
    <row r="2462">
      <c r="A2462" s="27" t="s">
        <v>2519</v>
      </c>
      <c r="B2462" s="27" t="s">
        <v>18</v>
      </c>
      <c r="C2462" s="27" t="s">
        <v>18</v>
      </c>
      <c r="D2462" s="26" t="s">
        <v>7</v>
      </c>
    </row>
    <row r="2463">
      <c r="A2463" s="27" t="s">
        <v>2520</v>
      </c>
      <c r="B2463" s="27" t="s">
        <v>6</v>
      </c>
      <c r="C2463" s="27" t="s">
        <v>10</v>
      </c>
      <c r="D2463" s="26" t="s">
        <v>6</v>
      </c>
    </row>
    <row r="2464">
      <c r="A2464" s="27" t="s">
        <v>2521</v>
      </c>
      <c r="B2464" s="27" t="s">
        <v>6</v>
      </c>
      <c r="C2464" s="27" t="s">
        <v>6</v>
      </c>
      <c r="D2464" s="26" t="s">
        <v>7</v>
      </c>
    </row>
    <row r="2465">
      <c r="A2465" s="27" t="s">
        <v>2522</v>
      </c>
      <c r="B2465" s="27" t="s">
        <v>101</v>
      </c>
      <c r="C2465" s="27" t="s">
        <v>6</v>
      </c>
      <c r="D2465" s="26" t="s">
        <v>10</v>
      </c>
    </row>
    <row r="2466">
      <c r="A2466" s="27" t="s">
        <v>2523</v>
      </c>
      <c r="B2466" s="27" t="s">
        <v>10</v>
      </c>
      <c r="C2466" s="27" t="s">
        <v>6</v>
      </c>
      <c r="D2466" s="26" t="s">
        <v>7</v>
      </c>
    </row>
    <row r="2467">
      <c r="A2467" s="27" t="s">
        <v>2524</v>
      </c>
      <c r="B2467" s="27" t="s">
        <v>10</v>
      </c>
      <c r="C2467" s="27" t="s">
        <v>6</v>
      </c>
      <c r="D2467" s="26" t="s">
        <v>30</v>
      </c>
    </row>
    <row r="2468">
      <c r="A2468" s="27" t="s">
        <v>2525</v>
      </c>
      <c r="B2468" s="27" t="s">
        <v>6</v>
      </c>
      <c r="C2468" s="27" t="s">
        <v>6</v>
      </c>
      <c r="D2468" s="26" t="s">
        <v>6</v>
      </c>
    </row>
    <row r="2469">
      <c r="A2469" s="27" t="s">
        <v>2526</v>
      </c>
      <c r="B2469" s="27" t="s">
        <v>101</v>
      </c>
      <c r="C2469" s="27" t="s">
        <v>6</v>
      </c>
      <c r="D2469" s="26" t="s">
        <v>6</v>
      </c>
    </row>
    <row r="2470">
      <c r="A2470" s="27" t="s">
        <v>2527</v>
      </c>
      <c r="B2470" s="27" t="s">
        <v>6</v>
      </c>
      <c r="C2470" s="27" t="s">
        <v>7</v>
      </c>
      <c r="D2470" s="26" t="s">
        <v>6</v>
      </c>
    </row>
    <row r="2471">
      <c r="A2471" s="27" t="s">
        <v>2528</v>
      </c>
      <c r="B2471" s="27" t="s">
        <v>96</v>
      </c>
      <c r="C2471" s="27" t="s">
        <v>96</v>
      </c>
      <c r="D2471" s="26" t="s">
        <v>7</v>
      </c>
    </row>
    <row r="2472">
      <c r="A2472" s="27" t="s">
        <v>2529</v>
      </c>
      <c r="B2472" s="27" t="s">
        <v>6</v>
      </c>
      <c r="C2472" s="27" t="s">
        <v>6</v>
      </c>
      <c r="D2472" s="26" t="s">
        <v>6</v>
      </c>
    </row>
    <row r="2473">
      <c r="A2473" s="27" t="s">
        <v>2530</v>
      </c>
      <c r="B2473" s="27" t="s">
        <v>18</v>
      </c>
      <c r="C2473" s="27" t="s">
        <v>18</v>
      </c>
      <c r="D2473" s="26" t="s">
        <v>18</v>
      </c>
    </row>
    <row r="2474">
      <c r="A2474" s="27" t="s">
        <v>2531</v>
      </c>
      <c r="B2474" s="27" t="s">
        <v>6</v>
      </c>
      <c r="C2474" s="27" t="s">
        <v>5</v>
      </c>
      <c r="D2474" s="26" t="s">
        <v>5</v>
      </c>
    </row>
    <row r="2475">
      <c r="A2475" s="27" t="s">
        <v>2532</v>
      </c>
      <c r="B2475" s="27" t="s">
        <v>6</v>
      </c>
      <c r="C2475" s="27" t="s">
        <v>6</v>
      </c>
      <c r="D2475" s="26" t="s">
        <v>6</v>
      </c>
    </row>
    <row r="2476">
      <c r="A2476" s="27" t="s">
        <v>2533</v>
      </c>
      <c r="B2476" s="27" t="s">
        <v>6</v>
      </c>
      <c r="C2476" s="27" t="s">
        <v>7</v>
      </c>
      <c r="D2476" s="26" t="s">
        <v>6</v>
      </c>
    </row>
    <row r="2477">
      <c r="A2477" s="27" t="s">
        <v>2534</v>
      </c>
      <c r="B2477" s="27" t="s">
        <v>6</v>
      </c>
      <c r="C2477" s="27" t="s">
        <v>6</v>
      </c>
      <c r="D2477" s="26" t="s">
        <v>6</v>
      </c>
    </row>
    <row r="2478">
      <c r="A2478" s="27" t="s">
        <v>2535</v>
      </c>
      <c r="B2478" s="27" t="s">
        <v>101</v>
      </c>
      <c r="C2478" s="27" t="s">
        <v>6</v>
      </c>
      <c r="D2478" s="26" t="s">
        <v>6</v>
      </c>
    </row>
    <row r="2479">
      <c r="A2479" s="27" t="s">
        <v>2536</v>
      </c>
      <c r="B2479" s="27" t="s">
        <v>7</v>
      </c>
      <c r="C2479" s="27" t="s">
        <v>5</v>
      </c>
      <c r="D2479" s="26" t="s">
        <v>6</v>
      </c>
    </row>
    <row r="2480">
      <c r="A2480" s="27" t="s">
        <v>2537</v>
      </c>
      <c r="B2480" s="27" t="s">
        <v>6</v>
      </c>
      <c r="C2480" s="27" t="s">
        <v>10</v>
      </c>
      <c r="D2480" s="26" t="s">
        <v>5</v>
      </c>
    </row>
    <row r="2481">
      <c r="A2481" s="27" t="s">
        <v>2538</v>
      </c>
      <c r="B2481" s="27" t="s">
        <v>6</v>
      </c>
      <c r="C2481" s="27" t="s">
        <v>7</v>
      </c>
      <c r="D2481" s="26" t="s">
        <v>99</v>
      </c>
    </row>
    <row r="2482">
      <c r="A2482" s="27" t="s">
        <v>2539</v>
      </c>
      <c r="B2482" s="27" t="s">
        <v>6</v>
      </c>
      <c r="C2482" s="27" t="s">
        <v>6</v>
      </c>
      <c r="D2482" s="26" t="s">
        <v>6</v>
      </c>
    </row>
    <row r="2483">
      <c r="A2483" s="27" t="s">
        <v>2540</v>
      </c>
      <c r="B2483" s="27" t="s">
        <v>6</v>
      </c>
      <c r="C2483" s="27" t="s">
        <v>7</v>
      </c>
      <c r="D2483" s="26" t="s">
        <v>6</v>
      </c>
    </row>
    <row r="2484">
      <c r="A2484" s="27" t="s">
        <v>2541</v>
      </c>
      <c r="B2484" s="27" t="s">
        <v>5</v>
      </c>
      <c r="C2484" s="27" t="s">
        <v>6</v>
      </c>
      <c r="D2484" s="26" t="s">
        <v>5</v>
      </c>
    </row>
    <row r="2485">
      <c r="A2485" s="27" t="s">
        <v>2542</v>
      </c>
      <c r="B2485" s="27" t="s">
        <v>6</v>
      </c>
      <c r="C2485" s="27" t="s">
        <v>10</v>
      </c>
      <c r="D2485" s="26" t="s">
        <v>5</v>
      </c>
    </row>
    <row r="2486">
      <c r="A2486" s="27" t="s">
        <v>2543</v>
      </c>
      <c r="B2486" s="27" t="s">
        <v>6</v>
      </c>
      <c r="C2486" s="27" t="s">
        <v>5</v>
      </c>
      <c r="D2486" s="26" t="s">
        <v>7</v>
      </c>
    </row>
    <row r="2487">
      <c r="A2487" s="27" t="s">
        <v>2544</v>
      </c>
      <c r="B2487" s="27" t="s">
        <v>6</v>
      </c>
      <c r="C2487" s="27" t="s">
        <v>10</v>
      </c>
      <c r="D2487" s="26" t="s">
        <v>7</v>
      </c>
    </row>
    <row r="2488">
      <c r="A2488" s="27" t="s">
        <v>2545</v>
      </c>
      <c r="B2488" s="27" t="s">
        <v>99</v>
      </c>
      <c r="C2488" s="27" t="s">
        <v>99</v>
      </c>
      <c r="D2488" s="26" t="s">
        <v>23</v>
      </c>
    </row>
    <row r="2489">
      <c r="A2489" s="27" t="s">
        <v>2546</v>
      </c>
      <c r="B2489" s="27" t="s">
        <v>5</v>
      </c>
      <c r="C2489" s="27" t="s">
        <v>7</v>
      </c>
      <c r="D2489" s="26" t="s">
        <v>6</v>
      </c>
    </row>
    <row r="2490">
      <c r="A2490" s="27" t="s">
        <v>2547</v>
      </c>
      <c r="B2490" s="27" t="s">
        <v>6</v>
      </c>
      <c r="C2490" s="27" t="s">
        <v>6</v>
      </c>
      <c r="D2490" s="26" t="s">
        <v>6</v>
      </c>
    </row>
    <row r="2491">
      <c r="A2491" s="27" t="s">
        <v>2548</v>
      </c>
      <c r="B2491" s="27" t="s">
        <v>66</v>
      </c>
      <c r="C2491" s="27" t="s">
        <v>99</v>
      </c>
      <c r="D2491" s="26" t="s">
        <v>30</v>
      </c>
    </row>
    <row r="2492">
      <c r="A2492" s="27" t="s">
        <v>2549</v>
      </c>
      <c r="B2492" s="27" t="s">
        <v>99</v>
      </c>
      <c r="C2492" s="27" t="s">
        <v>99</v>
      </c>
      <c r="D2492" s="26" t="s">
        <v>23</v>
      </c>
    </row>
    <row r="2493">
      <c r="A2493" s="27" t="s">
        <v>2550</v>
      </c>
      <c r="B2493" s="27" t="s">
        <v>6</v>
      </c>
      <c r="C2493" s="27" t="s">
        <v>6</v>
      </c>
      <c r="D2493" s="26" t="s">
        <v>5</v>
      </c>
    </row>
    <row r="2494">
      <c r="A2494" s="27" t="s">
        <v>2551</v>
      </c>
      <c r="B2494" s="27" t="s">
        <v>5</v>
      </c>
      <c r="C2494" s="27" t="s">
        <v>10</v>
      </c>
      <c r="D2494" s="26" t="s">
        <v>5</v>
      </c>
    </row>
    <row r="2495">
      <c r="A2495" s="27" t="s">
        <v>2552</v>
      </c>
      <c r="B2495" s="27" t="s">
        <v>6</v>
      </c>
      <c r="C2495" s="27" t="s">
        <v>6</v>
      </c>
      <c r="D2495" s="26" t="s">
        <v>6</v>
      </c>
    </row>
    <row r="2496">
      <c r="A2496" s="27" t="s">
        <v>2553</v>
      </c>
      <c r="B2496" s="27" t="s">
        <v>6</v>
      </c>
      <c r="C2496" s="27" t="s">
        <v>6</v>
      </c>
      <c r="D2496" s="26" t="s">
        <v>5</v>
      </c>
    </row>
    <row r="2497">
      <c r="A2497" s="27" t="s">
        <v>2554</v>
      </c>
      <c r="B2497" s="27" t="s">
        <v>6</v>
      </c>
      <c r="C2497" s="27" t="s">
        <v>6</v>
      </c>
      <c r="D2497" s="26" t="s">
        <v>6</v>
      </c>
    </row>
    <row r="2498">
      <c r="A2498" s="27" t="s">
        <v>2555</v>
      </c>
      <c r="B2498" s="27" t="s">
        <v>6</v>
      </c>
      <c r="C2498" s="27" t="s">
        <v>6</v>
      </c>
      <c r="D2498" s="26" t="s">
        <v>6</v>
      </c>
    </row>
    <row r="2499">
      <c r="A2499" s="27" t="s">
        <v>2556</v>
      </c>
      <c r="B2499" s="27" t="s">
        <v>6</v>
      </c>
      <c r="C2499" s="27" t="s">
        <v>99</v>
      </c>
      <c r="D2499" s="26" t="s">
        <v>6</v>
      </c>
    </row>
    <row r="2500">
      <c r="A2500" s="27" t="s">
        <v>2557</v>
      </c>
      <c r="B2500" s="27" t="s">
        <v>6</v>
      </c>
      <c r="C2500" s="27" t="s">
        <v>6</v>
      </c>
      <c r="D2500" s="26" t="s">
        <v>5</v>
      </c>
    </row>
    <row r="2501">
      <c r="A2501" s="27" t="s">
        <v>2558</v>
      </c>
      <c r="B2501" s="27" t="s">
        <v>6</v>
      </c>
      <c r="C2501" s="27" t="s">
        <v>6</v>
      </c>
      <c r="D2501" s="26" t="s">
        <v>6</v>
      </c>
    </row>
    <row r="2502">
      <c r="A2502" s="27" t="s">
        <v>2559</v>
      </c>
      <c r="B2502" s="27" t="s">
        <v>6</v>
      </c>
      <c r="C2502" s="27" t="s">
        <v>7</v>
      </c>
      <c r="D2502" s="26" t="s">
        <v>6</v>
      </c>
    </row>
    <row r="2503">
      <c r="A2503" s="27" t="s">
        <v>2560</v>
      </c>
      <c r="B2503" s="27" t="s">
        <v>6</v>
      </c>
      <c r="C2503" s="27" t="s">
        <v>6</v>
      </c>
      <c r="D2503" s="26" t="s">
        <v>6</v>
      </c>
    </row>
    <row r="2504">
      <c r="A2504" s="27" t="s">
        <v>2561</v>
      </c>
      <c r="B2504" s="27" t="s">
        <v>6</v>
      </c>
      <c r="C2504" s="27" t="s">
        <v>7</v>
      </c>
      <c r="D2504" s="26" t="s">
        <v>5</v>
      </c>
    </row>
    <row r="2505">
      <c r="A2505" s="27" t="s">
        <v>2562</v>
      </c>
      <c r="B2505" s="27" t="s">
        <v>6</v>
      </c>
      <c r="C2505" s="27" t="s">
        <v>6</v>
      </c>
      <c r="D2505" s="26" t="s">
        <v>7</v>
      </c>
    </row>
    <row r="2506">
      <c r="A2506" s="27" t="s">
        <v>2563</v>
      </c>
      <c r="B2506" s="27" t="s">
        <v>6</v>
      </c>
      <c r="C2506" s="27" t="s">
        <v>7</v>
      </c>
      <c r="D2506" s="26" t="s">
        <v>6</v>
      </c>
    </row>
    <row r="2507">
      <c r="A2507" s="27" t="s">
        <v>2564</v>
      </c>
      <c r="B2507" s="27" t="s">
        <v>6</v>
      </c>
      <c r="C2507" s="27" t="s">
        <v>23</v>
      </c>
      <c r="D2507" s="26" t="s">
        <v>10</v>
      </c>
    </row>
    <row r="2508">
      <c r="A2508" s="27" t="s">
        <v>2565</v>
      </c>
      <c r="B2508" s="27" t="s">
        <v>5</v>
      </c>
      <c r="C2508" s="27" t="s">
        <v>23</v>
      </c>
      <c r="D2508" s="26" t="s">
        <v>99</v>
      </c>
    </row>
    <row r="2509">
      <c r="A2509" s="27" t="s">
        <v>2566</v>
      </c>
      <c r="B2509" s="27" t="s">
        <v>5</v>
      </c>
      <c r="C2509" s="27" t="s">
        <v>6</v>
      </c>
      <c r="D2509" s="26" t="s">
        <v>6</v>
      </c>
    </row>
    <row r="2510">
      <c r="A2510" s="27" t="s">
        <v>2567</v>
      </c>
      <c r="B2510" s="27" t="s">
        <v>6</v>
      </c>
      <c r="C2510" s="27" t="s">
        <v>18</v>
      </c>
      <c r="D2510" s="26" t="s">
        <v>5</v>
      </c>
    </row>
    <row r="2511">
      <c r="A2511" s="27" t="s">
        <v>2568</v>
      </c>
      <c r="B2511" s="27" t="s">
        <v>5</v>
      </c>
      <c r="C2511" s="27" t="s">
        <v>5</v>
      </c>
      <c r="D2511" s="26" t="s">
        <v>18</v>
      </c>
    </row>
    <row r="2512">
      <c r="A2512" s="27" t="s">
        <v>2569</v>
      </c>
      <c r="B2512" s="27" t="s">
        <v>6</v>
      </c>
      <c r="C2512" s="27" t="s">
        <v>6</v>
      </c>
      <c r="D2512" s="26" t="s">
        <v>6</v>
      </c>
    </row>
    <row r="2513">
      <c r="A2513" s="27" t="s">
        <v>2570</v>
      </c>
      <c r="B2513" s="27" t="s">
        <v>6</v>
      </c>
      <c r="C2513" s="27" t="s">
        <v>7</v>
      </c>
      <c r="D2513" s="26" t="s">
        <v>7</v>
      </c>
    </row>
    <row r="2514">
      <c r="A2514" s="27" t="s">
        <v>2571</v>
      </c>
      <c r="B2514" s="27" t="s">
        <v>6</v>
      </c>
      <c r="C2514" s="27" t="s">
        <v>6</v>
      </c>
      <c r="D2514" s="26" t="s">
        <v>10</v>
      </c>
    </row>
    <row r="2515">
      <c r="A2515" s="27" t="s">
        <v>2572</v>
      </c>
      <c r="B2515" s="27" t="s">
        <v>5</v>
      </c>
      <c r="C2515" s="27" t="s">
        <v>7</v>
      </c>
      <c r="D2515" s="26" t="s">
        <v>10</v>
      </c>
    </row>
    <row r="2516">
      <c r="A2516" s="27" t="s">
        <v>2573</v>
      </c>
      <c r="B2516" s="27" t="s">
        <v>5</v>
      </c>
      <c r="C2516" s="27" t="s">
        <v>7</v>
      </c>
      <c r="D2516" s="26" t="s">
        <v>10</v>
      </c>
    </row>
    <row r="2517">
      <c r="A2517" s="27" t="s">
        <v>2574</v>
      </c>
      <c r="B2517" s="27" t="s">
        <v>6</v>
      </c>
      <c r="C2517" s="27" t="s">
        <v>7</v>
      </c>
      <c r="D2517" s="26" t="s">
        <v>99</v>
      </c>
    </row>
    <row r="2518">
      <c r="A2518" s="27" t="s">
        <v>2575</v>
      </c>
      <c r="B2518" s="27" t="s">
        <v>6</v>
      </c>
      <c r="C2518" s="27" t="s">
        <v>6</v>
      </c>
      <c r="D2518" s="26" t="s">
        <v>10</v>
      </c>
    </row>
    <row r="2519">
      <c r="A2519" s="27" t="s">
        <v>2576</v>
      </c>
      <c r="B2519" s="27" t="s">
        <v>6</v>
      </c>
      <c r="C2519" s="27" t="s">
        <v>6</v>
      </c>
      <c r="D2519" s="26" t="s">
        <v>6</v>
      </c>
    </row>
    <row r="2520">
      <c r="A2520" s="27" t="s">
        <v>2577</v>
      </c>
      <c r="B2520" s="27" t="s">
        <v>101</v>
      </c>
      <c r="C2520" s="27" t="s">
        <v>10</v>
      </c>
      <c r="D2520" s="26" t="s">
        <v>99</v>
      </c>
    </row>
    <row r="2521">
      <c r="A2521" s="27" t="s">
        <v>2578</v>
      </c>
      <c r="B2521" s="27" t="s">
        <v>6</v>
      </c>
      <c r="C2521" s="27" t="s">
        <v>5</v>
      </c>
      <c r="D2521" s="26" t="s">
        <v>6</v>
      </c>
    </row>
    <row r="2522">
      <c r="A2522" s="27" t="s">
        <v>2579</v>
      </c>
      <c r="B2522" s="27" t="s">
        <v>5</v>
      </c>
      <c r="C2522" s="27" t="s">
        <v>5</v>
      </c>
      <c r="D2522" s="26" t="s">
        <v>7</v>
      </c>
    </row>
    <row r="2523">
      <c r="A2523" s="27" t="s">
        <v>2580</v>
      </c>
      <c r="B2523" s="27" t="s">
        <v>6</v>
      </c>
      <c r="C2523" s="27" t="s">
        <v>6</v>
      </c>
      <c r="D2523" s="26" t="s">
        <v>6</v>
      </c>
    </row>
    <row r="2524">
      <c r="A2524" s="27" t="s">
        <v>2581</v>
      </c>
      <c r="B2524" s="27" t="s">
        <v>42</v>
      </c>
      <c r="C2524" s="27" t="s">
        <v>30</v>
      </c>
      <c r="D2524" s="26" t="s">
        <v>42</v>
      </c>
    </row>
    <row r="2525">
      <c r="A2525" s="27" t="s">
        <v>2582</v>
      </c>
      <c r="B2525" s="27" t="s">
        <v>6</v>
      </c>
      <c r="C2525" s="27" t="s">
        <v>18</v>
      </c>
      <c r="D2525" s="26" t="s">
        <v>7</v>
      </c>
    </row>
    <row r="2526">
      <c r="A2526" s="27" t="s">
        <v>2583</v>
      </c>
      <c r="B2526" s="27" t="s">
        <v>6</v>
      </c>
      <c r="C2526" s="27" t="s">
        <v>10</v>
      </c>
      <c r="D2526" s="26" t="s">
        <v>6</v>
      </c>
    </row>
    <row r="2527">
      <c r="A2527" s="27" t="s">
        <v>2584</v>
      </c>
      <c r="B2527" s="27" t="s">
        <v>42</v>
      </c>
      <c r="C2527" s="27" t="s">
        <v>7</v>
      </c>
      <c r="D2527" s="26" t="s">
        <v>5</v>
      </c>
    </row>
    <row r="2528">
      <c r="A2528" s="27" t="s">
        <v>2585</v>
      </c>
      <c r="B2528" s="27" t="s">
        <v>6</v>
      </c>
      <c r="C2528" s="27" t="s">
        <v>7</v>
      </c>
      <c r="D2528" s="26" t="s">
        <v>6</v>
      </c>
    </row>
    <row r="2529">
      <c r="A2529" s="27" t="s">
        <v>2586</v>
      </c>
      <c r="B2529" s="27" t="s">
        <v>6</v>
      </c>
      <c r="C2529" s="27" t="s">
        <v>7</v>
      </c>
      <c r="D2529" s="26" t="s">
        <v>5</v>
      </c>
    </row>
    <row r="2530">
      <c r="A2530" s="27" t="s">
        <v>2587</v>
      </c>
      <c r="B2530" s="27" t="s">
        <v>101</v>
      </c>
      <c r="C2530" s="27" t="s">
        <v>5</v>
      </c>
      <c r="D2530" s="26" t="s">
        <v>101</v>
      </c>
    </row>
    <row r="2531">
      <c r="A2531" s="27" t="s">
        <v>2588</v>
      </c>
      <c r="B2531" s="27" t="s">
        <v>6</v>
      </c>
      <c r="C2531" s="27" t="s">
        <v>6</v>
      </c>
      <c r="D2531" s="26" t="s">
        <v>10</v>
      </c>
    </row>
    <row r="2532">
      <c r="A2532" s="27" t="s">
        <v>2589</v>
      </c>
      <c r="B2532" s="27" t="s">
        <v>6</v>
      </c>
      <c r="C2532" s="27" t="s">
        <v>7</v>
      </c>
      <c r="D2532" s="26" t="s">
        <v>5</v>
      </c>
    </row>
    <row r="2533">
      <c r="A2533" s="27" t="s">
        <v>2590</v>
      </c>
      <c r="B2533" s="27" t="s">
        <v>6</v>
      </c>
      <c r="C2533" s="27" t="s">
        <v>7</v>
      </c>
      <c r="D2533" s="26" t="s">
        <v>5</v>
      </c>
    </row>
    <row r="2534">
      <c r="A2534" s="27" t="s">
        <v>2591</v>
      </c>
      <c r="B2534" s="27" t="s">
        <v>5</v>
      </c>
      <c r="C2534" s="27" t="s">
        <v>5</v>
      </c>
      <c r="D2534" s="26" t="s">
        <v>7</v>
      </c>
    </row>
    <row r="2535">
      <c r="A2535" s="27" t="s">
        <v>2592</v>
      </c>
      <c r="B2535" s="27" t="s">
        <v>42</v>
      </c>
      <c r="C2535" s="27" t="s">
        <v>7</v>
      </c>
      <c r="D2535" s="26" t="s">
        <v>42</v>
      </c>
    </row>
    <row r="2536">
      <c r="A2536" s="27" t="s">
        <v>2593</v>
      </c>
      <c r="B2536" s="27" t="s">
        <v>6</v>
      </c>
      <c r="C2536" s="27" t="s">
        <v>6</v>
      </c>
      <c r="D2536" s="26" t="s">
        <v>6</v>
      </c>
    </row>
    <row r="2537">
      <c r="A2537" s="27" t="s">
        <v>2594</v>
      </c>
      <c r="B2537" s="27" t="s">
        <v>6</v>
      </c>
      <c r="C2537" s="27" t="s">
        <v>7</v>
      </c>
      <c r="D2537" s="26" t="s">
        <v>6</v>
      </c>
    </row>
    <row r="2538">
      <c r="A2538" s="27" t="s">
        <v>2595</v>
      </c>
      <c r="B2538" s="27" t="s">
        <v>6</v>
      </c>
      <c r="C2538" s="27" t="s">
        <v>6</v>
      </c>
      <c r="D2538" s="26" t="s">
        <v>5</v>
      </c>
    </row>
    <row r="2539">
      <c r="A2539" s="27" t="s">
        <v>2596</v>
      </c>
      <c r="B2539" s="27" t="s">
        <v>6</v>
      </c>
      <c r="C2539" s="27" t="s">
        <v>7</v>
      </c>
      <c r="D2539" s="26" t="s">
        <v>7</v>
      </c>
    </row>
    <row r="2540">
      <c r="A2540" s="27" t="s">
        <v>2597</v>
      </c>
      <c r="B2540" s="27" t="s">
        <v>6</v>
      </c>
      <c r="C2540" s="27" t="s">
        <v>5</v>
      </c>
      <c r="D2540" s="26" t="s">
        <v>7</v>
      </c>
    </row>
    <row r="2541">
      <c r="A2541" s="27" t="s">
        <v>2598</v>
      </c>
      <c r="B2541" s="27" t="s">
        <v>23</v>
      </c>
      <c r="C2541" s="27" t="s">
        <v>10</v>
      </c>
      <c r="D2541" s="26" t="s">
        <v>99</v>
      </c>
    </row>
    <row r="2542">
      <c r="A2542" s="27" t="s">
        <v>2599</v>
      </c>
      <c r="B2542" s="27" t="s">
        <v>101</v>
      </c>
      <c r="C2542" s="27" t="s">
        <v>10</v>
      </c>
      <c r="D2542" s="26" t="s">
        <v>7</v>
      </c>
    </row>
    <row r="2543">
      <c r="A2543" s="27" t="s">
        <v>2600</v>
      </c>
      <c r="B2543" s="27" t="s">
        <v>6</v>
      </c>
      <c r="C2543" s="27" t="s">
        <v>6</v>
      </c>
      <c r="D2543" s="26" t="s">
        <v>6</v>
      </c>
    </row>
    <row r="2544">
      <c r="A2544" s="27" t="s">
        <v>2601</v>
      </c>
      <c r="B2544" s="27" t="s">
        <v>101</v>
      </c>
      <c r="C2544" s="27" t="s">
        <v>6</v>
      </c>
      <c r="D2544" s="26" t="s">
        <v>10</v>
      </c>
    </row>
    <row r="2545">
      <c r="A2545" s="27" t="s">
        <v>2602</v>
      </c>
      <c r="B2545" s="27" t="s">
        <v>7</v>
      </c>
      <c r="C2545" s="27" t="s">
        <v>10</v>
      </c>
      <c r="D2545" s="26" t="s">
        <v>6</v>
      </c>
    </row>
    <row r="2546">
      <c r="A2546" s="27" t="s">
        <v>2603</v>
      </c>
      <c r="B2546" s="27" t="s">
        <v>101</v>
      </c>
      <c r="C2546" s="27" t="s">
        <v>6</v>
      </c>
      <c r="D2546" s="26" t="s">
        <v>5</v>
      </c>
    </row>
    <row r="2547">
      <c r="A2547" s="27" t="s">
        <v>2604</v>
      </c>
      <c r="B2547" s="27" t="s">
        <v>6</v>
      </c>
      <c r="C2547" s="27" t="s">
        <v>5</v>
      </c>
      <c r="D2547" s="26" t="s">
        <v>6</v>
      </c>
    </row>
    <row r="2548">
      <c r="A2548" s="27" t="s">
        <v>2605</v>
      </c>
      <c r="B2548" s="27" t="s">
        <v>6</v>
      </c>
      <c r="C2548" s="27" t="s">
        <v>96</v>
      </c>
      <c r="D2548" s="26" t="s">
        <v>101</v>
      </c>
    </row>
    <row r="2549">
      <c r="A2549" s="27" t="s">
        <v>2606</v>
      </c>
      <c r="B2549" s="27" t="s">
        <v>101</v>
      </c>
      <c r="C2549" s="27" t="s">
        <v>6</v>
      </c>
      <c r="D2549" s="26" t="s">
        <v>6</v>
      </c>
    </row>
    <row r="2550">
      <c r="A2550" s="27" t="s">
        <v>2607</v>
      </c>
      <c r="B2550" s="27" t="s">
        <v>6</v>
      </c>
      <c r="C2550" s="27" t="s">
        <v>6</v>
      </c>
      <c r="D2550" s="26" t="s">
        <v>7</v>
      </c>
    </row>
    <row r="2551">
      <c r="A2551" s="27" t="s">
        <v>2608</v>
      </c>
      <c r="B2551" s="27" t="s">
        <v>10</v>
      </c>
      <c r="C2551" s="27" t="s">
        <v>6</v>
      </c>
      <c r="D2551" s="26" t="s">
        <v>101</v>
      </c>
    </row>
    <row r="2552">
      <c r="A2552" s="27" t="s">
        <v>2609</v>
      </c>
      <c r="B2552" s="27" t="s">
        <v>101</v>
      </c>
      <c r="C2552" s="27" t="s">
        <v>23</v>
      </c>
      <c r="D2552" s="26" t="s">
        <v>6</v>
      </c>
    </row>
    <row r="2553">
      <c r="A2553" s="27" t="s">
        <v>2610</v>
      </c>
      <c r="B2553" s="27" t="s">
        <v>5</v>
      </c>
      <c r="C2553" s="27" t="s">
        <v>5</v>
      </c>
      <c r="D2553" s="26" t="s">
        <v>6</v>
      </c>
    </row>
    <row r="2554">
      <c r="A2554" s="27" t="s">
        <v>2611</v>
      </c>
      <c r="B2554" s="27" t="s">
        <v>6</v>
      </c>
      <c r="C2554" s="27" t="s">
        <v>7</v>
      </c>
      <c r="D2554" s="26" t="s">
        <v>6</v>
      </c>
    </row>
    <row r="2555">
      <c r="A2555" s="27" t="s">
        <v>2612</v>
      </c>
      <c r="B2555" s="27" t="s">
        <v>6</v>
      </c>
      <c r="C2555" s="27" t="s">
        <v>7</v>
      </c>
      <c r="D2555" s="26" t="s">
        <v>6</v>
      </c>
    </row>
    <row r="2556">
      <c r="A2556" s="27" t="s">
        <v>2613</v>
      </c>
      <c r="B2556" s="27" t="s">
        <v>6</v>
      </c>
      <c r="C2556" s="27" t="s">
        <v>101</v>
      </c>
      <c r="D2556" s="26" t="s">
        <v>6</v>
      </c>
    </row>
    <row r="2557">
      <c r="A2557" s="27" t="s">
        <v>2614</v>
      </c>
      <c r="B2557" s="27" t="s">
        <v>101</v>
      </c>
      <c r="C2557" s="27" t="s">
        <v>101</v>
      </c>
      <c r="D2557" s="26" t="s">
        <v>7</v>
      </c>
    </row>
    <row r="2558">
      <c r="A2558" s="27" t="s">
        <v>2615</v>
      </c>
      <c r="B2558" s="27" t="s">
        <v>6</v>
      </c>
      <c r="C2558" s="27" t="s">
        <v>42</v>
      </c>
      <c r="D2558" s="26" t="s">
        <v>6</v>
      </c>
    </row>
    <row r="2559">
      <c r="A2559" s="27" t="s">
        <v>2616</v>
      </c>
      <c r="B2559" s="27" t="s">
        <v>6</v>
      </c>
      <c r="C2559" s="27" t="s">
        <v>6</v>
      </c>
      <c r="D2559" s="26" t="s">
        <v>5</v>
      </c>
    </row>
    <row r="2560">
      <c r="A2560" s="27" t="s">
        <v>2617</v>
      </c>
      <c r="B2560" s="27" t="s">
        <v>6</v>
      </c>
      <c r="C2560" s="27" t="s">
        <v>6</v>
      </c>
      <c r="D2560" s="26" t="s">
        <v>115</v>
      </c>
    </row>
    <row r="2561">
      <c r="A2561" s="27" t="s">
        <v>2618</v>
      </c>
      <c r="B2561" s="27" t="s">
        <v>6</v>
      </c>
      <c r="C2561" s="27" t="s">
        <v>7</v>
      </c>
      <c r="D2561" s="26" t="s">
        <v>6</v>
      </c>
    </row>
    <row r="2562">
      <c r="A2562" s="27" t="s">
        <v>2619</v>
      </c>
      <c r="B2562" s="27" t="s">
        <v>42</v>
      </c>
      <c r="C2562" s="27" t="s">
        <v>101</v>
      </c>
      <c r="D2562" s="26" t="s">
        <v>30</v>
      </c>
    </row>
    <row r="2563">
      <c r="A2563" s="27" t="s">
        <v>2620</v>
      </c>
      <c r="B2563" s="27" t="s">
        <v>6</v>
      </c>
      <c r="C2563" s="27" t="s">
        <v>6</v>
      </c>
      <c r="D2563" s="26" t="s">
        <v>6</v>
      </c>
    </row>
    <row r="2564">
      <c r="A2564" s="27" t="s">
        <v>2621</v>
      </c>
      <c r="B2564" s="27" t="s">
        <v>6</v>
      </c>
      <c r="C2564" s="27" t="s">
        <v>7</v>
      </c>
      <c r="D2564" s="26" t="s">
        <v>6</v>
      </c>
    </row>
    <row r="2565">
      <c r="A2565" s="27" t="s">
        <v>2622</v>
      </c>
      <c r="B2565" s="27" t="s">
        <v>10</v>
      </c>
      <c r="C2565" s="27" t="s">
        <v>6</v>
      </c>
      <c r="D2565" s="26" t="s">
        <v>6</v>
      </c>
    </row>
    <row r="2566">
      <c r="A2566" s="27" t="s">
        <v>2623</v>
      </c>
      <c r="B2566" s="27" t="s">
        <v>101</v>
      </c>
      <c r="C2566" s="27" t="s">
        <v>23</v>
      </c>
      <c r="D2566" s="26" t="s">
        <v>42</v>
      </c>
    </row>
    <row r="2567">
      <c r="A2567" s="27" t="s">
        <v>2624</v>
      </c>
      <c r="B2567" s="27" t="s">
        <v>101</v>
      </c>
      <c r="C2567" s="27" t="s">
        <v>7</v>
      </c>
      <c r="D2567" s="26" t="s">
        <v>6</v>
      </c>
    </row>
    <row r="2568">
      <c r="A2568" s="27" t="s">
        <v>2625</v>
      </c>
      <c r="B2568" s="27" t="s">
        <v>5</v>
      </c>
      <c r="C2568" s="27" t="s">
        <v>6</v>
      </c>
      <c r="D2568" s="26" t="s">
        <v>6</v>
      </c>
    </row>
    <row r="2569">
      <c r="A2569" s="27" t="s">
        <v>2626</v>
      </c>
      <c r="B2569" s="27" t="s">
        <v>101</v>
      </c>
      <c r="C2569" s="27" t="s">
        <v>6</v>
      </c>
      <c r="D2569" s="26" t="s">
        <v>6</v>
      </c>
    </row>
    <row r="2570">
      <c r="A2570" s="27" t="s">
        <v>2627</v>
      </c>
      <c r="B2570" s="27" t="s">
        <v>10</v>
      </c>
      <c r="C2570" s="27" t="s">
        <v>6</v>
      </c>
      <c r="D2570" s="26" t="s">
        <v>6</v>
      </c>
    </row>
    <row r="2571">
      <c r="A2571" s="27" t="s">
        <v>2628</v>
      </c>
      <c r="B2571" s="27" t="s">
        <v>99</v>
      </c>
      <c r="C2571" s="27" t="s">
        <v>42</v>
      </c>
      <c r="D2571" s="26" t="s">
        <v>23</v>
      </c>
    </row>
    <row r="2572">
      <c r="A2572" s="27" t="s">
        <v>2629</v>
      </c>
      <c r="B2572" s="27" t="s">
        <v>101</v>
      </c>
      <c r="C2572" s="27" t="s">
        <v>101</v>
      </c>
      <c r="D2572" s="26" t="s">
        <v>10</v>
      </c>
    </row>
    <row r="2573">
      <c r="A2573" s="27" t="s">
        <v>2630</v>
      </c>
      <c r="B2573" s="27" t="s">
        <v>6</v>
      </c>
      <c r="C2573" s="27" t="s">
        <v>7</v>
      </c>
      <c r="D2573" s="26" t="s">
        <v>6</v>
      </c>
    </row>
    <row r="2574">
      <c r="A2574" s="27" t="s">
        <v>2631</v>
      </c>
      <c r="B2574" s="27" t="s">
        <v>6</v>
      </c>
      <c r="C2574" s="27" t="s">
        <v>7</v>
      </c>
      <c r="D2574" s="26" t="s">
        <v>23</v>
      </c>
    </row>
    <row r="2575">
      <c r="A2575" s="27" t="s">
        <v>2632</v>
      </c>
      <c r="B2575" s="27" t="s">
        <v>101</v>
      </c>
      <c r="C2575" s="27" t="s">
        <v>7</v>
      </c>
      <c r="D2575" s="26" t="s">
        <v>7</v>
      </c>
    </row>
    <row r="2576">
      <c r="A2576" s="27" t="s">
        <v>2633</v>
      </c>
      <c r="B2576" s="27" t="s">
        <v>5</v>
      </c>
      <c r="C2576" s="27" t="s">
        <v>6</v>
      </c>
      <c r="D2576" s="26" t="s">
        <v>10</v>
      </c>
    </row>
    <row r="2577">
      <c r="A2577" s="27" t="s">
        <v>2634</v>
      </c>
      <c r="B2577" s="27" t="s">
        <v>6</v>
      </c>
      <c r="C2577" s="27" t="s">
        <v>7</v>
      </c>
      <c r="D2577" s="26" t="s">
        <v>6</v>
      </c>
    </row>
    <row r="2578">
      <c r="A2578" s="27" t="s">
        <v>2635</v>
      </c>
      <c r="B2578" s="27" t="s">
        <v>23</v>
      </c>
      <c r="C2578" s="27" t="s">
        <v>5</v>
      </c>
      <c r="D2578" s="26" t="s">
        <v>10</v>
      </c>
    </row>
    <row r="2579">
      <c r="A2579" s="27" t="s">
        <v>2636</v>
      </c>
      <c r="B2579" s="27" t="s">
        <v>101</v>
      </c>
      <c r="C2579" s="27" t="s">
        <v>7</v>
      </c>
      <c r="D2579" s="26" t="s">
        <v>6</v>
      </c>
    </row>
    <row r="2580">
      <c r="A2580" s="27" t="s">
        <v>2637</v>
      </c>
      <c r="B2580" s="27" t="s">
        <v>6</v>
      </c>
      <c r="C2580" s="27" t="s">
        <v>7</v>
      </c>
      <c r="D2580" s="26" t="s">
        <v>6</v>
      </c>
    </row>
    <row r="2581">
      <c r="A2581" s="27" t="s">
        <v>2638</v>
      </c>
      <c r="B2581" s="27" t="s">
        <v>42</v>
      </c>
      <c r="C2581" s="27" t="s">
        <v>42</v>
      </c>
      <c r="D2581" s="26" t="s">
        <v>42</v>
      </c>
    </row>
    <row r="2582">
      <c r="A2582" s="27" t="s">
        <v>2639</v>
      </c>
      <c r="B2582" s="27" t="s">
        <v>101</v>
      </c>
      <c r="C2582" s="27" t="s">
        <v>101</v>
      </c>
      <c r="D2582" s="26" t="s">
        <v>6</v>
      </c>
    </row>
    <row r="2583">
      <c r="A2583" s="27" t="s">
        <v>2640</v>
      </c>
      <c r="B2583" s="27" t="s">
        <v>10</v>
      </c>
      <c r="C2583" s="27" t="s">
        <v>6</v>
      </c>
      <c r="D2583" s="26" t="s">
        <v>7</v>
      </c>
    </row>
    <row r="2584">
      <c r="A2584" s="27" t="s">
        <v>2641</v>
      </c>
      <c r="B2584" s="27" t="s">
        <v>101</v>
      </c>
      <c r="C2584" s="27" t="s">
        <v>101</v>
      </c>
      <c r="D2584" s="26" t="s">
        <v>30</v>
      </c>
    </row>
    <row r="2585">
      <c r="A2585" s="27" t="s">
        <v>2642</v>
      </c>
      <c r="B2585" s="27" t="s">
        <v>6</v>
      </c>
      <c r="C2585" s="27" t="s">
        <v>101</v>
      </c>
      <c r="D2585" s="26" t="s">
        <v>6</v>
      </c>
    </row>
    <row r="2586">
      <c r="A2586" s="27" t="s">
        <v>2643</v>
      </c>
      <c r="B2586" s="27" t="s">
        <v>101</v>
      </c>
      <c r="C2586" s="27" t="s">
        <v>6</v>
      </c>
      <c r="D2586" s="26" t="s">
        <v>6</v>
      </c>
    </row>
    <row r="2587">
      <c r="A2587" s="27" t="s">
        <v>2644</v>
      </c>
      <c r="B2587" s="27" t="s">
        <v>7</v>
      </c>
      <c r="C2587" s="27" t="s">
        <v>101</v>
      </c>
      <c r="D2587" s="26" t="s">
        <v>30</v>
      </c>
    </row>
    <row r="2588">
      <c r="A2588" s="27" t="s">
        <v>2645</v>
      </c>
      <c r="B2588" s="27" t="s">
        <v>101</v>
      </c>
      <c r="C2588" s="27" t="s">
        <v>6</v>
      </c>
      <c r="D2588" s="26" t="s">
        <v>6</v>
      </c>
    </row>
    <row r="2589">
      <c r="A2589" s="27" t="s">
        <v>2646</v>
      </c>
      <c r="B2589" s="27" t="s">
        <v>5</v>
      </c>
      <c r="C2589" s="27" t="s">
        <v>5</v>
      </c>
      <c r="D2589" s="26" t="s">
        <v>5</v>
      </c>
    </row>
    <row r="2590">
      <c r="A2590" s="27" t="s">
        <v>2647</v>
      </c>
      <c r="B2590" s="27" t="s">
        <v>6</v>
      </c>
      <c r="C2590" s="27" t="s">
        <v>18</v>
      </c>
      <c r="D2590" s="26" t="s">
        <v>18</v>
      </c>
    </row>
    <row r="2591">
      <c r="A2591" s="27" t="s">
        <v>2648</v>
      </c>
      <c r="B2591" s="27" t="s">
        <v>101</v>
      </c>
      <c r="C2591" s="27" t="s">
        <v>5</v>
      </c>
      <c r="D2591" s="26" t="s">
        <v>7</v>
      </c>
    </row>
    <row r="2592">
      <c r="A2592" s="27" t="s">
        <v>2649</v>
      </c>
      <c r="B2592" s="27" t="s">
        <v>6</v>
      </c>
      <c r="C2592" s="27" t="s">
        <v>6</v>
      </c>
      <c r="D2592" s="26" t="s">
        <v>5</v>
      </c>
    </row>
    <row r="2593">
      <c r="A2593" s="27" t="s">
        <v>2650</v>
      </c>
      <c r="B2593" s="27" t="s">
        <v>6</v>
      </c>
      <c r="C2593" s="27" t="s">
        <v>7</v>
      </c>
      <c r="D2593" s="26" t="s">
        <v>6</v>
      </c>
    </row>
    <row r="2594">
      <c r="A2594" s="27" t="s">
        <v>2651</v>
      </c>
      <c r="B2594" s="27" t="s">
        <v>101</v>
      </c>
      <c r="C2594" s="27" t="s">
        <v>101</v>
      </c>
      <c r="D2594" s="26" t="s">
        <v>7</v>
      </c>
    </row>
    <row r="2595">
      <c r="A2595" s="27" t="s">
        <v>2652</v>
      </c>
      <c r="B2595" s="27" t="s">
        <v>7</v>
      </c>
      <c r="C2595" s="27" t="s">
        <v>6</v>
      </c>
      <c r="D2595" s="26" t="s">
        <v>5</v>
      </c>
    </row>
    <row r="2596">
      <c r="A2596" s="27" t="s">
        <v>2653</v>
      </c>
      <c r="B2596" s="27" t="s">
        <v>6</v>
      </c>
      <c r="C2596" s="27" t="s">
        <v>42</v>
      </c>
      <c r="D2596" s="26" t="s">
        <v>42</v>
      </c>
    </row>
    <row r="2597">
      <c r="A2597" s="27" t="s">
        <v>2654</v>
      </c>
      <c r="B2597" s="27" t="s">
        <v>6</v>
      </c>
      <c r="C2597" s="27" t="s">
        <v>7</v>
      </c>
      <c r="D2597" s="26" t="s">
        <v>6</v>
      </c>
    </row>
    <row r="2598">
      <c r="A2598" s="27" t="s">
        <v>2655</v>
      </c>
      <c r="B2598" s="27" t="s">
        <v>10</v>
      </c>
      <c r="C2598" s="27" t="s">
        <v>6</v>
      </c>
      <c r="D2598" s="26" t="s">
        <v>10</v>
      </c>
    </row>
    <row r="2599">
      <c r="A2599" s="27" t="s">
        <v>2656</v>
      </c>
      <c r="B2599" s="27" t="s">
        <v>6</v>
      </c>
      <c r="C2599" s="27" t="s">
        <v>7</v>
      </c>
      <c r="D2599" s="26" t="s">
        <v>7</v>
      </c>
    </row>
    <row r="2600">
      <c r="A2600" s="27" t="s">
        <v>2657</v>
      </c>
      <c r="B2600" s="27" t="s">
        <v>66</v>
      </c>
      <c r="C2600" s="27" t="s">
        <v>66</v>
      </c>
      <c r="D2600" s="26" t="s">
        <v>66</v>
      </c>
    </row>
    <row r="2601">
      <c r="A2601" s="27" t="s">
        <v>2658</v>
      </c>
      <c r="B2601" s="27" t="s">
        <v>101</v>
      </c>
      <c r="C2601" s="27" t="s">
        <v>6</v>
      </c>
      <c r="D2601" s="26" t="s">
        <v>7</v>
      </c>
    </row>
    <row r="2602">
      <c r="A2602" s="27" t="s">
        <v>2659</v>
      </c>
      <c r="B2602" s="27" t="s">
        <v>6</v>
      </c>
      <c r="C2602" s="27" t="s">
        <v>7</v>
      </c>
      <c r="D2602" s="26" t="s">
        <v>6</v>
      </c>
    </row>
    <row r="2603">
      <c r="A2603" s="27" t="s">
        <v>2660</v>
      </c>
      <c r="B2603" s="27" t="s">
        <v>23</v>
      </c>
      <c r="C2603" s="27" t="s">
        <v>6</v>
      </c>
      <c r="D2603" s="26" t="s">
        <v>30</v>
      </c>
    </row>
    <row r="2604">
      <c r="A2604" s="27" t="s">
        <v>2661</v>
      </c>
      <c r="B2604" s="27" t="s">
        <v>6</v>
      </c>
      <c r="C2604" s="27" t="s">
        <v>7</v>
      </c>
      <c r="D2604" s="26" t="s">
        <v>5</v>
      </c>
    </row>
    <row r="2605">
      <c r="A2605" s="27" t="s">
        <v>2662</v>
      </c>
      <c r="B2605" s="27" t="s">
        <v>42</v>
      </c>
      <c r="C2605" s="27" t="s">
        <v>42</v>
      </c>
      <c r="D2605" s="26" t="s">
        <v>42</v>
      </c>
    </row>
    <row r="2606">
      <c r="A2606" s="27" t="s">
        <v>2663</v>
      </c>
      <c r="B2606" s="27" t="s">
        <v>101</v>
      </c>
      <c r="C2606" s="27" t="s">
        <v>6</v>
      </c>
      <c r="D2606" s="26" t="s">
        <v>10</v>
      </c>
    </row>
    <row r="2607">
      <c r="A2607" s="27" t="s">
        <v>2664</v>
      </c>
      <c r="B2607" s="27" t="s">
        <v>6</v>
      </c>
      <c r="C2607" s="27" t="s">
        <v>5</v>
      </c>
      <c r="D2607" s="26" t="s">
        <v>5</v>
      </c>
    </row>
    <row r="2608">
      <c r="A2608" s="27" t="s">
        <v>2665</v>
      </c>
      <c r="B2608" s="27" t="s">
        <v>101</v>
      </c>
      <c r="C2608" s="27" t="s">
        <v>7</v>
      </c>
      <c r="D2608" s="26" t="s">
        <v>30</v>
      </c>
    </row>
    <row r="2609">
      <c r="A2609" s="27" t="s">
        <v>2666</v>
      </c>
      <c r="B2609" s="27" t="s">
        <v>6</v>
      </c>
      <c r="C2609" s="27" t="s">
        <v>7</v>
      </c>
      <c r="D2609" s="26" t="s">
        <v>6</v>
      </c>
    </row>
    <row r="2610">
      <c r="A2610" s="27" t="s">
        <v>2667</v>
      </c>
      <c r="B2610" s="27" t="s">
        <v>101</v>
      </c>
      <c r="C2610" s="27" t="s">
        <v>7</v>
      </c>
      <c r="D2610" s="26" t="s">
        <v>7</v>
      </c>
    </row>
    <row r="2611">
      <c r="A2611" s="27" t="s">
        <v>2668</v>
      </c>
      <c r="B2611" s="27" t="s">
        <v>6</v>
      </c>
      <c r="C2611" s="27" t="s">
        <v>7</v>
      </c>
      <c r="D2611" s="26" t="s">
        <v>5</v>
      </c>
    </row>
    <row r="2612">
      <c r="A2612" s="27" t="s">
        <v>2669</v>
      </c>
      <c r="B2612" s="27" t="s">
        <v>6</v>
      </c>
      <c r="C2612" s="27" t="s">
        <v>6</v>
      </c>
      <c r="D2612" s="26" t="s">
        <v>99</v>
      </c>
    </row>
    <row r="2613">
      <c r="A2613" s="27" t="s">
        <v>2670</v>
      </c>
      <c r="B2613" s="27" t="s">
        <v>101</v>
      </c>
      <c r="C2613" s="27" t="s">
        <v>6</v>
      </c>
      <c r="D2613" s="26" t="s">
        <v>6</v>
      </c>
    </row>
    <row r="2614">
      <c r="A2614" s="27" t="s">
        <v>2671</v>
      </c>
      <c r="B2614" s="27" t="s">
        <v>10</v>
      </c>
      <c r="C2614" s="27" t="s">
        <v>101</v>
      </c>
      <c r="D2614" s="26" t="s">
        <v>5</v>
      </c>
    </row>
    <row r="2615">
      <c r="A2615" s="27" t="s">
        <v>2672</v>
      </c>
      <c r="B2615" s="27" t="s">
        <v>101</v>
      </c>
      <c r="C2615" s="27" t="s">
        <v>7</v>
      </c>
      <c r="D2615" s="26" t="s">
        <v>6</v>
      </c>
    </row>
    <row r="2616">
      <c r="A2616" s="27" t="s">
        <v>2673</v>
      </c>
      <c r="B2616" s="27" t="s">
        <v>101</v>
      </c>
      <c r="C2616" s="27" t="s">
        <v>6</v>
      </c>
      <c r="D2616" s="26" t="s">
        <v>6</v>
      </c>
    </row>
    <row r="2617">
      <c r="A2617" s="27" t="s">
        <v>2674</v>
      </c>
      <c r="B2617" s="27" t="s">
        <v>6</v>
      </c>
      <c r="C2617" s="27" t="s">
        <v>7</v>
      </c>
      <c r="D2617" s="26" t="s">
        <v>42</v>
      </c>
    </row>
    <row r="2618">
      <c r="A2618" s="27" t="s">
        <v>2675</v>
      </c>
      <c r="B2618" s="27" t="s">
        <v>6</v>
      </c>
      <c r="C2618" s="27" t="s">
        <v>7</v>
      </c>
      <c r="D2618" s="26" t="s">
        <v>6</v>
      </c>
    </row>
    <row r="2619">
      <c r="A2619" s="27" t="s">
        <v>2676</v>
      </c>
      <c r="B2619" s="27" t="s">
        <v>6</v>
      </c>
      <c r="C2619" s="27" t="s">
        <v>7</v>
      </c>
      <c r="D2619" s="26" t="s">
        <v>6</v>
      </c>
    </row>
    <row r="2620">
      <c r="A2620" s="27" t="s">
        <v>2677</v>
      </c>
      <c r="B2620" s="27" t="s">
        <v>101</v>
      </c>
      <c r="C2620" s="27" t="s">
        <v>6</v>
      </c>
      <c r="D2620" s="26" t="s">
        <v>6</v>
      </c>
    </row>
    <row r="2621">
      <c r="A2621" s="27" t="s">
        <v>2678</v>
      </c>
      <c r="B2621" s="27" t="s">
        <v>101</v>
      </c>
      <c r="C2621" s="27" t="s">
        <v>66</v>
      </c>
      <c r="D2621" s="26" t="s">
        <v>42</v>
      </c>
    </row>
    <row r="2622">
      <c r="A2622" s="27" t="s">
        <v>2679</v>
      </c>
      <c r="B2622" s="27" t="s">
        <v>6</v>
      </c>
      <c r="C2622" s="27" t="s">
        <v>7</v>
      </c>
      <c r="D2622" s="26" t="s">
        <v>18</v>
      </c>
    </row>
    <row r="2623">
      <c r="A2623" s="27" t="s">
        <v>2680</v>
      </c>
      <c r="B2623" s="27" t="s">
        <v>5</v>
      </c>
      <c r="C2623" s="27" t="s">
        <v>7</v>
      </c>
      <c r="D2623" s="26" t="s">
        <v>5</v>
      </c>
    </row>
    <row r="2624">
      <c r="A2624" s="27" t="s">
        <v>2681</v>
      </c>
      <c r="B2624" s="27" t="s">
        <v>6</v>
      </c>
      <c r="C2624" s="27" t="s">
        <v>5</v>
      </c>
      <c r="D2624" s="26" t="s">
        <v>42</v>
      </c>
    </row>
    <row r="2625">
      <c r="A2625" s="27" t="s">
        <v>2682</v>
      </c>
      <c r="B2625" s="27" t="s">
        <v>6</v>
      </c>
      <c r="C2625" s="27" t="s">
        <v>6</v>
      </c>
      <c r="D2625" s="26" t="s">
        <v>6</v>
      </c>
    </row>
    <row r="2626">
      <c r="A2626" s="27" t="s">
        <v>2683</v>
      </c>
      <c r="B2626" s="27" t="s">
        <v>101</v>
      </c>
      <c r="C2626" s="27" t="s">
        <v>5</v>
      </c>
      <c r="D2626" s="26" t="s">
        <v>5</v>
      </c>
    </row>
    <row r="2627">
      <c r="A2627" s="27" t="s">
        <v>2684</v>
      </c>
      <c r="B2627" s="27" t="s">
        <v>6</v>
      </c>
      <c r="C2627" s="27" t="s">
        <v>10</v>
      </c>
      <c r="D2627" s="26" t="s">
        <v>6</v>
      </c>
    </row>
    <row r="2628">
      <c r="A2628" s="27" t="s">
        <v>2685</v>
      </c>
      <c r="B2628" s="27" t="s">
        <v>101</v>
      </c>
      <c r="C2628" s="27" t="s">
        <v>6</v>
      </c>
      <c r="D2628" s="26" t="s">
        <v>42</v>
      </c>
    </row>
    <row r="2629">
      <c r="A2629" s="27" t="s">
        <v>2686</v>
      </c>
      <c r="B2629" s="27" t="s">
        <v>6</v>
      </c>
      <c r="C2629" s="27" t="s">
        <v>6</v>
      </c>
      <c r="D2629" s="26" t="s">
        <v>6</v>
      </c>
    </row>
    <row r="2630">
      <c r="A2630" s="27" t="s">
        <v>2687</v>
      </c>
      <c r="B2630" s="27" t="s">
        <v>101</v>
      </c>
      <c r="C2630" s="27" t="s">
        <v>7</v>
      </c>
      <c r="D2630" s="26" t="s">
        <v>7</v>
      </c>
    </row>
    <row r="2631">
      <c r="A2631" s="27" t="s">
        <v>2688</v>
      </c>
      <c r="B2631" s="27" t="s">
        <v>7</v>
      </c>
      <c r="C2631" s="27" t="s">
        <v>7</v>
      </c>
      <c r="D2631" s="26" t="s">
        <v>5</v>
      </c>
    </row>
    <row r="2632">
      <c r="A2632" s="27" t="s">
        <v>2689</v>
      </c>
      <c r="B2632" s="27" t="s">
        <v>6</v>
      </c>
      <c r="C2632" s="27" t="s">
        <v>10</v>
      </c>
      <c r="D2632" s="26" t="s">
        <v>7</v>
      </c>
    </row>
    <row r="2633">
      <c r="A2633" s="27" t="s">
        <v>2690</v>
      </c>
      <c r="B2633" s="27" t="s">
        <v>5</v>
      </c>
      <c r="C2633" s="27" t="s">
        <v>5</v>
      </c>
      <c r="D2633" s="26" t="s">
        <v>10</v>
      </c>
    </row>
    <row r="2634">
      <c r="A2634" s="27" t="s">
        <v>2691</v>
      </c>
      <c r="B2634" s="27" t="s">
        <v>6</v>
      </c>
      <c r="C2634" s="27" t="s">
        <v>6</v>
      </c>
      <c r="D2634" s="26" t="s">
        <v>6</v>
      </c>
    </row>
    <row r="2635">
      <c r="A2635" s="27" t="s">
        <v>2692</v>
      </c>
      <c r="B2635" s="27" t="s">
        <v>6</v>
      </c>
      <c r="C2635" s="27" t="s">
        <v>6</v>
      </c>
      <c r="D2635" s="26" t="s">
        <v>7</v>
      </c>
    </row>
    <row r="2636">
      <c r="A2636" s="27" t="s">
        <v>2693</v>
      </c>
      <c r="B2636" s="27" t="s">
        <v>101</v>
      </c>
      <c r="C2636" s="27" t="s">
        <v>101</v>
      </c>
      <c r="D2636" s="26" t="s">
        <v>42</v>
      </c>
    </row>
    <row r="2637">
      <c r="A2637" s="27" t="s">
        <v>2694</v>
      </c>
      <c r="B2637" s="27" t="s">
        <v>5</v>
      </c>
      <c r="C2637" s="27" t="s">
        <v>10</v>
      </c>
      <c r="D2637" s="26" t="s">
        <v>101</v>
      </c>
    </row>
    <row r="2638">
      <c r="A2638" s="27" t="s">
        <v>2695</v>
      </c>
      <c r="B2638" s="27" t="s">
        <v>6</v>
      </c>
      <c r="C2638" s="27" t="s">
        <v>6</v>
      </c>
      <c r="D2638" s="26" t="s">
        <v>10</v>
      </c>
    </row>
    <row r="2639">
      <c r="A2639" s="27" t="s">
        <v>2696</v>
      </c>
      <c r="B2639" s="27" t="s">
        <v>6</v>
      </c>
      <c r="C2639" s="27" t="s">
        <v>7</v>
      </c>
      <c r="D2639" s="26" t="s">
        <v>6</v>
      </c>
    </row>
    <row r="2640">
      <c r="A2640" s="27" t="s">
        <v>2697</v>
      </c>
      <c r="B2640" s="27" t="s">
        <v>23</v>
      </c>
      <c r="C2640" s="27" t="s">
        <v>6</v>
      </c>
      <c r="D2640" s="26" t="s">
        <v>23</v>
      </c>
    </row>
    <row r="2641">
      <c r="A2641" s="27" t="s">
        <v>2698</v>
      </c>
      <c r="B2641" s="27" t="s">
        <v>6</v>
      </c>
      <c r="C2641" s="27" t="s">
        <v>7</v>
      </c>
      <c r="D2641" s="26" t="s">
        <v>6</v>
      </c>
    </row>
    <row r="2642">
      <c r="A2642" s="27" t="s">
        <v>2699</v>
      </c>
      <c r="B2642" s="27" t="s">
        <v>5</v>
      </c>
      <c r="C2642" s="27" t="s">
        <v>42</v>
      </c>
      <c r="D2642" s="26" t="s">
        <v>30</v>
      </c>
    </row>
    <row r="2643">
      <c r="A2643" s="27" t="s">
        <v>2700</v>
      </c>
      <c r="B2643" s="27" t="s">
        <v>5</v>
      </c>
      <c r="C2643" s="27" t="s">
        <v>101</v>
      </c>
      <c r="D2643" s="26" t="s">
        <v>6</v>
      </c>
    </row>
    <row r="2644">
      <c r="A2644" s="27" t="s">
        <v>2701</v>
      </c>
      <c r="B2644" s="27" t="s">
        <v>101</v>
      </c>
      <c r="C2644" s="27" t="s">
        <v>6</v>
      </c>
      <c r="D2644" s="26" t="s">
        <v>6</v>
      </c>
    </row>
    <row r="2645">
      <c r="A2645" s="27" t="s">
        <v>2702</v>
      </c>
      <c r="B2645" s="27" t="s">
        <v>6</v>
      </c>
      <c r="C2645" s="27" t="s">
        <v>5</v>
      </c>
      <c r="D2645" s="26" t="s">
        <v>5</v>
      </c>
    </row>
    <row r="2646">
      <c r="A2646" s="27" t="s">
        <v>2703</v>
      </c>
      <c r="B2646" s="27" t="s">
        <v>6</v>
      </c>
      <c r="C2646" s="27" t="s">
        <v>6</v>
      </c>
      <c r="D2646" s="26" t="s">
        <v>6</v>
      </c>
    </row>
    <row r="2647">
      <c r="A2647" s="27" t="s">
        <v>2704</v>
      </c>
      <c r="B2647" s="27" t="s">
        <v>101</v>
      </c>
      <c r="C2647" s="27" t="s">
        <v>6</v>
      </c>
      <c r="D2647" s="26" t="s">
        <v>6</v>
      </c>
    </row>
    <row r="2648">
      <c r="A2648" s="27" t="s">
        <v>2705</v>
      </c>
      <c r="B2648" s="27" t="s">
        <v>6</v>
      </c>
      <c r="C2648" s="27" t="s">
        <v>7</v>
      </c>
      <c r="D2648" s="26" t="s">
        <v>7</v>
      </c>
    </row>
    <row r="2649">
      <c r="A2649" s="27" t="s">
        <v>2706</v>
      </c>
      <c r="B2649" s="27" t="s">
        <v>42</v>
      </c>
      <c r="C2649" s="27" t="s">
        <v>42</v>
      </c>
      <c r="D2649" s="26" t="s">
        <v>42</v>
      </c>
    </row>
    <row r="2650">
      <c r="A2650" s="27" t="s">
        <v>2707</v>
      </c>
      <c r="B2650" s="27" t="s">
        <v>42</v>
      </c>
      <c r="C2650" s="27" t="s">
        <v>42</v>
      </c>
      <c r="D2650" s="26" t="s">
        <v>42</v>
      </c>
    </row>
    <row r="2651">
      <c r="A2651" s="27" t="s">
        <v>2708</v>
      </c>
      <c r="B2651" s="27" t="s">
        <v>6</v>
      </c>
      <c r="C2651" s="27" t="s">
        <v>6</v>
      </c>
      <c r="D2651" s="26" t="s">
        <v>6</v>
      </c>
    </row>
    <row r="2652">
      <c r="A2652" s="27" t="s">
        <v>2709</v>
      </c>
      <c r="B2652" s="27" t="s">
        <v>7</v>
      </c>
      <c r="C2652" s="27" t="s">
        <v>7</v>
      </c>
      <c r="D2652" s="26" t="s">
        <v>23</v>
      </c>
    </row>
    <row r="2653">
      <c r="A2653" s="27" t="s">
        <v>2710</v>
      </c>
      <c r="B2653" s="27" t="s">
        <v>7</v>
      </c>
      <c r="C2653" s="27" t="s">
        <v>42</v>
      </c>
      <c r="D2653" s="26" t="s">
        <v>42</v>
      </c>
    </row>
    <row r="2654">
      <c r="A2654" s="27" t="s">
        <v>2711</v>
      </c>
      <c r="B2654" s="27" t="s">
        <v>101</v>
      </c>
      <c r="C2654" s="27" t="s">
        <v>5</v>
      </c>
      <c r="D2654" s="26" t="s">
        <v>30</v>
      </c>
    </row>
    <row r="2655">
      <c r="A2655" s="27" t="s">
        <v>2712</v>
      </c>
      <c r="B2655" s="27" t="s">
        <v>7</v>
      </c>
      <c r="C2655" s="27" t="s">
        <v>6</v>
      </c>
      <c r="D2655" s="26" t="s">
        <v>10</v>
      </c>
    </row>
    <row r="2656">
      <c r="A2656" s="27" t="s">
        <v>2713</v>
      </c>
      <c r="B2656" s="27" t="s">
        <v>10</v>
      </c>
      <c r="C2656" s="27" t="s">
        <v>23</v>
      </c>
      <c r="D2656" s="26" t="s">
        <v>6</v>
      </c>
    </row>
    <row r="2657">
      <c r="A2657" s="27" t="s">
        <v>2714</v>
      </c>
      <c r="B2657" s="27" t="s">
        <v>6</v>
      </c>
      <c r="C2657" s="27" t="s">
        <v>10</v>
      </c>
      <c r="D2657" s="26" t="s">
        <v>7</v>
      </c>
    </row>
    <row r="2658">
      <c r="A2658" s="27" t="s">
        <v>2715</v>
      </c>
      <c r="B2658" s="27" t="s">
        <v>6</v>
      </c>
      <c r="C2658" s="27" t="s">
        <v>5</v>
      </c>
      <c r="D2658" s="26" t="s">
        <v>6</v>
      </c>
    </row>
    <row r="2659">
      <c r="A2659" s="27" t="s">
        <v>2716</v>
      </c>
      <c r="B2659" s="27" t="s">
        <v>10</v>
      </c>
      <c r="C2659" s="27" t="s">
        <v>6</v>
      </c>
      <c r="D2659" s="26" t="s">
        <v>10</v>
      </c>
    </row>
    <row r="2660">
      <c r="A2660" s="27" t="s">
        <v>2717</v>
      </c>
      <c r="B2660" s="27" t="s">
        <v>66</v>
      </c>
      <c r="C2660" s="27" t="s">
        <v>66</v>
      </c>
      <c r="D2660" s="26" t="s">
        <v>66</v>
      </c>
    </row>
    <row r="2661">
      <c r="A2661" s="27" t="s">
        <v>2718</v>
      </c>
      <c r="B2661" s="27" t="s">
        <v>6</v>
      </c>
      <c r="C2661" s="27" t="s">
        <v>23</v>
      </c>
      <c r="D2661" s="26" t="s">
        <v>6</v>
      </c>
    </row>
    <row r="2662">
      <c r="A2662" s="27" t="s">
        <v>2719</v>
      </c>
      <c r="B2662" s="27" t="s">
        <v>6</v>
      </c>
      <c r="C2662" s="27" t="s">
        <v>7</v>
      </c>
      <c r="D2662" s="26" t="s">
        <v>5</v>
      </c>
    </row>
    <row r="2663">
      <c r="A2663" s="27" t="s">
        <v>2720</v>
      </c>
      <c r="B2663" s="27" t="s">
        <v>5</v>
      </c>
      <c r="C2663" s="27" t="s">
        <v>7</v>
      </c>
      <c r="D2663" s="26" t="s">
        <v>7</v>
      </c>
    </row>
    <row r="2664">
      <c r="A2664" s="27" t="s">
        <v>2721</v>
      </c>
      <c r="B2664" s="27" t="s">
        <v>6</v>
      </c>
      <c r="C2664" s="27" t="s">
        <v>6</v>
      </c>
      <c r="D2664" s="26" t="s">
        <v>23</v>
      </c>
    </row>
    <row r="2665">
      <c r="A2665" s="27" t="s">
        <v>2722</v>
      </c>
      <c r="B2665" s="27" t="s">
        <v>6</v>
      </c>
      <c r="C2665" s="27" t="s">
        <v>5</v>
      </c>
      <c r="D2665" s="26" t="s">
        <v>5</v>
      </c>
    </row>
    <row r="2666">
      <c r="A2666" s="27" t="s">
        <v>2723</v>
      </c>
      <c r="B2666" s="27" t="s">
        <v>6</v>
      </c>
      <c r="C2666" s="27" t="s">
        <v>6</v>
      </c>
      <c r="D2666" s="26" t="s">
        <v>14</v>
      </c>
    </row>
    <row r="2667">
      <c r="A2667" s="27" t="s">
        <v>2724</v>
      </c>
      <c r="B2667" s="27" t="s">
        <v>101</v>
      </c>
      <c r="C2667" s="27" t="s">
        <v>6</v>
      </c>
      <c r="D2667" s="26" t="s">
        <v>6</v>
      </c>
    </row>
    <row r="2668">
      <c r="A2668" s="27" t="s">
        <v>2725</v>
      </c>
      <c r="B2668" s="27" t="s">
        <v>6</v>
      </c>
      <c r="C2668" s="27" t="s">
        <v>7</v>
      </c>
      <c r="D2668" s="26" t="s">
        <v>6</v>
      </c>
    </row>
    <row r="2669">
      <c r="A2669" s="27" t="s">
        <v>2726</v>
      </c>
      <c r="B2669" s="27" t="s">
        <v>101</v>
      </c>
      <c r="C2669" s="27" t="s">
        <v>6</v>
      </c>
      <c r="D2669" s="26" t="s">
        <v>101</v>
      </c>
    </row>
    <row r="2670">
      <c r="A2670" s="27" t="s">
        <v>2727</v>
      </c>
      <c r="B2670" s="27" t="s">
        <v>6</v>
      </c>
      <c r="C2670" s="27" t="s">
        <v>7</v>
      </c>
      <c r="D2670" s="26" t="s">
        <v>6</v>
      </c>
    </row>
    <row r="2671">
      <c r="A2671" s="27" t="s">
        <v>2728</v>
      </c>
      <c r="B2671" s="27" t="s">
        <v>23</v>
      </c>
      <c r="C2671" s="27" t="s">
        <v>7</v>
      </c>
      <c r="D2671" s="26" t="s">
        <v>42</v>
      </c>
    </row>
    <row r="2672">
      <c r="A2672" s="27" t="s">
        <v>2729</v>
      </c>
      <c r="B2672" s="27" t="s">
        <v>6</v>
      </c>
      <c r="C2672" s="27" t="s">
        <v>10</v>
      </c>
      <c r="D2672" s="26" t="s">
        <v>6</v>
      </c>
    </row>
    <row r="2673">
      <c r="A2673" s="27" t="s">
        <v>2730</v>
      </c>
      <c r="B2673" s="27" t="s">
        <v>6</v>
      </c>
      <c r="C2673" s="27" t="s">
        <v>7</v>
      </c>
      <c r="D2673" s="26" t="s">
        <v>5</v>
      </c>
    </row>
    <row r="2674">
      <c r="A2674" s="27" t="s">
        <v>2731</v>
      </c>
      <c r="B2674" s="27" t="s">
        <v>5</v>
      </c>
      <c r="C2674" s="27" t="s">
        <v>6</v>
      </c>
      <c r="D2674" s="26" t="s">
        <v>6</v>
      </c>
    </row>
    <row r="2675">
      <c r="A2675" s="27" t="s">
        <v>2732</v>
      </c>
      <c r="B2675" s="27" t="s">
        <v>6</v>
      </c>
      <c r="C2675" s="27" t="s">
        <v>101</v>
      </c>
      <c r="D2675" s="26" t="s">
        <v>7</v>
      </c>
    </row>
    <row r="2676">
      <c r="A2676" s="27" t="s">
        <v>2733</v>
      </c>
      <c r="B2676" s="27" t="s">
        <v>101</v>
      </c>
      <c r="C2676" s="27" t="s">
        <v>7</v>
      </c>
      <c r="D2676" s="26" t="s">
        <v>6</v>
      </c>
    </row>
    <row r="2677">
      <c r="A2677" s="27" t="s">
        <v>2734</v>
      </c>
      <c r="B2677" s="27" t="s">
        <v>10</v>
      </c>
      <c r="C2677" s="27" t="s">
        <v>101</v>
      </c>
      <c r="D2677" s="26" t="s">
        <v>7</v>
      </c>
    </row>
    <row r="2678">
      <c r="A2678" s="27" t="s">
        <v>2735</v>
      </c>
      <c r="B2678" s="27" t="s">
        <v>101</v>
      </c>
      <c r="C2678" s="27" t="s">
        <v>10</v>
      </c>
      <c r="D2678" s="26" t="s">
        <v>7</v>
      </c>
    </row>
    <row r="2679">
      <c r="A2679" s="27" t="s">
        <v>2736</v>
      </c>
      <c r="B2679" s="27" t="s">
        <v>6</v>
      </c>
      <c r="C2679" s="27" t="s">
        <v>6</v>
      </c>
      <c r="D2679" s="26" t="s">
        <v>6</v>
      </c>
    </row>
    <row r="2680">
      <c r="A2680" s="27" t="s">
        <v>2737</v>
      </c>
      <c r="B2680" s="27" t="s">
        <v>101</v>
      </c>
      <c r="C2680" s="27" t="s">
        <v>5</v>
      </c>
      <c r="D2680" s="26" t="s">
        <v>5</v>
      </c>
    </row>
    <row r="2681">
      <c r="A2681" s="27" t="s">
        <v>2738</v>
      </c>
      <c r="B2681" s="27" t="s">
        <v>6</v>
      </c>
      <c r="C2681" s="27" t="s">
        <v>5</v>
      </c>
      <c r="D2681" s="26" t="s">
        <v>6</v>
      </c>
    </row>
    <row r="2682">
      <c r="A2682" s="27" t="s">
        <v>2739</v>
      </c>
      <c r="B2682" s="27" t="s">
        <v>6</v>
      </c>
      <c r="C2682" s="27" t="s">
        <v>23</v>
      </c>
      <c r="D2682" s="26" t="s">
        <v>6</v>
      </c>
    </row>
    <row r="2683">
      <c r="A2683" s="27" t="s">
        <v>2740</v>
      </c>
      <c r="B2683" s="27" t="s">
        <v>6</v>
      </c>
      <c r="C2683" s="27" t="s">
        <v>7</v>
      </c>
      <c r="D2683" s="26" t="s">
        <v>7</v>
      </c>
    </row>
    <row r="2684">
      <c r="A2684" s="27" t="s">
        <v>2741</v>
      </c>
      <c r="B2684" s="27" t="s">
        <v>6</v>
      </c>
      <c r="C2684" s="27" t="s">
        <v>101</v>
      </c>
      <c r="D2684" s="26" t="s">
        <v>6</v>
      </c>
    </row>
    <row r="2685">
      <c r="A2685" s="27" t="s">
        <v>2742</v>
      </c>
      <c r="B2685" s="27" t="s">
        <v>10</v>
      </c>
      <c r="C2685" s="27" t="s">
        <v>6</v>
      </c>
      <c r="D2685" s="26" t="s">
        <v>23</v>
      </c>
    </row>
    <row r="2686">
      <c r="A2686" s="27" t="s">
        <v>2743</v>
      </c>
      <c r="B2686" s="27" t="s">
        <v>101</v>
      </c>
      <c r="C2686" s="27" t="s">
        <v>6</v>
      </c>
      <c r="D2686" s="26" t="s">
        <v>30</v>
      </c>
    </row>
    <row r="2687">
      <c r="A2687" s="27" t="s">
        <v>2744</v>
      </c>
      <c r="B2687" s="27" t="s">
        <v>101</v>
      </c>
      <c r="C2687" s="27" t="s">
        <v>99</v>
      </c>
      <c r="D2687" s="26" t="s">
        <v>23</v>
      </c>
    </row>
    <row r="2688">
      <c r="A2688" s="27" t="s">
        <v>2745</v>
      </c>
      <c r="B2688" s="27" t="s">
        <v>6</v>
      </c>
      <c r="C2688" s="27" t="s">
        <v>7</v>
      </c>
      <c r="D2688" s="26" t="s">
        <v>6</v>
      </c>
    </row>
    <row r="2689">
      <c r="A2689" s="27" t="s">
        <v>2746</v>
      </c>
      <c r="B2689" s="27" t="s">
        <v>5</v>
      </c>
      <c r="C2689" s="27" t="s">
        <v>6</v>
      </c>
      <c r="D2689" s="26" t="s">
        <v>10</v>
      </c>
    </row>
    <row r="2690">
      <c r="A2690" s="27" t="s">
        <v>2747</v>
      </c>
      <c r="B2690" s="27" t="s">
        <v>101</v>
      </c>
      <c r="C2690" s="27" t="s">
        <v>23</v>
      </c>
      <c r="D2690" s="26" t="s">
        <v>6</v>
      </c>
    </row>
    <row r="2691">
      <c r="A2691" s="27" t="s">
        <v>2748</v>
      </c>
      <c r="B2691" s="27" t="s">
        <v>42</v>
      </c>
      <c r="C2691" s="27" t="s">
        <v>10</v>
      </c>
      <c r="D2691" s="26" t="s">
        <v>42</v>
      </c>
    </row>
    <row r="2692">
      <c r="A2692" s="27" t="s">
        <v>2749</v>
      </c>
      <c r="B2692" s="27" t="s">
        <v>5</v>
      </c>
      <c r="C2692" s="27" t="s">
        <v>6</v>
      </c>
      <c r="D2692" s="26" t="s">
        <v>6</v>
      </c>
    </row>
    <row r="2693">
      <c r="A2693" s="27" t="s">
        <v>2750</v>
      </c>
      <c r="B2693" s="27" t="s">
        <v>101</v>
      </c>
      <c r="C2693" s="27" t="s">
        <v>6</v>
      </c>
      <c r="D2693" s="26" t="s">
        <v>5</v>
      </c>
    </row>
    <row r="2694">
      <c r="A2694" s="27" t="s">
        <v>2751</v>
      </c>
      <c r="B2694" s="27" t="s">
        <v>10</v>
      </c>
      <c r="C2694" s="27" t="s">
        <v>6</v>
      </c>
      <c r="D2694" s="26" t="s">
        <v>30</v>
      </c>
    </row>
    <row r="2695">
      <c r="A2695" s="27" t="s">
        <v>2752</v>
      </c>
      <c r="B2695" s="27" t="s">
        <v>5</v>
      </c>
      <c r="C2695" s="27" t="s">
        <v>6</v>
      </c>
      <c r="D2695" s="26" t="s">
        <v>6</v>
      </c>
    </row>
    <row r="2696">
      <c r="A2696" s="27" t="s">
        <v>2753</v>
      </c>
      <c r="B2696" s="27" t="s">
        <v>101</v>
      </c>
      <c r="C2696" s="27" t="s">
        <v>6</v>
      </c>
      <c r="D2696" s="26" t="s">
        <v>6</v>
      </c>
    </row>
    <row r="2697">
      <c r="A2697" s="27" t="s">
        <v>2754</v>
      </c>
      <c r="B2697" s="27" t="s">
        <v>101</v>
      </c>
      <c r="C2697" s="27" t="s">
        <v>6</v>
      </c>
      <c r="D2697" s="26" t="s">
        <v>10</v>
      </c>
    </row>
    <row r="2698">
      <c r="A2698" s="27" t="s">
        <v>2755</v>
      </c>
      <c r="B2698" s="27" t="s">
        <v>101</v>
      </c>
      <c r="C2698" s="27" t="s">
        <v>10</v>
      </c>
      <c r="D2698" s="26" t="s">
        <v>7</v>
      </c>
    </row>
    <row r="2699">
      <c r="A2699" s="27" t="s">
        <v>2756</v>
      </c>
      <c r="B2699" s="27" t="s">
        <v>6</v>
      </c>
      <c r="C2699" s="27" t="s">
        <v>7</v>
      </c>
      <c r="D2699" s="26" t="s">
        <v>6</v>
      </c>
    </row>
    <row r="2700">
      <c r="A2700" s="27" t="s">
        <v>2757</v>
      </c>
      <c r="B2700" s="27" t="s">
        <v>101</v>
      </c>
      <c r="C2700" s="27" t="s">
        <v>7</v>
      </c>
      <c r="D2700" s="26" t="s">
        <v>7</v>
      </c>
    </row>
    <row r="2701">
      <c r="A2701" s="27" t="s">
        <v>2758</v>
      </c>
      <c r="B2701" s="27" t="s">
        <v>101</v>
      </c>
      <c r="C2701" s="27" t="s">
        <v>5</v>
      </c>
      <c r="D2701" s="26" t="s">
        <v>5</v>
      </c>
    </row>
    <row r="2702">
      <c r="A2702" s="27" t="s">
        <v>2759</v>
      </c>
      <c r="B2702" s="27" t="s">
        <v>6</v>
      </c>
      <c r="C2702" s="27" t="s">
        <v>6</v>
      </c>
      <c r="D2702" s="26" t="s">
        <v>6</v>
      </c>
    </row>
    <row r="2703">
      <c r="A2703" s="27" t="s">
        <v>2760</v>
      </c>
      <c r="B2703" s="27" t="s">
        <v>101</v>
      </c>
      <c r="C2703" s="27" t="s">
        <v>23</v>
      </c>
      <c r="D2703" s="26" t="s">
        <v>5</v>
      </c>
    </row>
    <row r="2704">
      <c r="A2704" s="27" t="s">
        <v>2761</v>
      </c>
      <c r="B2704" s="27" t="s">
        <v>5</v>
      </c>
      <c r="C2704" s="27" t="s">
        <v>5</v>
      </c>
      <c r="D2704" s="26" t="s">
        <v>5</v>
      </c>
    </row>
    <row r="2705">
      <c r="A2705" s="27" t="s">
        <v>2762</v>
      </c>
      <c r="B2705" s="27" t="s">
        <v>6</v>
      </c>
      <c r="C2705" s="27" t="s">
        <v>7</v>
      </c>
      <c r="D2705" s="26" t="s">
        <v>6</v>
      </c>
    </row>
    <row r="2706">
      <c r="A2706" s="27" t="s">
        <v>2763</v>
      </c>
      <c r="B2706" s="27" t="s">
        <v>6</v>
      </c>
      <c r="C2706" s="27" t="s">
        <v>7</v>
      </c>
      <c r="D2706" s="26" t="s">
        <v>5</v>
      </c>
    </row>
    <row r="2707">
      <c r="A2707" s="27" t="s">
        <v>2764</v>
      </c>
      <c r="B2707" s="27" t="s">
        <v>5</v>
      </c>
      <c r="C2707" s="27" t="s">
        <v>99</v>
      </c>
      <c r="D2707" s="26" t="s">
        <v>5</v>
      </c>
    </row>
    <row r="2708">
      <c r="A2708" s="27" t="s">
        <v>2765</v>
      </c>
      <c r="B2708" s="27" t="s">
        <v>6</v>
      </c>
      <c r="C2708" s="27" t="s">
        <v>101</v>
      </c>
      <c r="D2708" s="26" t="s">
        <v>6</v>
      </c>
    </row>
    <row r="2709">
      <c r="A2709" s="27" t="s">
        <v>2766</v>
      </c>
      <c r="B2709" s="27" t="s">
        <v>101</v>
      </c>
      <c r="C2709" s="27" t="s">
        <v>7</v>
      </c>
      <c r="D2709" s="26" t="s">
        <v>6</v>
      </c>
    </row>
    <row r="2710">
      <c r="A2710" s="27" t="s">
        <v>2767</v>
      </c>
      <c r="B2710" s="27" t="s">
        <v>10</v>
      </c>
      <c r="C2710" s="27" t="s">
        <v>6</v>
      </c>
      <c r="D2710" s="26" t="s">
        <v>6</v>
      </c>
    </row>
    <row r="2711">
      <c r="A2711" s="27" t="s">
        <v>2768</v>
      </c>
      <c r="B2711" s="27" t="s">
        <v>5</v>
      </c>
      <c r="C2711" s="27" t="s">
        <v>5</v>
      </c>
      <c r="D2711" s="26" t="s">
        <v>5</v>
      </c>
    </row>
    <row r="2712">
      <c r="A2712" s="27" t="s">
        <v>2769</v>
      </c>
      <c r="B2712" s="27" t="s">
        <v>101</v>
      </c>
      <c r="C2712" s="27" t="s">
        <v>6</v>
      </c>
      <c r="D2712" s="26" t="s">
        <v>23</v>
      </c>
    </row>
    <row r="2713">
      <c r="A2713" s="27" t="s">
        <v>2770</v>
      </c>
      <c r="B2713" s="27" t="s">
        <v>5</v>
      </c>
      <c r="C2713" s="27" t="s">
        <v>5</v>
      </c>
      <c r="D2713" s="26" t="s">
        <v>5</v>
      </c>
    </row>
    <row r="2714">
      <c r="A2714" s="27" t="s">
        <v>2771</v>
      </c>
      <c r="B2714" s="27" t="s">
        <v>101</v>
      </c>
      <c r="C2714" s="27" t="s">
        <v>7</v>
      </c>
      <c r="D2714" s="26" t="s">
        <v>6</v>
      </c>
    </row>
    <row r="2715">
      <c r="A2715" s="27" t="s">
        <v>2772</v>
      </c>
      <c r="B2715" s="27" t="s">
        <v>42</v>
      </c>
      <c r="C2715" s="27" t="s">
        <v>6</v>
      </c>
      <c r="D2715" s="26" t="s">
        <v>42</v>
      </c>
    </row>
    <row r="2716">
      <c r="A2716" s="27" t="s">
        <v>2773</v>
      </c>
      <c r="B2716" s="27" t="s">
        <v>101</v>
      </c>
      <c r="C2716" s="27" t="s">
        <v>6</v>
      </c>
      <c r="D2716" s="26" t="s">
        <v>6</v>
      </c>
    </row>
    <row r="2717">
      <c r="A2717" s="27" t="s">
        <v>2774</v>
      </c>
      <c r="B2717" s="27" t="s">
        <v>101</v>
      </c>
      <c r="C2717" s="27" t="s">
        <v>7</v>
      </c>
      <c r="D2717" s="26" t="s">
        <v>6</v>
      </c>
    </row>
    <row r="2718">
      <c r="A2718" s="27" t="s">
        <v>2775</v>
      </c>
      <c r="B2718" s="27" t="s">
        <v>23</v>
      </c>
      <c r="C2718" s="27" t="s">
        <v>6</v>
      </c>
      <c r="D2718" s="26" t="s">
        <v>6</v>
      </c>
    </row>
    <row r="2719">
      <c r="A2719" s="27" t="s">
        <v>2776</v>
      </c>
      <c r="B2719" s="27" t="s">
        <v>18</v>
      </c>
      <c r="C2719" s="27" t="s">
        <v>18</v>
      </c>
      <c r="D2719" s="26" t="s">
        <v>18</v>
      </c>
    </row>
    <row r="2720">
      <c r="A2720" s="27" t="s">
        <v>2777</v>
      </c>
      <c r="B2720" s="27" t="s">
        <v>66</v>
      </c>
      <c r="C2720" s="27" t="s">
        <v>6</v>
      </c>
      <c r="D2720" s="26" t="s">
        <v>6</v>
      </c>
    </row>
    <row r="2721">
      <c r="A2721" s="27" t="s">
        <v>2778</v>
      </c>
      <c r="B2721" s="27" t="s">
        <v>7</v>
      </c>
      <c r="C2721" s="27" t="s">
        <v>6</v>
      </c>
      <c r="D2721" s="26" t="s">
        <v>6</v>
      </c>
    </row>
    <row r="2722">
      <c r="A2722" s="27" t="s">
        <v>2779</v>
      </c>
      <c r="B2722" s="27" t="s">
        <v>5</v>
      </c>
      <c r="C2722" s="27" t="s">
        <v>5</v>
      </c>
      <c r="D2722" s="26" t="s">
        <v>6</v>
      </c>
    </row>
    <row r="2723">
      <c r="A2723" s="27" t="s">
        <v>2780</v>
      </c>
      <c r="B2723" s="27" t="s">
        <v>5</v>
      </c>
      <c r="C2723" s="27" t="s">
        <v>6</v>
      </c>
      <c r="D2723" s="26" t="s">
        <v>6</v>
      </c>
    </row>
    <row r="2724">
      <c r="A2724" s="27" t="s">
        <v>2781</v>
      </c>
      <c r="B2724" s="27" t="s">
        <v>6</v>
      </c>
      <c r="C2724" s="27" t="s">
        <v>18</v>
      </c>
      <c r="D2724" s="26" t="s">
        <v>6</v>
      </c>
    </row>
    <row r="2725">
      <c r="A2725" s="27" t="s">
        <v>2782</v>
      </c>
      <c r="B2725" s="27" t="s">
        <v>5</v>
      </c>
      <c r="C2725" s="27" t="s">
        <v>6</v>
      </c>
      <c r="D2725" s="26" t="s">
        <v>5</v>
      </c>
    </row>
    <row r="2726">
      <c r="A2726" s="27" t="s">
        <v>2783</v>
      </c>
      <c r="B2726" s="27" t="s">
        <v>6</v>
      </c>
      <c r="C2726" s="27" t="s">
        <v>6</v>
      </c>
      <c r="D2726" s="26" t="s">
        <v>6</v>
      </c>
    </row>
    <row r="2727">
      <c r="A2727" s="27" t="s">
        <v>2784</v>
      </c>
      <c r="B2727" s="27" t="s">
        <v>101</v>
      </c>
      <c r="C2727" s="27" t="s">
        <v>10</v>
      </c>
      <c r="D2727" s="26" t="s">
        <v>6</v>
      </c>
    </row>
    <row r="2728">
      <c r="A2728" s="27" t="s">
        <v>2785</v>
      </c>
      <c r="B2728" s="27" t="s">
        <v>6</v>
      </c>
      <c r="C2728" s="27" t="s">
        <v>6</v>
      </c>
      <c r="D2728" s="26" t="s">
        <v>23</v>
      </c>
    </row>
    <row r="2729">
      <c r="A2729" s="27" t="s">
        <v>2786</v>
      </c>
      <c r="B2729" s="27" t="s">
        <v>101</v>
      </c>
      <c r="C2729" s="27" t="s">
        <v>6</v>
      </c>
      <c r="D2729" s="26" t="s">
        <v>6</v>
      </c>
    </row>
    <row r="2730">
      <c r="A2730" s="27" t="s">
        <v>2787</v>
      </c>
      <c r="B2730" s="27" t="s">
        <v>101</v>
      </c>
      <c r="C2730" s="27" t="s">
        <v>7</v>
      </c>
      <c r="D2730" s="26" t="s">
        <v>6</v>
      </c>
    </row>
    <row r="2731">
      <c r="A2731" s="27" t="s">
        <v>2788</v>
      </c>
      <c r="B2731" s="27" t="s">
        <v>6</v>
      </c>
      <c r="C2731" s="27" t="s">
        <v>6</v>
      </c>
      <c r="D2731" s="26" t="s">
        <v>5</v>
      </c>
    </row>
    <row r="2732">
      <c r="A2732" s="27" t="s">
        <v>2789</v>
      </c>
      <c r="B2732" s="27" t="s">
        <v>101</v>
      </c>
      <c r="C2732" s="27" t="s">
        <v>7</v>
      </c>
      <c r="D2732" s="26" t="s">
        <v>6</v>
      </c>
    </row>
    <row r="2733">
      <c r="A2733" s="27" t="s">
        <v>2790</v>
      </c>
      <c r="B2733" s="27" t="s">
        <v>6</v>
      </c>
      <c r="C2733" s="27" t="s">
        <v>42</v>
      </c>
      <c r="D2733" s="26" t="s">
        <v>101</v>
      </c>
    </row>
    <row r="2734">
      <c r="A2734" s="27" t="s">
        <v>2791</v>
      </c>
      <c r="B2734" s="27" t="s">
        <v>5</v>
      </c>
      <c r="C2734" s="27" t="s">
        <v>30</v>
      </c>
      <c r="D2734" s="26" t="s">
        <v>42</v>
      </c>
    </row>
    <row r="2735">
      <c r="A2735" s="27" t="s">
        <v>2792</v>
      </c>
      <c r="B2735" s="27" t="s">
        <v>42</v>
      </c>
      <c r="C2735" s="27" t="s">
        <v>6</v>
      </c>
      <c r="D2735" s="26" t="s">
        <v>101</v>
      </c>
    </row>
    <row r="2736">
      <c r="A2736" s="27" t="s">
        <v>2793</v>
      </c>
      <c r="B2736" s="27" t="s">
        <v>117</v>
      </c>
      <c r="C2736" s="27" t="s">
        <v>10</v>
      </c>
      <c r="D2736" s="26" t="s">
        <v>6</v>
      </c>
    </row>
    <row r="2737">
      <c r="A2737" s="27" t="s">
        <v>2794</v>
      </c>
      <c r="B2737" s="27" t="s">
        <v>5</v>
      </c>
      <c r="C2737" s="27" t="s">
        <v>101</v>
      </c>
      <c r="D2737" s="26" t="s">
        <v>6</v>
      </c>
    </row>
    <row r="2738">
      <c r="A2738" s="27" t="s">
        <v>2795</v>
      </c>
      <c r="B2738" s="27" t="s">
        <v>101</v>
      </c>
      <c r="C2738" s="27" t="s">
        <v>7</v>
      </c>
      <c r="D2738" s="26" t="s">
        <v>6</v>
      </c>
    </row>
    <row r="2739">
      <c r="A2739" s="27" t="s">
        <v>2796</v>
      </c>
      <c r="B2739" s="27" t="s">
        <v>6</v>
      </c>
      <c r="C2739" s="27" t="s">
        <v>5</v>
      </c>
      <c r="D2739" s="26" t="s">
        <v>6</v>
      </c>
    </row>
    <row r="2740">
      <c r="A2740" s="27" t="s">
        <v>2797</v>
      </c>
      <c r="B2740" s="27" t="s">
        <v>7</v>
      </c>
      <c r="C2740" s="27" t="s">
        <v>101</v>
      </c>
      <c r="D2740" s="26" t="s">
        <v>6</v>
      </c>
    </row>
    <row r="2741">
      <c r="A2741" s="27" t="s">
        <v>2798</v>
      </c>
      <c r="B2741" s="27" t="s">
        <v>5</v>
      </c>
      <c r="C2741" s="27" t="s">
        <v>23</v>
      </c>
      <c r="D2741" s="26" t="s">
        <v>6</v>
      </c>
    </row>
    <row r="2742">
      <c r="A2742" s="27" t="s">
        <v>2799</v>
      </c>
      <c r="B2742" s="27" t="s">
        <v>101</v>
      </c>
      <c r="C2742" s="27" t="s">
        <v>101</v>
      </c>
      <c r="D2742" s="26" t="s">
        <v>42</v>
      </c>
    </row>
    <row r="2743">
      <c r="A2743" s="27" t="s">
        <v>2800</v>
      </c>
      <c r="B2743" s="27" t="s">
        <v>6</v>
      </c>
      <c r="C2743" s="27" t="s">
        <v>5</v>
      </c>
      <c r="D2743" s="26" t="s">
        <v>6</v>
      </c>
    </row>
    <row r="2744">
      <c r="A2744" s="27" t="s">
        <v>2801</v>
      </c>
      <c r="B2744" s="27" t="s">
        <v>6</v>
      </c>
      <c r="C2744" s="27" t="s">
        <v>7</v>
      </c>
      <c r="D2744" s="26" t="s">
        <v>6</v>
      </c>
    </row>
    <row r="2745">
      <c r="A2745" s="27" t="s">
        <v>2802</v>
      </c>
      <c r="B2745" s="27" t="s">
        <v>5</v>
      </c>
      <c r="C2745" s="27" t="s">
        <v>7</v>
      </c>
      <c r="D2745" s="26" t="s">
        <v>5</v>
      </c>
    </row>
    <row r="2746">
      <c r="A2746" s="27" t="s">
        <v>2803</v>
      </c>
      <c r="B2746" s="27" t="s">
        <v>6</v>
      </c>
      <c r="C2746" s="27" t="s">
        <v>6</v>
      </c>
      <c r="D2746" s="26" t="s">
        <v>99</v>
      </c>
    </row>
    <row r="2747">
      <c r="A2747" s="27" t="s">
        <v>2804</v>
      </c>
      <c r="B2747" s="27" t="s">
        <v>7</v>
      </c>
      <c r="C2747" s="27" t="s">
        <v>18</v>
      </c>
      <c r="D2747" s="26" t="s">
        <v>6</v>
      </c>
    </row>
    <row r="2748">
      <c r="A2748" s="27" t="s">
        <v>2805</v>
      </c>
      <c r="B2748" s="27" t="s">
        <v>6</v>
      </c>
      <c r="C2748" s="27" t="s">
        <v>7</v>
      </c>
      <c r="D2748" s="26" t="s">
        <v>6</v>
      </c>
    </row>
    <row r="2749">
      <c r="A2749" s="27" t="s">
        <v>2806</v>
      </c>
      <c r="B2749" s="27" t="s">
        <v>101</v>
      </c>
      <c r="C2749" s="27" t="s">
        <v>66</v>
      </c>
      <c r="D2749" s="26" t="s">
        <v>10</v>
      </c>
    </row>
    <row r="2750">
      <c r="A2750" s="27" t="s">
        <v>2807</v>
      </c>
      <c r="B2750" s="27" t="s">
        <v>6</v>
      </c>
      <c r="C2750" s="27" t="s">
        <v>6</v>
      </c>
      <c r="D2750" s="26" t="s">
        <v>7</v>
      </c>
    </row>
    <row r="2751">
      <c r="A2751" s="27" t="s">
        <v>2808</v>
      </c>
      <c r="B2751" s="27" t="s">
        <v>6</v>
      </c>
      <c r="C2751" s="27" t="s">
        <v>6</v>
      </c>
      <c r="D2751" s="26" t="s">
        <v>6</v>
      </c>
    </row>
    <row r="2752">
      <c r="A2752" s="27" t="s">
        <v>2809</v>
      </c>
      <c r="B2752" s="27" t="s">
        <v>101</v>
      </c>
      <c r="C2752" s="27" t="s">
        <v>6</v>
      </c>
      <c r="D2752" s="26" t="s">
        <v>6</v>
      </c>
    </row>
    <row r="2753">
      <c r="A2753" s="27" t="s">
        <v>2810</v>
      </c>
      <c r="B2753" s="27" t="s">
        <v>6</v>
      </c>
      <c r="C2753" s="27" t="s">
        <v>7</v>
      </c>
      <c r="D2753" s="26" t="s">
        <v>10</v>
      </c>
    </row>
    <row r="2754">
      <c r="A2754" s="27" t="s">
        <v>2811</v>
      </c>
      <c r="B2754" s="27" t="s">
        <v>6</v>
      </c>
      <c r="C2754" s="27" t="s">
        <v>5</v>
      </c>
      <c r="D2754" s="26" t="s">
        <v>6</v>
      </c>
    </row>
    <row r="2755">
      <c r="A2755" s="27" t="s">
        <v>2812</v>
      </c>
      <c r="B2755" s="27" t="s">
        <v>6</v>
      </c>
      <c r="C2755" s="27" t="s">
        <v>7</v>
      </c>
      <c r="D2755" s="26" t="s">
        <v>6</v>
      </c>
    </row>
    <row r="2756">
      <c r="A2756" s="27" t="s">
        <v>2813</v>
      </c>
      <c r="B2756" s="27" t="s">
        <v>5</v>
      </c>
      <c r="C2756" s="27" t="s">
        <v>23</v>
      </c>
      <c r="D2756" s="26" t="s">
        <v>6</v>
      </c>
    </row>
    <row r="2757">
      <c r="A2757" s="27" t="s">
        <v>2814</v>
      </c>
      <c r="B2757" s="27" t="s">
        <v>6</v>
      </c>
      <c r="C2757" s="27" t="s">
        <v>10</v>
      </c>
      <c r="D2757" s="26" t="s">
        <v>6</v>
      </c>
    </row>
    <row r="2758">
      <c r="A2758" s="27" t="s">
        <v>2815</v>
      </c>
      <c r="B2758" s="27" t="s">
        <v>5</v>
      </c>
      <c r="C2758" s="27" t="s">
        <v>7</v>
      </c>
      <c r="D2758" s="26" t="s">
        <v>5</v>
      </c>
    </row>
    <row r="2759">
      <c r="A2759" s="27" t="s">
        <v>2816</v>
      </c>
      <c r="B2759" s="27" t="s">
        <v>6</v>
      </c>
      <c r="C2759" s="27" t="s">
        <v>7</v>
      </c>
      <c r="D2759" s="26" t="s">
        <v>7</v>
      </c>
    </row>
    <row r="2760">
      <c r="A2760" s="27" t="s">
        <v>2817</v>
      </c>
      <c r="B2760" s="27" t="s">
        <v>101</v>
      </c>
      <c r="C2760" s="27" t="s">
        <v>10</v>
      </c>
      <c r="D2760" s="26" t="s">
        <v>6</v>
      </c>
    </row>
    <row r="2761">
      <c r="A2761" s="27" t="s">
        <v>2818</v>
      </c>
      <c r="B2761" s="27" t="s">
        <v>6</v>
      </c>
      <c r="C2761" s="27" t="s">
        <v>7</v>
      </c>
      <c r="D2761" s="26" t="s">
        <v>6</v>
      </c>
    </row>
    <row r="2762">
      <c r="A2762" s="27" t="s">
        <v>2819</v>
      </c>
      <c r="B2762" s="27" t="s">
        <v>6</v>
      </c>
      <c r="C2762" s="27" t="s">
        <v>6</v>
      </c>
      <c r="D2762" s="26" t="s">
        <v>6</v>
      </c>
    </row>
    <row r="2763">
      <c r="A2763" s="27" t="s">
        <v>2820</v>
      </c>
      <c r="B2763" s="27" t="s">
        <v>101</v>
      </c>
      <c r="C2763" s="27" t="s">
        <v>5</v>
      </c>
      <c r="D2763" s="26" t="s">
        <v>6</v>
      </c>
    </row>
    <row r="2764">
      <c r="A2764" s="27" t="s">
        <v>2821</v>
      </c>
      <c r="B2764" s="27" t="s">
        <v>6</v>
      </c>
      <c r="C2764" s="27" t="s">
        <v>7</v>
      </c>
      <c r="D2764" s="26" t="s">
        <v>7</v>
      </c>
    </row>
    <row r="2765">
      <c r="A2765" s="27" t="s">
        <v>2822</v>
      </c>
      <c r="B2765" s="27" t="s">
        <v>101</v>
      </c>
      <c r="C2765" s="27" t="s">
        <v>6</v>
      </c>
      <c r="D2765" s="26" t="s">
        <v>5</v>
      </c>
    </row>
    <row r="2766">
      <c r="A2766" s="27" t="s">
        <v>2823</v>
      </c>
      <c r="B2766" s="27" t="s">
        <v>101</v>
      </c>
      <c r="C2766" s="27" t="s">
        <v>6</v>
      </c>
      <c r="D2766" s="26" t="s">
        <v>101</v>
      </c>
    </row>
    <row r="2767">
      <c r="A2767" s="27" t="s">
        <v>2824</v>
      </c>
      <c r="B2767" s="27" t="s">
        <v>6</v>
      </c>
      <c r="C2767" s="27" t="s">
        <v>7</v>
      </c>
      <c r="D2767" s="26" t="s">
        <v>6</v>
      </c>
    </row>
    <row r="2768">
      <c r="A2768" s="27" t="s">
        <v>2825</v>
      </c>
      <c r="B2768" s="27" t="s">
        <v>6</v>
      </c>
      <c r="C2768" s="27" t="s">
        <v>7</v>
      </c>
      <c r="D2768" s="26" t="s">
        <v>6</v>
      </c>
    </row>
    <row r="2769">
      <c r="A2769" s="27" t="s">
        <v>2826</v>
      </c>
      <c r="B2769" s="27" t="s">
        <v>7</v>
      </c>
      <c r="C2769" s="27" t="s">
        <v>5</v>
      </c>
      <c r="D2769" s="26" t="s">
        <v>42</v>
      </c>
    </row>
    <row r="2770">
      <c r="A2770" s="27" t="s">
        <v>2827</v>
      </c>
      <c r="B2770" s="27" t="s">
        <v>101</v>
      </c>
      <c r="C2770" s="27" t="s">
        <v>7</v>
      </c>
      <c r="D2770" s="26" t="s">
        <v>30</v>
      </c>
    </row>
    <row r="2771">
      <c r="A2771" s="27" t="s">
        <v>2828</v>
      </c>
      <c r="B2771" s="27" t="s">
        <v>101</v>
      </c>
      <c r="C2771" s="27" t="s">
        <v>5</v>
      </c>
      <c r="D2771" s="26" t="s">
        <v>6</v>
      </c>
    </row>
    <row r="2772">
      <c r="A2772" s="27" t="s">
        <v>2829</v>
      </c>
      <c r="B2772" s="27" t="s">
        <v>101</v>
      </c>
      <c r="C2772" s="27" t="s">
        <v>101</v>
      </c>
      <c r="D2772" s="26" t="s">
        <v>6</v>
      </c>
    </row>
    <row r="2773">
      <c r="A2773" s="27" t="s">
        <v>2830</v>
      </c>
      <c r="B2773" s="27" t="s">
        <v>5</v>
      </c>
      <c r="C2773" s="27" t="s">
        <v>7</v>
      </c>
      <c r="D2773" s="26" t="s">
        <v>30</v>
      </c>
    </row>
    <row r="2774">
      <c r="A2774" s="27" t="s">
        <v>2831</v>
      </c>
      <c r="B2774" s="27" t="s">
        <v>6</v>
      </c>
      <c r="C2774" s="27" t="s">
        <v>5</v>
      </c>
      <c r="D2774" s="26" t="s">
        <v>5</v>
      </c>
    </row>
    <row r="2775">
      <c r="A2775" s="27" t="s">
        <v>2832</v>
      </c>
      <c r="B2775" s="27" t="s">
        <v>5</v>
      </c>
      <c r="C2775" s="27" t="s">
        <v>7</v>
      </c>
      <c r="D2775" s="26" t="s">
        <v>5</v>
      </c>
    </row>
    <row r="2776">
      <c r="A2776" s="27" t="s">
        <v>2833</v>
      </c>
      <c r="B2776" s="27" t="s">
        <v>10</v>
      </c>
      <c r="C2776" s="27" t="s">
        <v>18</v>
      </c>
      <c r="D2776" s="26" t="s">
        <v>5</v>
      </c>
    </row>
    <row r="2777">
      <c r="A2777" s="27" t="s">
        <v>2834</v>
      </c>
      <c r="B2777" s="27" t="s">
        <v>7</v>
      </c>
      <c r="C2777" s="27" t="s">
        <v>42</v>
      </c>
      <c r="D2777" s="26" t="s">
        <v>7</v>
      </c>
    </row>
    <row r="2778">
      <c r="A2778" s="27" t="s">
        <v>2835</v>
      </c>
      <c r="B2778" s="27" t="s">
        <v>6</v>
      </c>
      <c r="C2778" s="27" t="s">
        <v>7</v>
      </c>
      <c r="D2778" s="26" t="s">
        <v>6</v>
      </c>
    </row>
    <row r="2779">
      <c r="A2779" s="27" t="s">
        <v>2836</v>
      </c>
      <c r="B2779" s="27" t="s">
        <v>10</v>
      </c>
      <c r="C2779" s="27" t="s">
        <v>6</v>
      </c>
      <c r="D2779" s="26" t="s">
        <v>6</v>
      </c>
    </row>
    <row r="2780">
      <c r="A2780" s="27" t="s">
        <v>2837</v>
      </c>
      <c r="B2780" s="27" t="s">
        <v>7</v>
      </c>
      <c r="C2780" s="27" t="s">
        <v>99</v>
      </c>
      <c r="D2780" s="26" t="s">
        <v>99</v>
      </c>
    </row>
    <row r="2781">
      <c r="A2781" s="27" t="s">
        <v>2838</v>
      </c>
      <c r="B2781" s="27" t="s">
        <v>5</v>
      </c>
      <c r="C2781" s="27" t="s">
        <v>99</v>
      </c>
      <c r="D2781" s="26" t="s">
        <v>99</v>
      </c>
    </row>
    <row r="2782">
      <c r="A2782" s="27" t="s">
        <v>2839</v>
      </c>
      <c r="B2782" s="27" t="s">
        <v>5</v>
      </c>
      <c r="C2782" s="27" t="s">
        <v>5</v>
      </c>
      <c r="D2782" s="26" t="s">
        <v>99</v>
      </c>
    </row>
    <row r="2783">
      <c r="A2783" s="27" t="s">
        <v>2840</v>
      </c>
      <c r="B2783" s="27" t="s">
        <v>5</v>
      </c>
      <c r="C2783" s="27" t="s">
        <v>18</v>
      </c>
      <c r="D2783" s="26" t="s">
        <v>18</v>
      </c>
    </row>
    <row r="2784">
      <c r="A2784" s="27" t="s">
        <v>2841</v>
      </c>
      <c r="B2784" s="27" t="s">
        <v>7</v>
      </c>
      <c r="C2784" s="27" t="s">
        <v>6</v>
      </c>
      <c r="D2784" s="26" t="s">
        <v>5</v>
      </c>
    </row>
    <row r="2785">
      <c r="A2785" s="27" t="s">
        <v>2842</v>
      </c>
      <c r="B2785" s="27" t="s">
        <v>6</v>
      </c>
      <c r="C2785" s="27" t="s">
        <v>99</v>
      </c>
      <c r="D2785" s="26" t="s">
        <v>99</v>
      </c>
    </row>
    <row r="2786">
      <c r="A2786" s="27" t="s">
        <v>2843</v>
      </c>
      <c r="B2786" s="27" t="s">
        <v>5</v>
      </c>
      <c r="C2786" s="27" t="s">
        <v>6</v>
      </c>
      <c r="D2786" s="26" t="s">
        <v>6</v>
      </c>
    </row>
    <row r="2787">
      <c r="A2787" s="27" t="s">
        <v>2844</v>
      </c>
      <c r="B2787" s="27" t="s">
        <v>6</v>
      </c>
      <c r="C2787" s="27" t="s">
        <v>5</v>
      </c>
      <c r="D2787" s="26" t="s">
        <v>6</v>
      </c>
    </row>
    <row r="2788">
      <c r="A2788" s="27" t="s">
        <v>2845</v>
      </c>
      <c r="B2788" s="27" t="s">
        <v>42</v>
      </c>
      <c r="C2788" s="27" t="s">
        <v>6</v>
      </c>
      <c r="D2788" s="26" t="s">
        <v>7</v>
      </c>
    </row>
    <row r="2789">
      <c r="A2789" s="27" t="s">
        <v>2846</v>
      </c>
      <c r="B2789" s="27" t="s">
        <v>101</v>
      </c>
      <c r="C2789" s="27" t="s">
        <v>18</v>
      </c>
      <c r="D2789" s="26" t="s">
        <v>5</v>
      </c>
    </row>
    <row r="2790">
      <c r="A2790" s="27" t="s">
        <v>2847</v>
      </c>
      <c r="B2790" s="27" t="s">
        <v>5</v>
      </c>
      <c r="C2790" s="27" t="s">
        <v>7</v>
      </c>
      <c r="D2790" s="26" t="s">
        <v>7</v>
      </c>
    </row>
    <row r="2791">
      <c r="A2791" s="27" t="s">
        <v>2848</v>
      </c>
      <c r="B2791" s="27" t="s">
        <v>10</v>
      </c>
      <c r="C2791" s="27" t="s">
        <v>5</v>
      </c>
      <c r="D2791" s="26" t="s">
        <v>7</v>
      </c>
    </row>
    <row r="2792">
      <c r="A2792" s="27" t="s">
        <v>2849</v>
      </c>
      <c r="B2792" s="27" t="s">
        <v>5</v>
      </c>
      <c r="C2792" s="27" t="s">
        <v>5</v>
      </c>
      <c r="D2792" s="26" t="s">
        <v>5</v>
      </c>
    </row>
    <row r="2793">
      <c r="A2793" s="27" t="s">
        <v>2850</v>
      </c>
      <c r="B2793" s="27" t="s">
        <v>96</v>
      </c>
      <c r="C2793" s="27" t="s">
        <v>6</v>
      </c>
      <c r="D2793" s="26" t="s">
        <v>96</v>
      </c>
    </row>
    <row r="2794">
      <c r="A2794" s="27" t="s">
        <v>2851</v>
      </c>
      <c r="B2794" s="27" t="s">
        <v>6</v>
      </c>
      <c r="C2794" s="27" t="s">
        <v>7</v>
      </c>
      <c r="D2794" s="26" t="s">
        <v>5</v>
      </c>
    </row>
    <row r="2795">
      <c r="A2795" s="27" t="s">
        <v>2852</v>
      </c>
      <c r="B2795" s="27" t="s">
        <v>6</v>
      </c>
      <c r="C2795" s="27" t="s">
        <v>7</v>
      </c>
      <c r="D2795" s="26" t="s">
        <v>6</v>
      </c>
    </row>
    <row r="2796">
      <c r="A2796" s="27" t="s">
        <v>2853</v>
      </c>
      <c r="B2796" s="27" t="s">
        <v>6</v>
      </c>
      <c r="C2796" s="27" t="s">
        <v>5</v>
      </c>
      <c r="D2796" s="26" t="s">
        <v>5</v>
      </c>
    </row>
    <row r="2797">
      <c r="A2797" s="27" t="s">
        <v>2854</v>
      </c>
      <c r="B2797" s="27" t="s">
        <v>6</v>
      </c>
      <c r="C2797" s="27" t="s">
        <v>7</v>
      </c>
      <c r="D2797" s="26" t="s">
        <v>7</v>
      </c>
    </row>
    <row r="2798">
      <c r="A2798" s="27" t="s">
        <v>2855</v>
      </c>
      <c r="B2798" s="27" t="s">
        <v>18</v>
      </c>
      <c r="C2798" s="27" t="s">
        <v>18</v>
      </c>
      <c r="D2798" s="26" t="s">
        <v>7</v>
      </c>
    </row>
    <row r="2799">
      <c r="A2799" s="27" t="s">
        <v>2856</v>
      </c>
      <c r="B2799" s="27" t="s">
        <v>6</v>
      </c>
      <c r="C2799" s="27" t="s">
        <v>6</v>
      </c>
      <c r="D2799" s="26" t="s">
        <v>6</v>
      </c>
    </row>
    <row r="2800">
      <c r="A2800" s="27" t="s">
        <v>2857</v>
      </c>
      <c r="B2800" s="27" t="s">
        <v>23</v>
      </c>
      <c r="C2800" s="27" t="s">
        <v>6</v>
      </c>
      <c r="D2800" s="26" t="s">
        <v>7</v>
      </c>
    </row>
    <row r="2801">
      <c r="A2801" s="27" t="s">
        <v>2858</v>
      </c>
      <c r="B2801" s="27" t="s">
        <v>5</v>
      </c>
      <c r="C2801" s="27" t="s">
        <v>7</v>
      </c>
      <c r="D2801" s="26" t="s">
        <v>5</v>
      </c>
    </row>
    <row r="2802">
      <c r="A2802" s="27" t="s">
        <v>2859</v>
      </c>
      <c r="B2802" s="27" t="s">
        <v>5</v>
      </c>
      <c r="C2802" s="27" t="s">
        <v>7</v>
      </c>
      <c r="D2802" s="26" t="s">
        <v>5</v>
      </c>
    </row>
    <row r="2803">
      <c r="A2803" s="27" t="s">
        <v>2860</v>
      </c>
      <c r="B2803" s="27" t="s">
        <v>5</v>
      </c>
      <c r="C2803" s="27" t="s">
        <v>5</v>
      </c>
      <c r="D2803" s="26" t="s">
        <v>5</v>
      </c>
    </row>
    <row r="2804">
      <c r="A2804" s="27" t="s">
        <v>2861</v>
      </c>
      <c r="B2804" s="27" t="s">
        <v>5</v>
      </c>
      <c r="C2804" s="27" t="s">
        <v>5</v>
      </c>
      <c r="D2804" s="26" t="s">
        <v>5</v>
      </c>
    </row>
    <row r="2805">
      <c r="A2805" s="27" t="s">
        <v>2862</v>
      </c>
      <c r="B2805" s="27" t="s">
        <v>5</v>
      </c>
      <c r="C2805" s="27" t="s">
        <v>5</v>
      </c>
      <c r="D2805" s="26" t="s">
        <v>5</v>
      </c>
    </row>
    <row r="2806">
      <c r="A2806" s="27" t="s">
        <v>2863</v>
      </c>
      <c r="B2806" s="27" t="s">
        <v>5</v>
      </c>
      <c r="C2806" s="27" t="s">
        <v>10</v>
      </c>
      <c r="D2806" s="26" t="s">
        <v>99</v>
      </c>
    </row>
    <row r="2807">
      <c r="A2807" s="27" t="s">
        <v>2864</v>
      </c>
      <c r="B2807" s="27" t="s">
        <v>5</v>
      </c>
      <c r="C2807" s="27" t="s">
        <v>5</v>
      </c>
      <c r="D2807" s="26" t="s">
        <v>5</v>
      </c>
    </row>
    <row r="2808">
      <c r="A2808" s="27" t="s">
        <v>2865</v>
      </c>
      <c r="B2808" s="27" t="s">
        <v>5</v>
      </c>
      <c r="C2808" s="27" t="s">
        <v>5</v>
      </c>
      <c r="D2808" s="26" t="s">
        <v>5</v>
      </c>
    </row>
    <row r="2809">
      <c r="A2809" s="27" t="s">
        <v>2866</v>
      </c>
      <c r="B2809" s="27" t="s">
        <v>5</v>
      </c>
      <c r="C2809" s="27" t="s">
        <v>5</v>
      </c>
      <c r="D2809" s="26" t="s">
        <v>5</v>
      </c>
    </row>
    <row r="2810">
      <c r="A2810" s="27" t="s">
        <v>2867</v>
      </c>
      <c r="B2810" s="27" t="s">
        <v>5</v>
      </c>
      <c r="C2810" s="27" t="s">
        <v>5</v>
      </c>
      <c r="D2810" s="26" t="s">
        <v>5</v>
      </c>
    </row>
    <row r="2811">
      <c r="A2811" s="27" t="s">
        <v>2868</v>
      </c>
      <c r="B2811" s="27" t="s">
        <v>5</v>
      </c>
      <c r="C2811" s="27" t="s">
        <v>5</v>
      </c>
      <c r="D2811" s="26" t="s">
        <v>5</v>
      </c>
    </row>
    <row r="2812">
      <c r="A2812" s="27" t="s">
        <v>2869</v>
      </c>
      <c r="B2812" s="27" t="s">
        <v>5</v>
      </c>
      <c r="C2812" s="27" t="s">
        <v>5</v>
      </c>
      <c r="D2812" s="26" t="s">
        <v>5</v>
      </c>
    </row>
    <row r="2813">
      <c r="A2813" s="27" t="s">
        <v>2870</v>
      </c>
      <c r="B2813" s="27" t="s">
        <v>5</v>
      </c>
      <c r="C2813" s="27" t="s">
        <v>5</v>
      </c>
      <c r="D2813" s="26" t="s">
        <v>5</v>
      </c>
    </row>
    <row r="2814">
      <c r="A2814" s="27" t="s">
        <v>2871</v>
      </c>
      <c r="B2814" s="27" t="s">
        <v>5</v>
      </c>
      <c r="C2814" s="27" t="s">
        <v>5</v>
      </c>
      <c r="D2814" s="26" t="s">
        <v>5</v>
      </c>
    </row>
    <row r="2815">
      <c r="A2815" s="27" t="s">
        <v>2872</v>
      </c>
      <c r="B2815" s="27" t="s">
        <v>5</v>
      </c>
      <c r="C2815" s="27" t="s">
        <v>5</v>
      </c>
      <c r="D2815" s="26" t="s">
        <v>99</v>
      </c>
    </row>
    <row r="2816">
      <c r="A2816" s="27" t="s">
        <v>2873</v>
      </c>
      <c r="B2816" s="27" t="s">
        <v>6</v>
      </c>
      <c r="C2816" s="27" t="s">
        <v>7</v>
      </c>
      <c r="D2816" s="26" t="s">
        <v>5</v>
      </c>
    </row>
    <row r="2817">
      <c r="A2817" s="27" t="s">
        <v>2874</v>
      </c>
      <c r="B2817" s="27" t="s">
        <v>5</v>
      </c>
      <c r="C2817" s="27" t="s">
        <v>7</v>
      </c>
      <c r="D2817" s="26" t="s">
        <v>99</v>
      </c>
    </row>
    <row r="2818">
      <c r="A2818" s="27" t="s">
        <v>2875</v>
      </c>
      <c r="B2818" s="27" t="s">
        <v>6</v>
      </c>
      <c r="C2818" s="27" t="s">
        <v>7</v>
      </c>
      <c r="D2818" s="26" t="s">
        <v>6</v>
      </c>
    </row>
    <row r="2819">
      <c r="A2819" s="27" t="s">
        <v>2876</v>
      </c>
      <c r="B2819" s="27" t="s">
        <v>101</v>
      </c>
      <c r="C2819" s="27" t="s">
        <v>7</v>
      </c>
      <c r="D2819" s="26" t="s">
        <v>23</v>
      </c>
    </row>
    <row r="2820">
      <c r="A2820" s="27" t="s">
        <v>2877</v>
      </c>
      <c r="B2820" s="27" t="s">
        <v>6</v>
      </c>
      <c r="C2820" s="27" t="s">
        <v>18</v>
      </c>
      <c r="D2820" s="26" t="s">
        <v>6</v>
      </c>
    </row>
    <row r="2821">
      <c r="A2821" s="27" t="s">
        <v>2878</v>
      </c>
      <c r="B2821" s="27" t="s">
        <v>6</v>
      </c>
      <c r="C2821" s="27" t="s">
        <v>6</v>
      </c>
      <c r="D2821" s="26" t="s">
        <v>6</v>
      </c>
    </row>
    <row r="2822">
      <c r="A2822" s="27" t="s">
        <v>2879</v>
      </c>
      <c r="B2822" s="27" t="s">
        <v>6</v>
      </c>
      <c r="C2822" s="27" t="s">
        <v>7</v>
      </c>
      <c r="D2822" s="26" t="s">
        <v>7</v>
      </c>
    </row>
    <row r="2823">
      <c r="A2823" s="27" t="s">
        <v>2880</v>
      </c>
      <c r="B2823" s="27" t="s">
        <v>6</v>
      </c>
      <c r="C2823" s="27" t="s">
        <v>7</v>
      </c>
      <c r="D2823" s="26" t="s">
        <v>6</v>
      </c>
    </row>
    <row r="2824">
      <c r="A2824" s="27" t="s">
        <v>2881</v>
      </c>
      <c r="B2824" s="27" t="s">
        <v>6</v>
      </c>
      <c r="C2824" s="27" t="s">
        <v>10</v>
      </c>
      <c r="D2824" s="26" t="s">
        <v>7</v>
      </c>
    </row>
    <row r="2825">
      <c r="A2825" s="27" t="s">
        <v>2882</v>
      </c>
      <c r="B2825" s="27" t="s">
        <v>6</v>
      </c>
      <c r="C2825" s="27" t="s">
        <v>6</v>
      </c>
      <c r="D2825" s="26" t="s">
        <v>6</v>
      </c>
    </row>
    <row r="2826">
      <c r="A2826" s="27" t="s">
        <v>2883</v>
      </c>
      <c r="B2826" s="27" t="s">
        <v>6</v>
      </c>
      <c r="C2826" s="27" t="s">
        <v>5</v>
      </c>
      <c r="D2826" s="26" t="s">
        <v>6</v>
      </c>
    </row>
    <row r="2827">
      <c r="A2827" s="27" t="s">
        <v>2884</v>
      </c>
      <c r="B2827" s="27" t="s">
        <v>6</v>
      </c>
      <c r="C2827" s="27" t="s">
        <v>6</v>
      </c>
      <c r="D2827" s="26" t="s">
        <v>5</v>
      </c>
    </row>
    <row r="2828">
      <c r="A2828" s="27" t="s">
        <v>2885</v>
      </c>
      <c r="B2828" s="27" t="s">
        <v>99</v>
      </c>
      <c r="C2828" s="27" t="s">
        <v>5</v>
      </c>
      <c r="D2828" s="26" t="s">
        <v>6</v>
      </c>
    </row>
    <row r="2829">
      <c r="A2829" s="27" t="s">
        <v>2886</v>
      </c>
      <c r="B2829" s="27" t="s">
        <v>6</v>
      </c>
      <c r="C2829" s="27" t="s">
        <v>6</v>
      </c>
      <c r="D2829" s="26" t="s">
        <v>6</v>
      </c>
    </row>
    <row r="2830">
      <c r="A2830" s="27" t="s">
        <v>2887</v>
      </c>
      <c r="B2830" s="27" t="s">
        <v>6</v>
      </c>
      <c r="C2830" s="27" t="s">
        <v>10</v>
      </c>
      <c r="D2830" s="26" t="s">
        <v>5</v>
      </c>
    </row>
    <row r="2831">
      <c r="A2831" s="27" t="s">
        <v>2888</v>
      </c>
      <c r="B2831" s="27" t="s">
        <v>6</v>
      </c>
      <c r="C2831" s="27" t="s">
        <v>7</v>
      </c>
      <c r="D2831" s="26" t="s">
        <v>6</v>
      </c>
    </row>
    <row r="2832">
      <c r="A2832" s="27" t="s">
        <v>2889</v>
      </c>
      <c r="B2832" s="27" t="s">
        <v>6</v>
      </c>
      <c r="C2832" s="27" t="s">
        <v>6</v>
      </c>
      <c r="D2832" s="26" t="s">
        <v>6</v>
      </c>
    </row>
    <row r="2833">
      <c r="A2833" s="27" t="s">
        <v>2890</v>
      </c>
      <c r="B2833" s="27" t="s">
        <v>5</v>
      </c>
      <c r="C2833" s="27" t="s">
        <v>7</v>
      </c>
      <c r="D2833" s="26" t="s">
        <v>7</v>
      </c>
    </row>
    <row r="2834">
      <c r="A2834" s="27" t="s">
        <v>2891</v>
      </c>
      <c r="B2834" s="27" t="s">
        <v>23</v>
      </c>
      <c r="C2834" s="27" t="s">
        <v>99</v>
      </c>
      <c r="D2834" s="26" t="s">
        <v>30</v>
      </c>
    </row>
    <row r="2835">
      <c r="A2835" s="27" t="s">
        <v>2892</v>
      </c>
      <c r="B2835" s="27" t="s">
        <v>14</v>
      </c>
      <c r="C2835" s="27" t="s">
        <v>101</v>
      </c>
      <c r="D2835" s="26" t="s">
        <v>6</v>
      </c>
    </row>
    <row r="2836">
      <c r="A2836" s="27" t="s">
        <v>2893</v>
      </c>
      <c r="B2836" s="27" t="s">
        <v>6</v>
      </c>
      <c r="C2836" s="27" t="s">
        <v>6</v>
      </c>
      <c r="D2836" s="26" t="s">
        <v>6</v>
      </c>
    </row>
    <row r="2837">
      <c r="A2837" s="27" t="s">
        <v>2894</v>
      </c>
      <c r="B2837" s="27" t="s">
        <v>6</v>
      </c>
      <c r="C2837" s="27" t="s">
        <v>6</v>
      </c>
      <c r="D2837" s="26" t="s">
        <v>6</v>
      </c>
    </row>
    <row r="2838">
      <c r="A2838" s="27" t="s">
        <v>2895</v>
      </c>
      <c r="B2838" s="27" t="s">
        <v>5</v>
      </c>
      <c r="C2838" s="27" t="s">
        <v>5</v>
      </c>
      <c r="D2838" s="26" t="s">
        <v>5</v>
      </c>
    </row>
    <row r="2839">
      <c r="A2839" s="27" t="s">
        <v>2896</v>
      </c>
      <c r="B2839" s="27" t="s">
        <v>6</v>
      </c>
      <c r="C2839" s="27" t="s">
        <v>7</v>
      </c>
      <c r="D2839" s="26" t="s">
        <v>6</v>
      </c>
    </row>
    <row r="2840">
      <c r="A2840" s="27" t="s">
        <v>2897</v>
      </c>
      <c r="B2840" s="27" t="s">
        <v>7</v>
      </c>
      <c r="C2840" s="27" t="s">
        <v>101</v>
      </c>
      <c r="D2840" s="26" t="s">
        <v>99</v>
      </c>
    </row>
    <row r="2841">
      <c r="A2841" s="27" t="s">
        <v>2898</v>
      </c>
      <c r="B2841" s="27" t="s">
        <v>7</v>
      </c>
      <c r="C2841" s="27" t="s">
        <v>7</v>
      </c>
      <c r="D2841" s="26" t="s">
        <v>5</v>
      </c>
    </row>
    <row r="2842">
      <c r="A2842" s="27" t="s">
        <v>2899</v>
      </c>
      <c r="B2842" s="27" t="s">
        <v>6</v>
      </c>
      <c r="C2842" s="27" t="s">
        <v>7</v>
      </c>
      <c r="D2842" s="26" t="s">
        <v>5</v>
      </c>
    </row>
    <row r="2843">
      <c r="A2843" s="27" t="s">
        <v>2900</v>
      </c>
      <c r="B2843" s="27" t="s">
        <v>5</v>
      </c>
      <c r="C2843" s="27" t="s">
        <v>6</v>
      </c>
      <c r="D2843" s="26" t="s">
        <v>6</v>
      </c>
    </row>
    <row r="2844">
      <c r="A2844" s="27" t="s">
        <v>2901</v>
      </c>
      <c r="B2844" s="27" t="s">
        <v>6</v>
      </c>
      <c r="C2844" s="27" t="s">
        <v>18</v>
      </c>
      <c r="D2844" s="26" t="s">
        <v>6</v>
      </c>
    </row>
    <row r="2845">
      <c r="A2845" s="27" t="s">
        <v>2902</v>
      </c>
      <c r="B2845" s="27" t="s">
        <v>6</v>
      </c>
      <c r="C2845" s="27" t="s">
        <v>6</v>
      </c>
      <c r="D2845" s="26" t="s">
        <v>6</v>
      </c>
    </row>
    <row r="2846">
      <c r="A2846" s="27" t="s">
        <v>2903</v>
      </c>
      <c r="B2846" s="27" t="s">
        <v>10</v>
      </c>
      <c r="C2846" s="27" t="s">
        <v>10</v>
      </c>
      <c r="D2846" s="26" t="s">
        <v>5</v>
      </c>
    </row>
    <row r="2847">
      <c r="A2847" s="27" t="s">
        <v>2904</v>
      </c>
      <c r="B2847" s="27" t="s">
        <v>6</v>
      </c>
      <c r="C2847" s="27" t="s">
        <v>5</v>
      </c>
      <c r="D2847" s="26" t="s">
        <v>5</v>
      </c>
    </row>
    <row r="2848">
      <c r="A2848" s="27" t="s">
        <v>2905</v>
      </c>
      <c r="B2848" s="27" t="s">
        <v>6</v>
      </c>
      <c r="C2848" s="27" t="s">
        <v>6</v>
      </c>
      <c r="D2848" s="26" t="s">
        <v>6</v>
      </c>
    </row>
    <row r="2849">
      <c r="A2849" s="27" t="s">
        <v>2906</v>
      </c>
      <c r="B2849" s="27" t="s">
        <v>6</v>
      </c>
      <c r="C2849" s="27" t="s">
        <v>6</v>
      </c>
      <c r="D2849" s="26" t="s">
        <v>6</v>
      </c>
    </row>
    <row r="2850">
      <c r="A2850" s="27" t="s">
        <v>2907</v>
      </c>
      <c r="B2850" s="27" t="s">
        <v>6</v>
      </c>
      <c r="C2850" s="27" t="s">
        <v>99</v>
      </c>
      <c r="D2850" s="26" t="s">
        <v>6</v>
      </c>
    </row>
    <row r="2851">
      <c r="A2851" s="27" t="s">
        <v>2908</v>
      </c>
      <c r="B2851" s="27" t="s">
        <v>5</v>
      </c>
      <c r="C2851" s="27" t="s">
        <v>7</v>
      </c>
      <c r="D2851" s="26" t="s">
        <v>6</v>
      </c>
    </row>
    <row r="2852">
      <c r="A2852" s="27" t="s">
        <v>2909</v>
      </c>
      <c r="B2852" s="27" t="s">
        <v>6</v>
      </c>
      <c r="C2852" s="27" t="s">
        <v>6</v>
      </c>
      <c r="D2852" s="26" t="s">
        <v>5</v>
      </c>
    </row>
    <row r="2853">
      <c r="A2853" s="27" t="s">
        <v>2910</v>
      </c>
      <c r="B2853" s="27" t="s">
        <v>6</v>
      </c>
      <c r="C2853" s="27" t="s">
        <v>5</v>
      </c>
      <c r="D2853" s="26" t="s">
        <v>7</v>
      </c>
    </row>
    <row r="2854">
      <c r="A2854" s="27" t="s">
        <v>2911</v>
      </c>
      <c r="B2854" s="27" t="s">
        <v>5</v>
      </c>
      <c r="C2854" s="27" t="s">
        <v>5</v>
      </c>
      <c r="D2854" s="26" t="s">
        <v>6</v>
      </c>
    </row>
    <row r="2855">
      <c r="A2855" s="27" t="s">
        <v>2912</v>
      </c>
      <c r="B2855" s="27" t="s">
        <v>6</v>
      </c>
      <c r="C2855" s="27" t="s">
        <v>23</v>
      </c>
      <c r="D2855" s="26" t="s">
        <v>23</v>
      </c>
    </row>
    <row r="2856">
      <c r="A2856" s="27" t="s">
        <v>2913</v>
      </c>
      <c r="B2856" s="27" t="s">
        <v>7</v>
      </c>
      <c r="C2856" s="27" t="s">
        <v>6</v>
      </c>
      <c r="D2856" s="26" t="s">
        <v>6</v>
      </c>
    </row>
    <row r="2857">
      <c r="A2857" s="27" t="s">
        <v>2914</v>
      </c>
      <c r="B2857" s="27" t="s">
        <v>6</v>
      </c>
      <c r="C2857" s="27" t="s">
        <v>7</v>
      </c>
      <c r="D2857" s="26" t="s">
        <v>99</v>
      </c>
    </row>
    <row r="2858">
      <c r="A2858" s="27" t="s">
        <v>2915</v>
      </c>
      <c r="B2858" s="27" t="s">
        <v>6</v>
      </c>
      <c r="C2858" s="27" t="s">
        <v>7</v>
      </c>
      <c r="D2858" s="26" t="s">
        <v>7</v>
      </c>
    </row>
    <row r="2859">
      <c r="A2859" s="27" t="s">
        <v>2916</v>
      </c>
      <c r="B2859" s="27" t="s">
        <v>6</v>
      </c>
      <c r="C2859" s="27" t="s">
        <v>7</v>
      </c>
      <c r="D2859" s="26" t="s">
        <v>7</v>
      </c>
    </row>
    <row r="2860">
      <c r="A2860" s="27" t="s">
        <v>2917</v>
      </c>
      <c r="B2860" s="27" t="s">
        <v>23</v>
      </c>
      <c r="C2860" s="27" t="s">
        <v>14</v>
      </c>
      <c r="D2860" s="26" t="s">
        <v>99</v>
      </c>
    </row>
    <row r="2861">
      <c r="A2861" s="27" t="s">
        <v>2918</v>
      </c>
      <c r="B2861" s="27" t="s">
        <v>5</v>
      </c>
      <c r="C2861" s="27" t="s">
        <v>7</v>
      </c>
      <c r="D2861" s="26" t="s">
        <v>6</v>
      </c>
    </row>
    <row r="2862">
      <c r="A2862" s="27" t="s">
        <v>2919</v>
      </c>
      <c r="B2862" s="27" t="s">
        <v>6</v>
      </c>
      <c r="C2862" s="27" t="s">
        <v>7</v>
      </c>
      <c r="D2862" s="26" t="s">
        <v>6</v>
      </c>
    </row>
    <row r="2863">
      <c r="A2863" s="27" t="s">
        <v>2920</v>
      </c>
      <c r="B2863" s="27" t="s">
        <v>6</v>
      </c>
      <c r="C2863" s="27" t="s">
        <v>6</v>
      </c>
      <c r="D2863" s="26" t="s">
        <v>6</v>
      </c>
    </row>
    <row r="2864">
      <c r="A2864" s="27" t="s">
        <v>2921</v>
      </c>
      <c r="B2864" s="27" t="s">
        <v>5</v>
      </c>
      <c r="C2864" s="27" t="s">
        <v>5</v>
      </c>
      <c r="D2864" s="26" t="s">
        <v>6</v>
      </c>
    </row>
    <row r="2865">
      <c r="A2865" s="27" t="s">
        <v>2922</v>
      </c>
      <c r="B2865" s="27" t="s">
        <v>23</v>
      </c>
      <c r="C2865" s="27" t="s">
        <v>99</v>
      </c>
      <c r="D2865" s="26" t="s">
        <v>6</v>
      </c>
    </row>
    <row r="2866">
      <c r="A2866" s="27" t="s">
        <v>2923</v>
      </c>
      <c r="B2866" s="27" t="s">
        <v>6</v>
      </c>
      <c r="C2866" s="27" t="s">
        <v>6</v>
      </c>
      <c r="D2866" s="26" t="s">
        <v>6</v>
      </c>
    </row>
    <row r="2867">
      <c r="A2867" s="27" t="s">
        <v>2924</v>
      </c>
      <c r="B2867" s="27" t="s">
        <v>5</v>
      </c>
      <c r="C2867" s="27" t="s">
        <v>6</v>
      </c>
      <c r="D2867" s="26" t="s">
        <v>5</v>
      </c>
    </row>
    <row r="2868">
      <c r="A2868" s="27" t="s">
        <v>2925</v>
      </c>
      <c r="B2868" s="27" t="s">
        <v>6</v>
      </c>
      <c r="C2868" s="27" t="s">
        <v>6</v>
      </c>
      <c r="D2868" s="26" t="s">
        <v>6</v>
      </c>
    </row>
    <row r="2869">
      <c r="A2869" s="27" t="s">
        <v>2926</v>
      </c>
      <c r="B2869" s="27" t="s">
        <v>6</v>
      </c>
      <c r="C2869" s="27" t="s">
        <v>6</v>
      </c>
      <c r="D2869" s="26" t="s">
        <v>6</v>
      </c>
    </row>
    <row r="2870">
      <c r="A2870" s="27" t="s">
        <v>2927</v>
      </c>
      <c r="B2870" s="27" t="s">
        <v>18</v>
      </c>
      <c r="C2870" s="27" t="s">
        <v>18</v>
      </c>
      <c r="D2870" s="26" t="s">
        <v>18</v>
      </c>
    </row>
    <row r="2871">
      <c r="A2871" s="27" t="s">
        <v>2928</v>
      </c>
      <c r="B2871" s="27" t="s">
        <v>6</v>
      </c>
      <c r="C2871" s="27" t="s">
        <v>99</v>
      </c>
      <c r="D2871" s="26" t="s">
        <v>99</v>
      </c>
    </row>
    <row r="2872">
      <c r="A2872" s="27" t="s">
        <v>2929</v>
      </c>
      <c r="B2872" s="27" t="s">
        <v>6</v>
      </c>
      <c r="C2872" s="27" t="s">
        <v>6</v>
      </c>
      <c r="D2872" s="26" t="s">
        <v>6</v>
      </c>
    </row>
    <row r="2873">
      <c r="A2873" s="27" t="s">
        <v>2930</v>
      </c>
      <c r="B2873" s="27" t="s">
        <v>6</v>
      </c>
      <c r="C2873" s="27" t="s">
        <v>10</v>
      </c>
      <c r="D2873" s="26" t="s">
        <v>7</v>
      </c>
    </row>
    <row r="2874">
      <c r="A2874" s="27" t="s">
        <v>2931</v>
      </c>
      <c r="B2874" s="27" t="s">
        <v>6</v>
      </c>
      <c r="C2874" s="27" t="s">
        <v>5</v>
      </c>
      <c r="D2874" s="26" t="s">
        <v>6</v>
      </c>
    </row>
    <row r="2875">
      <c r="A2875" s="27" t="s">
        <v>2932</v>
      </c>
      <c r="B2875" s="27" t="s">
        <v>5</v>
      </c>
      <c r="C2875" s="27" t="s">
        <v>5</v>
      </c>
      <c r="D2875" s="26" t="s">
        <v>5</v>
      </c>
    </row>
    <row r="2876">
      <c r="A2876" s="27" t="s">
        <v>2933</v>
      </c>
      <c r="B2876" s="27" t="s">
        <v>6</v>
      </c>
      <c r="C2876" s="27" t="s">
        <v>10</v>
      </c>
      <c r="D2876" s="26" t="s">
        <v>99</v>
      </c>
    </row>
    <row r="2877">
      <c r="A2877" s="27" t="s">
        <v>2934</v>
      </c>
      <c r="B2877" s="27" t="s">
        <v>6</v>
      </c>
      <c r="C2877" s="27" t="s">
        <v>7</v>
      </c>
      <c r="D2877" s="26" t="s">
        <v>23</v>
      </c>
    </row>
    <row r="2878">
      <c r="A2878" s="27" t="s">
        <v>2935</v>
      </c>
      <c r="B2878" s="27" t="s">
        <v>5</v>
      </c>
      <c r="C2878" s="27" t="s">
        <v>18</v>
      </c>
      <c r="D2878" s="26" t="s">
        <v>7</v>
      </c>
    </row>
    <row r="2879">
      <c r="A2879" s="27" t="s">
        <v>2936</v>
      </c>
      <c r="B2879" s="27" t="s">
        <v>10</v>
      </c>
      <c r="C2879" s="27" t="s">
        <v>10</v>
      </c>
      <c r="D2879" s="26" t="s">
        <v>10</v>
      </c>
    </row>
    <row r="2880">
      <c r="A2880" s="27" t="s">
        <v>2937</v>
      </c>
      <c r="B2880" s="27" t="s">
        <v>10</v>
      </c>
      <c r="C2880" s="27" t="s">
        <v>7</v>
      </c>
      <c r="D2880" s="26" t="s">
        <v>7</v>
      </c>
    </row>
    <row r="2881">
      <c r="A2881" s="27" t="s">
        <v>2938</v>
      </c>
      <c r="B2881" s="27" t="s">
        <v>6</v>
      </c>
      <c r="C2881" s="27" t="s">
        <v>6</v>
      </c>
      <c r="D2881" s="26" t="s">
        <v>7</v>
      </c>
    </row>
    <row r="2882">
      <c r="A2882" s="27" t="s">
        <v>2939</v>
      </c>
      <c r="B2882" s="27" t="s">
        <v>6</v>
      </c>
      <c r="C2882" s="27" t="s">
        <v>5</v>
      </c>
      <c r="D2882" s="26" t="s">
        <v>6</v>
      </c>
    </row>
    <row r="2883">
      <c r="A2883" s="27" t="s">
        <v>2940</v>
      </c>
      <c r="B2883" s="27" t="s">
        <v>6</v>
      </c>
      <c r="C2883" s="27" t="s">
        <v>5</v>
      </c>
      <c r="D2883" s="26" t="s">
        <v>7</v>
      </c>
    </row>
    <row r="2884">
      <c r="A2884" s="27" t="s">
        <v>2941</v>
      </c>
      <c r="B2884" s="27" t="s">
        <v>5</v>
      </c>
      <c r="C2884" s="27" t="s">
        <v>5</v>
      </c>
      <c r="D2884" s="26" t="s">
        <v>5</v>
      </c>
    </row>
    <row r="2885">
      <c r="A2885" s="27" t="s">
        <v>2942</v>
      </c>
      <c r="B2885" s="27" t="s">
        <v>6</v>
      </c>
      <c r="C2885" s="27" t="s">
        <v>5</v>
      </c>
      <c r="D2885" s="26" t="s">
        <v>6</v>
      </c>
    </row>
    <row r="2886">
      <c r="A2886" s="27" t="s">
        <v>2943</v>
      </c>
      <c r="B2886" s="27" t="s">
        <v>6</v>
      </c>
      <c r="C2886" s="27" t="s">
        <v>99</v>
      </c>
      <c r="D2886" s="26" t="s">
        <v>99</v>
      </c>
    </row>
    <row r="2887">
      <c r="A2887" s="27" t="s">
        <v>2944</v>
      </c>
      <c r="B2887" s="27" t="s">
        <v>5</v>
      </c>
      <c r="C2887" s="27" t="s">
        <v>6</v>
      </c>
      <c r="D2887" s="26" t="s">
        <v>5</v>
      </c>
    </row>
    <row r="2888">
      <c r="A2888" s="27" t="s">
        <v>2945</v>
      </c>
      <c r="B2888" s="27" t="s">
        <v>6</v>
      </c>
      <c r="C2888" s="27" t="s">
        <v>5</v>
      </c>
      <c r="D2888" s="26" t="s">
        <v>6</v>
      </c>
    </row>
    <row r="2889">
      <c r="A2889" s="27" t="s">
        <v>2946</v>
      </c>
      <c r="B2889" s="27" t="s">
        <v>6</v>
      </c>
      <c r="C2889" s="27" t="s">
        <v>6</v>
      </c>
      <c r="D2889" s="26" t="s">
        <v>5</v>
      </c>
    </row>
    <row r="2890">
      <c r="A2890" s="27" t="s">
        <v>2947</v>
      </c>
      <c r="B2890" s="27" t="s">
        <v>18</v>
      </c>
      <c r="C2890" s="27" t="s">
        <v>6</v>
      </c>
      <c r="D2890" s="26" t="s">
        <v>5</v>
      </c>
    </row>
    <row r="2891">
      <c r="A2891" s="27" t="s">
        <v>2948</v>
      </c>
      <c r="B2891" s="27" t="s">
        <v>5</v>
      </c>
      <c r="C2891" s="27" t="s">
        <v>7</v>
      </c>
      <c r="D2891" s="26" t="s">
        <v>99</v>
      </c>
    </row>
    <row r="2892">
      <c r="A2892" s="27" t="s">
        <v>2949</v>
      </c>
      <c r="B2892" s="27" t="s">
        <v>6</v>
      </c>
      <c r="C2892" s="27" t="s">
        <v>7</v>
      </c>
      <c r="D2892" s="26" t="s">
        <v>6</v>
      </c>
    </row>
    <row r="2893">
      <c r="A2893" s="27" t="s">
        <v>2950</v>
      </c>
      <c r="B2893" s="27" t="s">
        <v>6</v>
      </c>
      <c r="C2893" s="27" t="s">
        <v>7</v>
      </c>
      <c r="D2893" s="26" t="s">
        <v>5</v>
      </c>
    </row>
    <row r="2894">
      <c r="A2894" s="27" t="s">
        <v>2951</v>
      </c>
      <c r="B2894" s="27" t="s">
        <v>6</v>
      </c>
      <c r="C2894" s="27" t="s">
        <v>7</v>
      </c>
      <c r="D2894" s="26" t="s">
        <v>5</v>
      </c>
    </row>
    <row r="2895">
      <c r="A2895" s="27" t="s">
        <v>2952</v>
      </c>
      <c r="B2895" s="27" t="s">
        <v>6</v>
      </c>
      <c r="C2895" s="27" t="s">
        <v>6</v>
      </c>
      <c r="D2895" s="26" t="s">
        <v>6</v>
      </c>
    </row>
    <row r="2896">
      <c r="A2896" s="27" t="s">
        <v>2953</v>
      </c>
      <c r="B2896" s="27" t="s">
        <v>6</v>
      </c>
      <c r="C2896" s="27" t="s">
        <v>7</v>
      </c>
      <c r="D2896" s="26" t="s">
        <v>6</v>
      </c>
    </row>
    <row r="2897">
      <c r="A2897" s="27" t="s">
        <v>2954</v>
      </c>
      <c r="B2897" s="27" t="s">
        <v>6</v>
      </c>
      <c r="C2897" s="27" t="s">
        <v>6</v>
      </c>
      <c r="D2897" s="26" t="s">
        <v>7</v>
      </c>
    </row>
    <row r="2898">
      <c r="A2898" s="27" t="s">
        <v>2955</v>
      </c>
      <c r="B2898" s="27" t="s">
        <v>5</v>
      </c>
      <c r="C2898" s="27" t="s">
        <v>6</v>
      </c>
      <c r="D2898" s="26" t="s">
        <v>6</v>
      </c>
    </row>
    <row r="2899">
      <c r="A2899" s="27" t="s">
        <v>2956</v>
      </c>
      <c r="B2899" s="27" t="s">
        <v>10</v>
      </c>
      <c r="C2899" s="27" t="s">
        <v>23</v>
      </c>
      <c r="D2899" s="26" t="s">
        <v>7</v>
      </c>
    </row>
    <row r="2900">
      <c r="A2900" s="27" t="s">
        <v>2957</v>
      </c>
      <c r="B2900" s="27" t="s">
        <v>6</v>
      </c>
      <c r="C2900" s="27" t="s">
        <v>6</v>
      </c>
      <c r="D2900" s="26" t="s">
        <v>5</v>
      </c>
    </row>
    <row r="2901">
      <c r="A2901" s="27" t="s">
        <v>2958</v>
      </c>
      <c r="B2901" s="27" t="s">
        <v>6</v>
      </c>
      <c r="C2901" s="27" t="s">
        <v>10</v>
      </c>
      <c r="D2901" s="26" t="s">
        <v>5</v>
      </c>
    </row>
    <row r="2902">
      <c r="A2902" s="27" t="s">
        <v>2959</v>
      </c>
      <c r="B2902" s="27" t="s">
        <v>7</v>
      </c>
      <c r="C2902" s="27" t="s">
        <v>7</v>
      </c>
      <c r="D2902" s="26" t="s">
        <v>7</v>
      </c>
    </row>
    <row r="2903">
      <c r="A2903" s="27" t="s">
        <v>2960</v>
      </c>
      <c r="B2903" s="27" t="s">
        <v>10</v>
      </c>
      <c r="C2903" s="27" t="s">
        <v>6</v>
      </c>
      <c r="D2903" s="26" t="s">
        <v>10</v>
      </c>
    </row>
    <row r="2904">
      <c r="A2904" s="27" t="s">
        <v>2961</v>
      </c>
      <c r="B2904" s="27" t="s">
        <v>6</v>
      </c>
      <c r="C2904" s="27" t="s">
        <v>6</v>
      </c>
      <c r="D2904" s="26" t="s">
        <v>5</v>
      </c>
    </row>
    <row r="2905">
      <c r="A2905" s="27" t="s">
        <v>2962</v>
      </c>
      <c r="B2905" s="27" t="s">
        <v>6</v>
      </c>
      <c r="C2905" s="27" t="s">
        <v>7</v>
      </c>
      <c r="D2905" s="26" t="s">
        <v>5</v>
      </c>
    </row>
    <row r="2906">
      <c r="A2906" s="27" t="s">
        <v>2963</v>
      </c>
      <c r="B2906" s="27" t="s">
        <v>6</v>
      </c>
      <c r="C2906" s="27" t="s">
        <v>6</v>
      </c>
      <c r="D2906" s="26" t="s">
        <v>7</v>
      </c>
    </row>
    <row r="2907">
      <c r="A2907" s="27" t="s">
        <v>2964</v>
      </c>
      <c r="B2907" s="27" t="s">
        <v>99</v>
      </c>
      <c r="C2907" s="27" t="s">
        <v>99</v>
      </c>
      <c r="D2907" s="26" t="s">
        <v>99</v>
      </c>
    </row>
    <row r="2908">
      <c r="A2908" s="27" t="s">
        <v>2965</v>
      </c>
      <c r="B2908" s="27" t="s">
        <v>5</v>
      </c>
      <c r="C2908" s="27" t="s">
        <v>5</v>
      </c>
      <c r="D2908" s="26" t="s">
        <v>6</v>
      </c>
    </row>
    <row r="2909">
      <c r="A2909" s="27" t="s">
        <v>2966</v>
      </c>
      <c r="B2909" s="27" t="s">
        <v>6</v>
      </c>
      <c r="C2909" s="27" t="s">
        <v>6</v>
      </c>
      <c r="D2909" s="26" t="s">
        <v>10</v>
      </c>
    </row>
    <row r="2910">
      <c r="A2910" s="27" t="s">
        <v>2967</v>
      </c>
      <c r="B2910" s="27" t="s">
        <v>6</v>
      </c>
      <c r="C2910" s="27" t="s">
        <v>7</v>
      </c>
      <c r="D2910" s="26" t="s">
        <v>6</v>
      </c>
    </row>
    <row r="2911">
      <c r="A2911" s="27" t="s">
        <v>2968</v>
      </c>
      <c r="B2911" s="27" t="s">
        <v>6</v>
      </c>
      <c r="C2911" s="27" t="s">
        <v>5</v>
      </c>
      <c r="D2911" s="26" t="s">
        <v>10</v>
      </c>
    </row>
    <row r="2912">
      <c r="A2912" s="27" t="s">
        <v>2969</v>
      </c>
      <c r="B2912" s="27" t="s">
        <v>10</v>
      </c>
      <c r="C2912" s="27" t="s">
        <v>10</v>
      </c>
      <c r="D2912" s="26" t="s">
        <v>7</v>
      </c>
    </row>
    <row r="2913">
      <c r="A2913" s="27" t="s">
        <v>2970</v>
      </c>
      <c r="B2913" s="27" t="s">
        <v>6</v>
      </c>
      <c r="C2913" s="27" t="s">
        <v>7</v>
      </c>
      <c r="D2913" s="26" t="s">
        <v>5</v>
      </c>
    </row>
    <row r="2914">
      <c r="A2914" s="27" t="s">
        <v>2971</v>
      </c>
      <c r="B2914" s="27" t="s">
        <v>6</v>
      </c>
      <c r="C2914" s="27" t="s">
        <v>10</v>
      </c>
      <c r="D2914" s="26" t="s">
        <v>99</v>
      </c>
    </row>
    <row r="2915">
      <c r="A2915" s="27" t="s">
        <v>2972</v>
      </c>
      <c r="B2915" s="27" t="s">
        <v>6</v>
      </c>
      <c r="C2915" s="27" t="s">
        <v>7</v>
      </c>
      <c r="D2915" s="26" t="s">
        <v>5</v>
      </c>
    </row>
    <row r="2916">
      <c r="A2916" s="27" t="s">
        <v>2973</v>
      </c>
      <c r="B2916" s="27" t="s">
        <v>6</v>
      </c>
      <c r="C2916" s="27" t="s">
        <v>5</v>
      </c>
      <c r="D2916" s="26" t="s">
        <v>5</v>
      </c>
    </row>
    <row r="2917">
      <c r="A2917" s="27" t="s">
        <v>2974</v>
      </c>
      <c r="B2917" s="27" t="s">
        <v>6</v>
      </c>
      <c r="C2917" s="27" t="s">
        <v>99</v>
      </c>
      <c r="D2917" s="26" t="s">
        <v>6</v>
      </c>
    </row>
    <row r="2918">
      <c r="A2918" s="27" t="s">
        <v>2975</v>
      </c>
      <c r="B2918" s="27" t="s">
        <v>5</v>
      </c>
      <c r="C2918" s="27" t="s">
        <v>5</v>
      </c>
      <c r="D2918" s="26" t="s">
        <v>6</v>
      </c>
    </row>
    <row r="2919">
      <c r="A2919" s="27" t="s">
        <v>2976</v>
      </c>
      <c r="B2919" s="27" t="s">
        <v>5</v>
      </c>
      <c r="C2919" s="27" t="s">
        <v>6</v>
      </c>
      <c r="D2919" s="26" t="s">
        <v>5</v>
      </c>
    </row>
    <row r="2920">
      <c r="A2920" s="27" t="s">
        <v>2977</v>
      </c>
      <c r="B2920" s="27" t="s">
        <v>5</v>
      </c>
      <c r="C2920" s="27" t="s">
        <v>7</v>
      </c>
      <c r="D2920" s="26" t="s">
        <v>99</v>
      </c>
    </row>
    <row r="2921">
      <c r="A2921" s="27" t="s">
        <v>2978</v>
      </c>
      <c r="B2921" s="27" t="s">
        <v>6</v>
      </c>
      <c r="C2921" s="27" t="s">
        <v>5</v>
      </c>
      <c r="D2921" s="26" t="s">
        <v>5</v>
      </c>
    </row>
    <row r="2922">
      <c r="A2922" s="27" t="s">
        <v>2979</v>
      </c>
      <c r="B2922" s="27" t="s">
        <v>18</v>
      </c>
      <c r="C2922" s="27" t="s">
        <v>5</v>
      </c>
      <c r="D2922" s="26" t="s">
        <v>7</v>
      </c>
    </row>
    <row r="2923">
      <c r="A2923" s="27" t="s">
        <v>2980</v>
      </c>
      <c r="B2923" s="27" t="s">
        <v>5</v>
      </c>
      <c r="C2923" s="27" t="s">
        <v>6</v>
      </c>
      <c r="D2923" s="26" t="s">
        <v>5</v>
      </c>
    </row>
    <row r="2924">
      <c r="A2924" s="27" t="s">
        <v>2981</v>
      </c>
      <c r="B2924" s="27" t="s">
        <v>6</v>
      </c>
      <c r="C2924" s="27" t="s">
        <v>99</v>
      </c>
      <c r="D2924" s="26" t="s">
        <v>6</v>
      </c>
    </row>
    <row r="2925">
      <c r="A2925" s="27" t="s">
        <v>2982</v>
      </c>
      <c r="B2925" s="27" t="s">
        <v>6</v>
      </c>
      <c r="C2925" s="27" t="s">
        <v>7</v>
      </c>
      <c r="D2925" s="26" t="s">
        <v>5</v>
      </c>
    </row>
    <row r="2926">
      <c r="A2926" s="27" t="s">
        <v>2983</v>
      </c>
      <c r="B2926" s="27" t="s">
        <v>5</v>
      </c>
      <c r="C2926" s="27" t="s">
        <v>5</v>
      </c>
      <c r="D2926" s="26" t="s">
        <v>5</v>
      </c>
    </row>
    <row r="2927">
      <c r="A2927" s="27" t="s">
        <v>2984</v>
      </c>
      <c r="B2927" s="27" t="s">
        <v>5</v>
      </c>
      <c r="C2927" s="27" t="s">
        <v>7</v>
      </c>
      <c r="D2927" s="26" t="s">
        <v>5</v>
      </c>
    </row>
    <row r="2928">
      <c r="A2928" s="27" t="s">
        <v>2985</v>
      </c>
      <c r="B2928" s="27" t="s">
        <v>5</v>
      </c>
      <c r="C2928" s="27" t="s">
        <v>7</v>
      </c>
      <c r="D2928" s="26" t="s">
        <v>5</v>
      </c>
    </row>
    <row r="2929">
      <c r="A2929" s="27" t="s">
        <v>2986</v>
      </c>
      <c r="B2929" s="27" t="s">
        <v>5</v>
      </c>
      <c r="C2929" s="27" t="s">
        <v>10</v>
      </c>
      <c r="D2929" s="26" t="s">
        <v>10</v>
      </c>
    </row>
    <row r="2930">
      <c r="A2930" s="27" t="s">
        <v>2987</v>
      </c>
      <c r="B2930" s="27" t="s">
        <v>6</v>
      </c>
      <c r="C2930" s="27" t="s">
        <v>18</v>
      </c>
      <c r="D2930" s="26" t="s">
        <v>99</v>
      </c>
    </row>
    <row r="2931">
      <c r="A2931" s="27" t="s">
        <v>2988</v>
      </c>
      <c r="B2931" s="27" t="s">
        <v>5</v>
      </c>
      <c r="C2931" s="27" t="s">
        <v>7</v>
      </c>
      <c r="D2931" s="26" t="s">
        <v>5</v>
      </c>
    </row>
    <row r="2932">
      <c r="A2932" s="27" t="s">
        <v>2989</v>
      </c>
      <c r="B2932" s="27" t="s">
        <v>5</v>
      </c>
      <c r="C2932" s="27" t="s">
        <v>7</v>
      </c>
      <c r="D2932" s="26" t="s">
        <v>30</v>
      </c>
    </row>
    <row r="2933">
      <c r="A2933" s="27" t="s">
        <v>2990</v>
      </c>
      <c r="B2933" s="27" t="s">
        <v>6</v>
      </c>
      <c r="C2933" s="27" t="s">
        <v>5</v>
      </c>
      <c r="D2933" s="26" t="s">
        <v>5</v>
      </c>
    </row>
    <row r="2934">
      <c r="A2934" s="27" t="s">
        <v>2991</v>
      </c>
      <c r="B2934" s="27" t="s">
        <v>6</v>
      </c>
      <c r="C2934" s="27" t="s">
        <v>99</v>
      </c>
      <c r="D2934" s="26" t="s">
        <v>99</v>
      </c>
    </row>
    <row r="2935">
      <c r="A2935" s="27" t="s">
        <v>2992</v>
      </c>
      <c r="B2935" s="27" t="s">
        <v>6</v>
      </c>
      <c r="C2935" s="27" t="s">
        <v>7</v>
      </c>
      <c r="D2935" s="26" t="s">
        <v>6</v>
      </c>
    </row>
    <row r="2936">
      <c r="A2936" s="27" t="s">
        <v>2993</v>
      </c>
      <c r="B2936" s="27" t="s">
        <v>101</v>
      </c>
      <c r="C2936" s="27" t="s">
        <v>5</v>
      </c>
      <c r="D2936" s="26" t="s">
        <v>6</v>
      </c>
    </row>
    <row r="2937">
      <c r="A2937" s="27" t="s">
        <v>2994</v>
      </c>
      <c r="B2937" s="27" t="s">
        <v>6</v>
      </c>
      <c r="C2937" s="27" t="s">
        <v>7</v>
      </c>
      <c r="D2937" s="26" t="s">
        <v>5</v>
      </c>
    </row>
    <row r="2938">
      <c r="A2938" s="27" t="s">
        <v>2995</v>
      </c>
      <c r="B2938" s="27" t="s">
        <v>6</v>
      </c>
      <c r="C2938" s="27" t="s">
        <v>7</v>
      </c>
      <c r="D2938" s="26" t="s">
        <v>99</v>
      </c>
    </row>
    <row r="2939">
      <c r="A2939" s="27" t="s">
        <v>2996</v>
      </c>
      <c r="B2939" s="27" t="s">
        <v>18</v>
      </c>
      <c r="C2939" s="27" t="s">
        <v>18</v>
      </c>
      <c r="D2939" s="26" t="s">
        <v>18</v>
      </c>
    </row>
    <row r="2940">
      <c r="A2940" s="27" t="s">
        <v>2997</v>
      </c>
      <c r="B2940" s="27" t="s">
        <v>6</v>
      </c>
      <c r="C2940" s="27" t="s">
        <v>10</v>
      </c>
      <c r="D2940" s="26" t="s">
        <v>99</v>
      </c>
    </row>
    <row r="2941">
      <c r="A2941" s="27" t="s">
        <v>2998</v>
      </c>
      <c r="B2941" s="27" t="s">
        <v>6</v>
      </c>
      <c r="C2941" s="27" t="s">
        <v>7</v>
      </c>
      <c r="D2941" s="26" t="s">
        <v>5</v>
      </c>
    </row>
    <row r="2942">
      <c r="A2942" s="27" t="s">
        <v>2999</v>
      </c>
      <c r="B2942" s="27" t="s">
        <v>5</v>
      </c>
      <c r="C2942" s="27" t="s">
        <v>7</v>
      </c>
      <c r="D2942" s="26" t="s">
        <v>5</v>
      </c>
    </row>
    <row r="2943">
      <c r="A2943" s="27" t="s">
        <v>3000</v>
      </c>
      <c r="B2943" s="27" t="s">
        <v>6</v>
      </c>
      <c r="C2943" s="27" t="s">
        <v>7</v>
      </c>
      <c r="D2943" s="26" t="s">
        <v>5</v>
      </c>
    </row>
    <row r="2944">
      <c r="A2944" s="27" t="s">
        <v>3001</v>
      </c>
      <c r="B2944" s="27" t="s">
        <v>5</v>
      </c>
      <c r="C2944" s="27" t="s">
        <v>5</v>
      </c>
      <c r="D2944" s="26" t="s">
        <v>5</v>
      </c>
    </row>
    <row r="2945">
      <c r="A2945" s="27" t="s">
        <v>3002</v>
      </c>
      <c r="B2945" s="27" t="s">
        <v>7</v>
      </c>
      <c r="C2945" s="27" t="s">
        <v>7</v>
      </c>
      <c r="D2945" s="26" t="s">
        <v>99</v>
      </c>
    </row>
    <row r="2946">
      <c r="A2946" s="27" t="s">
        <v>3003</v>
      </c>
      <c r="B2946" s="27" t="s">
        <v>6</v>
      </c>
      <c r="C2946" s="27" t="s">
        <v>7</v>
      </c>
      <c r="D2946" s="26" t="s">
        <v>7</v>
      </c>
    </row>
    <row r="2947">
      <c r="A2947" s="27" t="s">
        <v>3004</v>
      </c>
      <c r="B2947" s="27" t="s">
        <v>5</v>
      </c>
      <c r="C2947" s="27" t="s">
        <v>7</v>
      </c>
      <c r="D2947" s="26" t="s">
        <v>5</v>
      </c>
    </row>
    <row r="2948">
      <c r="A2948" s="27" t="s">
        <v>3005</v>
      </c>
      <c r="B2948" s="27" t="s">
        <v>5</v>
      </c>
      <c r="C2948" s="27" t="s">
        <v>5</v>
      </c>
      <c r="D2948" s="26" t="s">
        <v>7</v>
      </c>
    </row>
    <row r="2949">
      <c r="A2949" s="27" t="s">
        <v>3006</v>
      </c>
      <c r="B2949" s="27" t="s">
        <v>5</v>
      </c>
      <c r="C2949" s="27" t="s">
        <v>7</v>
      </c>
      <c r="D2949" s="26" t="s">
        <v>5</v>
      </c>
    </row>
    <row r="2950">
      <c r="A2950" s="27" t="s">
        <v>3007</v>
      </c>
      <c r="B2950" s="27" t="s">
        <v>6</v>
      </c>
      <c r="C2950" s="27" t="s">
        <v>6</v>
      </c>
      <c r="D2950" s="26" t="s">
        <v>23</v>
      </c>
    </row>
    <row r="2951">
      <c r="A2951" s="27" t="s">
        <v>3008</v>
      </c>
      <c r="B2951" s="27" t="s">
        <v>6</v>
      </c>
      <c r="C2951" s="27" t="s">
        <v>5</v>
      </c>
      <c r="D2951" s="26" t="s">
        <v>5</v>
      </c>
    </row>
    <row r="2952">
      <c r="A2952" s="27" t="s">
        <v>3009</v>
      </c>
      <c r="B2952" s="27" t="s">
        <v>5</v>
      </c>
      <c r="C2952" s="27" t="s">
        <v>6</v>
      </c>
      <c r="D2952" s="26" t="s">
        <v>5</v>
      </c>
    </row>
    <row r="2953">
      <c r="A2953" s="27" t="s">
        <v>3010</v>
      </c>
      <c r="B2953" s="27" t="s">
        <v>5</v>
      </c>
      <c r="C2953" s="27" t="s">
        <v>10</v>
      </c>
      <c r="D2953" s="26" t="s">
        <v>99</v>
      </c>
    </row>
    <row r="2954">
      <c r="A2954" s="27" t="s">
        <v>3011</v>
      </c>
      <c r="B2954" s="27" t="s">
        <v>7</v>
      </c>
      <c r="C2954" s="27" t="s">
        <v>5</v>
      </c>
      <c r="D2954" s="26" t="s">
        <v>5</v>
      </c>
    </row>
    <row r="2955">
      <c r="A2955" s="27" t="s">
        <v>3012</v>
      </c>
      <c r="B2955" s="27" t="s">
        <v>6</v>
      </c>
      <c r="C2955" s="27" t="s">
        <v>7</v>
      </c>
      <c r="D2955" s="26" t="s">
        <v>5</v>
      </c>
    </row>
    <row r="2956">
      <c r="A2956" s="27" t="s">
        <v>3013</v>
      </c>
      <c r="B2956" s="27" t="s">
        <v>6</v>
      </c>
      <c r="C2956" s="27" t="s">
        <v>6</v>
      </c>
      <c r="D2956" s="26" t="s">
        <v>23</v>
      </c>
    </row>
    <row r="2957">
      <c r="A2957" s="27" t="s">
        <v>3014</v>
      </c>
      <c r="B2957" s="27" t="s">
        <v>6</v>
      </c>
      <c r="C2957" s="27" t="s">
        <v>10</v>
      </c>
      <c r="D2957" s="26" t="s">
        <v>14</v>
      </c>
    </row>
    <row r="2958">
      <c r="A2958" s="27" t="s">
        <v>3015</v>
      </c>
      <c r="B2958" s="27" t="s">
        <v>23</v>
      </c>
      <c r="C2958" s="27" t="s">
        <v>7</v>
      </c>
      <c r="D2958" s="26" t="s">
        <v>5</v>
      </c>
    </row>
    <row r="2959">
      <c r="A2959" s="27" t="s">
        <v>3016</v>
      </c>
      <c r="B2959" s="27" t="s">
        <v>5</v>
      </c>
      <c r="C2959" s="27" t="s">
        <v>7</v>
      </c>
      <c r="D2959" s="26" t="s">
        <v>5</v>
      </c>
    </row>
    <row r="2960">
      <c r="A2960" s="27" t="s">
        <v>3017</v>
      </c>
      <c r="B2960" s="27" t="s">
        <v>5</v>
      </c>
      <c r="C2960" s="27" t="s">
        <v>7</v>
      </c>
      <c r="D2960" s="26" t="s">
        <v>6</v>
      </c>
    </row>
    <row r="2961">
      <c r="A2961" s="27" t="s">
        <v>3018</v>
      </c>
      <c r="B2961" s="27" t="s">
        <v>10</v>
      </c>
      <c r="C2961" s="27" t="s">
        <v>99</v>
      </c>
      <c r="D2961" s="26" t="s">
        <v>6</v>
      </c>
    </row>
    <row r="2962">
      <c r="A2962" s="27" t="s">
        <v>3019</v>
      </c>
      <c r="B2962" s="27" t="s">
        <v>6</v>
      </c>
      <c r="C2962" s="27" t="s">
        <v>5</v>
      </c>
      <c r="D2962" s="26" t="s">
        <v>5</v>
      </c>
    </row>
    <row r="2963">
      <c r="A2963" s="27" t="s">
        <v>3020</v>
      </c>
      <c r="B2963" s="27" t="s">
        <v>6</v>
      </c>
      <c r="C2963" s="27" t="s">
        <v>6</v>
      </c>
      <c r="D2963" s="26" t="s">
        <v>5</v>
      </c>
    </row>
    <row r="2964">
      <c r="A2964" s="27" t="s">
        <v>3021</v>
      </c>
      <c r="B2964" s="27" t="s">
        <v>6</v>
      </c>
      <c r="C2964" s="27" t="s">
        <v>7</v>
      </c>
      <c r="D2964" s="26" t="s">
        <v>5</v>
      </c>
    </row>
    <row r="2965">
      <c r="A2965" s="27" t="s">
        <v>3022</v>
      </c>
      <c r="B2965" s="27" t="s">
        <v>10</v>
      </c>
      <c r="C2965" s="27" t="s">
        <v>6</v>
      </c>
      <c r="D2965" s="26" t="s">
        <v>7</v>
      </c>
    </row>
    <row r="2966">
      <c r="A2966" s="27" t="s">
        <v>3023</v>
      </c>
      <c r="B2966" s="27" t="s">
        <v>6</v>
      </c>
      <c r="C2966" s="27" t="s">
        <v>5</v>
      </c>
      <c r="D2966" s="26" t="s">
        <v>6</v>
      </c>
    </row>
    <row r="2967">
      <c r="A2967" s="27" t="s">
        <v>3024</v>
      </c>
      <c r="B2967" s="27" t="s">
        <v>6</v>
      </c>
      <c r="C2967" s="27" t="s">
        <v>5</v>
      </c>
      <c r="D2967" s="26" t="s">
        <v>5</v>
      </c>
    </row>
    <row r="2968">
      <c r="A2968" s="27" t="s">
        <v>3025</v>
      </c>
      <c r="B2968" s="27" t="s">
        <v>6</v>
      </c>
      <c r="C2968" s="27" t="s">
        <v>6</v>
      </c>
      <c r="D2968" s="26" t="s">
        <v>6</v>
      </c>
    </row>
    <row r="2969">
      <c r="A2969" s="27" t="s">
        <v>3026</v>
      </c>
      <c r="B2969" s="27" t="s">
        <v>6</v>
      </c>
      <c r="C2969" s="27" t="s">
        <v>7</v>
      </c>
      <c r="D2969" s="26" t="s">
        <v>6</v>
      </c>
    </row>
    <row r="2970">
      <c r="A2970" s="27" t="s">
        <v>3027</v>
      </c>
      <c r="B2970" s="27" t="s">
        <v>6</v>
      </c>
      <c r="C2970" s="27" t="s">
        <v>6</v>
      </c>
      <c r="D2970" s="26" t="s">
        <v>5</v>
      </c>
    </row>
    <row r="2971">
      <c r="A2971" s="27" t="s">
        <v>3028</v>
      </c>
      <c r="B2971" s="27" t="s">
        <v>5</v>
      </c>
      <c r="C2971" s="27" t="s">
        <v>10</v>
      </c>
      <c r="D2971" s="26" t="s">
        <v>6</v>
      </c>
    </row>
    <row r="2972">
      <c r="A2972" s="27" t="s">
        <v>3029</v>
      </c>
      <c r="B2972" s="27" t="s">
        <v>6</v>
      </c>
      <c r="C2972" s="27" t="s">
        <v>7</v>
      </c>
      <c r="D2972" s="26" t="s">
        <v>6</v>
      </c>
    </row>
    <row r="2973">
      <c r="A2973" s="27" t="s">
        <v>3030</v>
      </c>
      <c r="B2973" s="27" t="s">
        <v>5</v>
      </c>
      <c r="C2973" s="27" t="s">
        <v>5</v>
      </c>
      <c r="D2973" s="26" t="s">
        <v>6</v>
      </c>
    </row>
    <row r="2974">
      <c r="A2974" s="27" t="s">
        <v>3031</v>
      </c>
      <c r="B2974" s="27" t="s">
        <v>6</v>
      </c>
      <c r="C2974" s="27" t="s">
        <v>6</v>
      </c>
      <c r="D2974" s="26" t="s">
        <v>5</v>
      </c>
    </row>
    <row r="2975">
      <c r="A2975" s="27" t="s">
        <v>3032</v>
      </c>
      <c r="B2975" s="27" t="s">
        <v>6</v>
      </c>
      <c r="C2975" s="27" t="s">
        <v>6</v>
      </c>
      <c r="D2975" s="26" t="s">
        <v>6</v>
      </c>
    </row>
    <row r="2976">
      <c r="A2976" s="27" t="s">
        <v>3033</v>
      </c>
      <c r="B2976" s="27" t="s">
        <v>6</v>
      </c>
      <c r="C2976" s="27" t="s">
        <v>10</v>
      </c>
      <c r="D2976" s="26" t="s">
        <v>6</v>
      </c>
    </row>
    <row r="2977">
      <c r="A2977" s="27" t="s">
        <v>3034</v>
      </c>
      <c r="B2977" s="27" t="s">
        <v>6</v>
      </c>
      <c r="C2977" s="27" t="s">
        <v>5</v>
      </c>
      <c r="D2977" s="26" t="s">
        <v>5</v>
      </c>
    </row>
    <row r="2978">
      <c r="A2978" s="27" t="s">
        <v>3035</v>
      </c>
      <c r="B2978" s="27" t="s">
        <v>6</v>
      </c>
      <c r="C2978" s="27" t="s">
        <v>6</v>
      </c>
      <c r="D2978" s="26" t="s">
        <v>6</v>
      </c>
    </row>
    <row r="2979">
      <c r="A2979" s="27" t="s">
        <v>3036</v>
      </c>
      <c r="B2979" s="27" t="s">
        <v>5</v>
      </c>
      <c r="C2979" s="27" t="s">
        <v>5</v>
      </c>
      <c r="D2979" s="26" t="s">
        <v>5</v>
      </c>
    </row>
    <row r="2980">
      <c r="A2980" s="27" t="s">
        <v>3037</v>
      </c>
      <c r="B2980" s="27" t="s">
        <v>6</v>
      </c>
      <c r="C2980" s="27" t="s">
        <v>5</v>
      </c>
      <c r="D2980" s="26" t="s">
        <v>6</v>
      </c>
    </row>
    <row r="2981">
      <c r="A2981" s="27" t="s">
        <v>3038</v>
      </c>
      <c r="B2981" s="27" t="s">
        <v>5</v>
      </c>
      <c r="C2981" s="27" t="s">
        <v>5</v>
      </c>
      <c r="D2981" s="26" t="s">
        <v>6</v>
      </c>
    </row>
    <row r="2982">
      <c r="A2982" s="27" t="s">
        <v>3039</v>
      </c>
      <c r="B2982" s="27" t="s">
        <v>23</v>
      </c>
      <c r="C2982" s="27" t="s">
        <v>18</v>
      </c>
      <c r="D2982" s="26" t="s">
        <v>5</v>
      </c>
    </row>
    <row r="2983">
      <c r="A2983" s="27" t="s">
        <v>3040</v>
      </c>
      <c r="B2983" s="27" t="s">
        <v>6</v>
      </c>
      <c r="C2983" s="27" t="s">
        <v>99</v>
      </c>
      <c r="D2983" s="26" t="s">
        <v>6</v>
      </c>
    </row>
    <row r="2984">
      <c r="A2984" s="27" t="s">
        <v>3041</v>
      </c>
      <c r="B2984" s="27" t="s">
        <v>6</v>
      </c>
      <c r="C2984" s="27" t="s">
        <v>6</v>
      </c>
      <c r="D2984" s="26" t="s">
        <v>6</v>
      </c>
    </row>
    <row r="2985">
      <c r="A2985" s="27" t="s">
        <v>3042</v>
      </c>
      <c r="B2985" s="27" t="s">
        <v>6</v>
      </c>
      <c r="C2985" s="27" t="s">
        <v>6</v>
      </c>
      <c r="D2985" s="26" t="s">
        <v>6</v>
      </c>
    </row>
    <row r="2986">
      <c r="A2986" s="27" t="s">
        <v>3043</v>
      </c>
      <c r="B2986" s="27" t="s">
        <v>7</v>
      </c>
      <c r="C2986" s="27" t="s">
        <v>14</v>
      </c>
      <c r="D2986" s="26" t="s">
        <v>10</v>
      </c>
    </row>
    <row r="2987">
      <c r="A2987" s="27" t="s">
        <v>3044</v>
      </c>
      <c r="B2987" s="27" t="s">
        <v>10</v>
      </c>
      <c r="C2987" s="27" t="s">
        <v>5</v>
      </c>
      <c r="D2987" s="26" t="s">
        <v>10</v>
      </c>
    </row>
    <row r="2988">
      <c r="A2988" s="27" t="s">
        <v>3045</v>
      </c>
      <c r="B2988" s="27" t="s">
        <v>6</v>
      </c>
      <c r="C2988" s="27" t="s">
        <v>6</v>
      </c>
      <c r="D2988" s="26" t="s">
        <v>5</v>
      </c>
    </row>
    <row r="2989">
      <c r="A2989" s="27" t="s">
        <v>3046</v>
      </c>
      <c r="B2989" s="27" t="s">
        <v>6</v>
      </c>
      <c r="C2989" s="27" t="s">
        <v>5</v>
      </c>
      <c r="D2989" s="26" t="s">
        <v>6</v>
      </c>
    </row>
    <row r="2990">
      <c r="A2990" s="27" t="s">
        <v>3047</v>
      </c>
      <c r="B2990" s="27" t="s">
        <v>5</v>
      </c>
      <c r="C2990" s="27" t="s">
        <v>6</v>
      </c>
      <c r="D2990" s="26" t="s">
        <v>6</v>
      </c>
    </row>
    <row r="2991">
      <c r="A2991" s="27" t="s">
        <v>3048</v>
      </c>
      <c r="B2991" s="27" t="s">
        <v>6</v>
      </c>
      <c r="C2991" s="27" t="s">
        <v>5</v>
      </c>
      <c r="D2991" s="26" t="s">
        <v>6</v>
      </c>
    </row>
    <row r="2992">
      <c r="A2992" s="27" t="s">
        <v>3049</v>
      </c>
      <c r="B2992" s="27" t="s">
        <v>10</v>
      </c>
      <c r="C2992" s="27" t="s">
        <v>6</v>
      </c>
      <c r="D2992" s="26" t="s">
        <v>6</v>
      </c>
    </row>
    <row r="2993">
      <c r="A2993" s="27" t="s">
        <v>3050</v>
      </c>
      <c r="B2993" s="27" t="s">
        <v>6</v>
      </c>
      <c r="C2993" s="27" t="s">
        <v>6</v>
      </c>
      <c r="D2993" s="26" t="s">
        <v>6</v>
      </c>
    </row>
    <row r="2994">
      <c r="A2994" s="27" t="s">
        <v>3051</v>
      </c>
      <c r="B2994" s="27" t="s">
        <v>5</v>
      </c>
      <c r="C2994" s="27" t="s">
        <v>5</v>
      </c>
      <c r="D2994" s="26" t="s">
        <v>30</v>
      </c>
    </row>
    <row r="2995">
      <c r="A2995" s="27" t="s">
        <v>3052</v>
      </c>
      <c r="B2995" s="27" t="s">
        <v>6</v>
      </c>
      <c r="C2995" s="27" t="s">
        <v>7</v>
      </c>
      <c r="D2995" s="26" t="s">
        <v>7</v>
      </c>
    </row>
    <row r="2996">
      <c r="A2996" s="27" t="s">
        <v>3053</v>
      </c>
      <c r="B2996" s="27" t="s">
        <v>6</v>
      </c>
      <c r="C2996" s="27" t="s">
        <v>7</v>
      </c>
      <c r="D2996" s="26" t="s">
        <v>10</v>
      </c>
    </row>
    <row r="2997">
      <c r="A2997" s="27" t="s">
        <v>3054</v>
      </c>
      <c r="B2997" s="27" t="s">
        <v>6</v>
      </c>
      <c r="C2997" s="27" t="s">
        <v>6</v>
      </c>
      <c r="D2997" s="26" t="s">
        <v>5</v>
      </c>
    </row>
    <row r="2998">
      <c r="A2998" s="27" t="s">
        <v>3055</v>
      </c>
      <c r="B2998" s="27" t="s">
        <v>6</v>
      </c>
      <c r="C2998" s="27" t="s">
        <v>7</v>
      </c>
      <c r="D2998" s="26" t="s">
        <v>7</v>
      </c>
    </row>
    <row r="2999">
      <c r="A2999" s="27" t="s">
        <v>3056</v>
      </c>
      <c r="B2999" s="27" t="s">
        <v>6</v>
      </c>
      <c r="C2999" s="27" t="s">
        <v>6</v>
      </c>
      <c r="D2999" s="26" t="s">
        <v>6</v>
      </c>
    </row>
    <row r="3000">
      <c r="A3000" s="27" t="s">
        <v>3057</v>
      </c>
      <c r="B3000" s="27" t="s">
        <v>23</v>
      </c>
      <c r="C3000" s="27" t="s">
        <v>7</v>
      </c>
      <c r="D3000" s="26" t="s">
        <v>6</v>
      </c>
    </row>
    <row r="3001">
      <c r="A3001" s="27" t="s">
        <v>3058</v>
      </c>
      <c r="B3001" s="27" t="s">
        <v>6</v>
      </c>
      <c r="C3001" s="27" t="s">
        <v>5</v>
      </c>
      <c r="D3001" s="26" t="s">
        <v>5</v>
      </c>
    </row>
    <row r="3002">
      <c r="A3002" s="27" t="s">
        <v>3059</v>
      </c>
      <c r="B3002" s="27" t="s">
        <v>6</v>
      </c>
      <c r="C3002" s="27" t="s">
        <v>96</v>
      </c>
      <c r="D3002" s="26" t="s">
        <v>6</v>
      </c>
    </row>
    <row r="3003">
      <c r="A3003" s="27" t="s">
        <v>3060</v>
      </c>
      <c r="B3003" s="27" t="s">
        <v>5</v>
      </c>
      <c r="C3003" s="27" t="s">
        <v>5</v>
      </c>
      <c r="D3003" s="26" t="s">
        <v>5</v>
      </c>
    </row>
    <row r="3004">
      <c r="A3004" s="27" t="s">
        <v>3061</v>
      </c>
      <c r="B3004" s="27" t="s">
        <v>6</v>
      </c>
      <c r="C3004" s="27" t="s">
        <v>5</v>
      </c>
      <c r="D3004" s="26" t="s">
        <v>6</v>
      </c>
    </row>
    <row r="3005">
      <c r="A3005" s="27" t="s">
        <v>3062</v>
      </c>
      <c r="B3005" s="27" t="s">
        <v>6</v>
      </c>
      <c r="C3005" s="27" t="s">
        <v>6</v>
      </c>
      <c r="D3005" s="26" t="s">
        <v>30</v>
      </c>
    </row>
    <row r="3006">
      <c r="A3006" s="27" t="s">
        <v>3063</v>
      </c>
      <c r="B3006" s="27" t="s">
        <v>6</v>
      </c>
      <c r="C3006" s="27" t="s">
        <v>5</v>
      </c>
      <c r="D3006" s="26" t="s">
        <v>6</v>
      </c>
    </row>
    <row r="3007">
      <c r="A3007" s="27" t="s">
        <v>3064</v>
      </c>
      <c r="B3007" s="27" t="s">
        <v>6</v>
      </c>
      <c r="C3007" s="27" t="s">
        <v>5</v>
      </c>
      <c r="D3007" s="26" t="s">
        <v>6</v>
      </c>
    </row>
    <row r="3008">
      <c r="A3008" s="27" t="s">
        <v>3065</v>
      </c>
      <c r="B3008" s="27" t="s">
        <v>10</v>
      </c>
      <c r="C3008" s="27" t="s">
        <v>7</v>
      </c>
      <c r="D3008" s="26" t="s">
        <v>6</v>
      </c>
    </row>
    <row r="3009">
      <c r="A3009" s="27" t="s">
        <v>3066</v>
      </c>
      <c r="B3009" s="27" t="s">
        <v>6</v>
      </c>
      <c r="C3009" s="27" t="s">
        <v>7</v>
      </c>
      <c r="D3009" s="26" t="s">
        <v>6</v>
      </c>
    </row>
    <row r="3010">
      <c r="A3010" s="27" t="s">
        <v>3067</v>
      </c>
      <c r="B3010" s="27" t="s">
        <v>7</v>
      </c>
      <c r="C3010" s="27" t="s">
        <v>5</v>
      </c>
      <c r="D3010" s="26" t="s">
        <v>7</v>
      </c>
    </row>
    <row r="3011">
      <c r="A3011" s="27" t="s">
        <v>3068</v>
      </c>
      <c r="B3011" s="27" t="s">
        <v>5</v>
      </c>
      <c r="C3011" s="27" t="s">
        <v>5</v>
      </c>
      <c r="D3011" s="26" t="s">
        <v>5</v>
      </c>
    </row>
    <row r="3012">
      <c r="A3012" s="27" t="s">
        <v>3069</v>
      </c>
      <c r="B3012" s="27" t="s">
        <v>6</v>
      </c>
      <c r="C3012" s="27" t="s">
        <v>7</v>
      </c>
      <c r="D3012" s="26" t="s">
        <v>5</v>
      </c>
    </row>
    <row r="3013">
      <c r="A3013" s="27" t="s">
        <v>3070</v>
      </c>
      <c r="B3013" s="27" t="s">
        <v>6</v>
      </c>
      <c r="C3013" s="27" t="s">
        <v>7</v>
      </c>
      <c r="D3013" s="26" t="s">
        <v>5</v>
      </c>
    </row>
    <row r="3014">
      <c r="A3014" s="27" t="s">
        <v>3071</v>
      </c>
      <c r="B3014" s="27" t="s">
        <v>5</v>
      </c>
      <c r="C3014" s="27" t="s">
        <v>18</v>
      </c>
      <c r="D3014" s="26" t="s">
        <v>7</v>
      </c>
    </row>
    <row r="3015">
      <c r="A3015" s="27" t="s">
        <v>3072</v>
      </c>
      <c r="B3015" s="27" t="s">
        <v>6</v>
      </c>
      <c r="C3015" s="27" t="s">
        <v>99</v>
      </c>
      <c r="D3015" s="26" t="s">
        <v>7</v>
      </c>
    </row>
    <row r="3016">
      <c r="A3016" s="27" t="s">
        <v>3073</v>
      </c>
      <c r="B3016" s="27" t="s">
        <v>6</v>
      </c>
      <c r="C3016" s="27" t="s">
        <v>99</v>
      </c>
      <c r="D3016" s="26" t="s">
        <v>6</v>
      </c>
    </row>
    <row r="3017">
      <c r="A3017" s="27" t="s">
        <v>3074</v>
      </c>
      <c r="B3017" s="27" t="s">
        <v>5</v>
      </c>
      <c r="C3017" s="27" t="s">
        <v>5</v>
      </c>
      <c r="D3017" s="26" t="s">
        <v>5</v>
      </c>
    </row>
    <row r="3018">
      <c r="A3018" s="27" t="s">
        <v>3075</v>
      </c>
      <c r="B3018" s="27" t="s">
        <v>5</v>
      </c>
      <c r="C3018" s="27" t="s">
        <v>5</v>
      </c>
      <c r="D3018" s="26" t="s">
        <v>6</v>
      </c>
    </row>
    <row r="3019">
      <c r="A3019" s="27" t="s">
        <v>3076</v>
      </c>
      <c r="B3019" s="27" t="s">
        <v>6</v>
      </c>
      <c r="C3019" s="27" t="s">
        <v>7</v>
      </c>
      <c r="D3019" s="26" t="s">
        <v>6</v>
      </c>
    </row>
    <row r="3020">
      <c r="A3020" s="27" t="s">
        <v>3077</v>
      </c>
      <c r="B3020" s="27" t="s">
        <v>5</v>
      </c>
      <c r="C3020" s="27" t="s">
        <v>5</v>
      </c>
      <c r="D3020" s="26" t="s">
        <v>5</v>
      </c>
    </row>
    <row r="3021">
      <c r="A3021" s="27" t="s">
        <v>3078</v>
      </c>
      <c r="B3021" s="27" t="s">
        <v>18</v>
      </c>
      <c r="C3021" s="27" t="s">
        <v>18</v>
      </c>
      <c r="D3021" s="26" t="s">
        <v>18</v>
      </c>
    </row>
    <row r="3022">
      <c r="A3022" s="27" t="s">
        <v>3079</v>
      </c>
      <c r="B3022" s="27" t="s">
        <v>5</v>
      </c>
      <c r="C3022" s="27" t="s">
        <v>7</v>
      </c>
      <c r="D3022" s="26" t="s">
        <v>5</v>
      </c>
    </row>
    <row r="3023">
      <c r="A3023" s="27" t="s">
        <v>3080</v>
      </c>
      <c r="B3023" s="27" t="s">
        <v>99</v>
      </c>
      <c r="C3023" s="27" t="s">
        <v>10</v>
      </c>
      <c r="D3023" s="26" t="s">
        <v>6</v>
      </c>
    </row>
    <row r="3024">
      <c r="A3024" s="27" t="s">
        <v>3081</v>
      </c>
      <c r="B3024" s="27" t="s">
        <v>5</v>
      </c>
      <c r="C3024" s="27" t="s">
        <v>7</v>
      </c>
      <c r="D3024" s="26" t="s">
        <v>6</v>
      </c>
    </row>
    <row r="3025">
      <c r="A3025" s="27" t="s">
        <v>3082</v>
      </c>
      <c r="B3025" s="27" t="s">
        <v>10</v>
      </c>
      <c r="C3025" s="27" t="s">
        <v>5</v>
      </c>
      <c r="D3025" s="26" t="s">
        <v>7</v>
      </c>
    </row>
    <row r="3026">
      <c r="A3026" s="27" t="s">
        <v>3083</v>
      </c>
      <c r="B3026" s="27" t="s">
        <v>6</v>
      </c>
      <c r="C3026" s="27" t="s">
        <v>99</v>
      </c>
      <c r="D3026" s="26" t="s">
        <v>5</v>
      </c>
    </row>
    <row r="3027">
      <c r="A3027" s="27" t="s">
        <v>3084</v>
      </c>
      <c r="B3027" s="27" t="s">
        <v>6</v>
      </c>
      <c r="C3027" s="27" t="s">
        <v>99</v>
      </c>
      <c r="D3027" s="26" t="s">
        <v>99</v>
      </c>
    </row>
    <row r="3028">
      <c r="A3028" s="27" t="s">
        <v>3085</v>
      </c>
      <c r="B3028" s="27" t="s">
        <v>5</v>
      </c>
      <c r="C3028" s="27" t="s">
        <v>10</v>
      </c>
      <c r="D3028" s="26" t="s">
        <v>6</v>
      </c>
    </row>
    <row r="3029">
      <c r="A3029" s="27" t="s">
        <v>3086</v>
      </c>
      <c r="B3029" s="27" t="s">
        <v>18</v>
      </c>
      <c r="C3029" s="27" t="s">
        <v>18</v>
      </c>
      <c r="D3029" s="26" t="s">
        <v>18</v>
      </c>
    </row>
    <row r="3030">
      <c r="A3030" s="27" t="s">
        <v>3087</v>
      </c>
      <c r="B3030" s="27" t="s">
        <v>23</v>
      </c>
      <c r="C3030" s="27" t="s">
        <v>5</v>
      </c>
      <c r="D3030" s="26" t="s">
        <v>10</v>
      </c>
    </row>
    <row r="3031">
      <c r="A3031" s="27" t="s">
        <v>3088</v>
      </c>
      <c r="B3031" s="27" t="s">
        <v>6</v>
      </c>
      <c r="C3031" s="27" t="s">
        <v>7</v>
      </c>
      <c r="D3031" s="26" t="s">
        <v>5</v>
      </c>
    </row>
    <row r="3032">
      <c r="A3032" s="27" t="s">
        <v>3089</v>
      </c>
      <c r="B3032" s="27" t="s">
        <v>6</v>
      </c>
      <c r="C3032" s="27" t="s">
        <v>7</v>
      </c>
      <c r="D3032" s="26" t="s">
        <v>10</v>
      </c>
    </row>
    <row r="3033">
      <c r="A3033" s="27" t="s">
        <v>3090</v>
      </c>
      <c r="B3033" s="27" t="s">
        <v>6</v>
      </c>
      <c r="C3033" s="27" t="s">
        <v>5</v>
      </c>
      <c r="D3033" s="26" t="s">
        <v>10</v>
      </c>
    </row>
    <row r="3034">
      <c r="A3034" s="27" t="s">
        <v>3091</v>
      </c>
      <c r="B3034" s="27" t="s">
        <v>6</v>
      </c>
      <c r="C3034" s="27" t="s">
        <v>6</v>
      </c>
      <c r="D3034" s="26" t="s">
        <v>6</v>
      </c>
    </row>
    <row r="3035">
      <c r="A3035" s="27" t="s">
        <v>3092</v>
      </c>
      <c r="B3035" s="27" t="s">
        <v>6</v>
      </c>
      <c r="C3035" s="27" t="s">
        <v>6</v>
      </c>
      <c r="D3035" s="26" t="s">
        <v>6</v>
      </c>
    </row>
    <row r="3036">
      <c r="A3036" s="27" t="s">
        <v>3093</v>
      </c>
      <c r="B3036" s="27" t="s">
        <v>5</v>
      </c>
      <c r="C3036" s="27" t="s">
        <v>6</v>
      </c>
      <c r="D3036" s="26" t="s">
        <v>5</v>
      </c>
    </row>
    <row r="3037">
      <c r="A3037" s="27" t="s">
        <v>3094</v>
      </c>
      <c r="B3037" s="27" t="s">
        <v>6</v>
      </c>
      <c r="C3037" s="27" t="s">
        <v>7</v>
      </c>
      <c r="D3037" s="26" t="s">
        <v>5</v>
      </c>
    </row>
    <row r="3038">
      <c r="A3038" s="27" t="s">
        <v>3095</v>
      </c>
      <c r="B3038" s="27" t="s">
        <v>10</v>
      </c>
      <c r="C3038" s="27" t="s">
        <v>6</v>
      </c>
      <c r="D3038" s="26" t="s">
        <v>7</v>
      </c>
    </row>
    <row r="3039">
      <c r="A3039" s="27" t="s">
        <v>3096</v>
      </c>
      <c r="B3039" s="27" t="s">
        <v>6</v>
      </c>
      <c r="C3039" s="27" t="s">
        <v>99</v>
      </c>
      <c r="D3039" s="26" t="s">
        <v>6</v>
      </c>
    </row>
    <row r="3040">
      <c r="A3040" s="27" t="s">
        <v>3097</v>
      </c>
      <c r="B3040" s="27" t="s">
        <v>6</v>
      </c>
      <c r="C3040" s="27" t="s">
        <v>7</v>
      </c>
      <c r="D3040" s="26" t="s">
        <v>6</v>
      </c>
    </row>
    <row r="3041">
      <c r="A3041" s="27" t="s">
        <v>3098</v>
      </c>
      <c r="B3041" s="27" t="s">
        <v>5</v>
      </c>
      <c r="C3041" s="27" t="s">
        <v>6</v>
      </c>
      <c r="D3041" s="26" t="s">
        <v>6</v>
      </c>
    </row>
    <row r="3042">
      <c r="A3042" s="27" t="s">
        <v>3099</v>
      </c>
      <c r="B3042" s="27" t="s">
        <v>7</v>
      </c>
      <c r="C3042" s="27" t="s">
        <v>5</v>
      </c>
      <c r="D3042" s="26" t="s">
        <v>6</v>
      </c>
    </row>
    <row r="3043">
      <c r="A3043" s="27" t="s">
        <v>3100</v>
      </c>
      <c r="B3043" s="27" t="s">
        <v>6</v>
      </c>
      <c r="C3043" s="27" t="s">
        <v>10</v>
      </c>
      <c r="D3043" s="26" t="s">
        <v>7</v>
      </c>
    </row>
    <row r="3044">
      <c r="A3044" s="27" t="s">
        <v>3101</v>
      </c>
      <c r="B3044" s="27" t="s">
        <v>42</v>
      </c>
      <c r="C3044" s="27" t="s">
        <v>23</v>
      </c>
      <c r="D3044" s="26" t="s">
        <v>18</v>
      </c>
    </row>
    <row r="3045">
      <c r="A3045" s="27" t="s">
        <v>3102</v>
      </c>
      <c r="B3045" s="27" t="s">
        <v>5</v>
      </c>
      <c r="C3045" s="27" t="s">
        <v>7</v>
      </c>
      <c r="D3045" s="26" t="s">
        <v>7</v>
      </c>
    </row>
    <row r="3046">
      <c r="A3046" s="27" t="s">
        <v>3103</v>
      </c>
      <c r="B3046" s="27" t="s">
        <v>5</v>
      </c>
      <c r="C3046" s="27" t="s">
        <v>6</v>
      </c>
      <c r="D3046" s="26" t="s">
        <v>6</v>
      </c>
    </row>
    <row r="3047">
      <c r="A3047" s="27" t="s">
        <v>3104</v>
      </c>
      <c r="B3047" s="27" t="s">
        <v>6</v>
      </c>
      <c r="C3047" s="27" t="s">
        <v>6</v>
      </c>
      <c r="D3047" s="26" t="s">
        <v>5</v>
      </c>
    </row>
    <row r="3048">
      <c r="A3048" s="27" t="s">
        <v>3105</v>
      </c>
      <c r="B3048" s="27" t="s">
        <v>6</v>
      </c>
      <c r="C3048" s="27" t="s">
        <v>6</v>
      </c>
      <c r="D3048" s="26" t="s">
        <v>6</v>
      </c>
    </row>
    <row r="3049">
      <c r="A3049" s="27" t="s">
        <v>3106</v>
      </c>
      <c r="B3049" s="27" t="s">
        <v>6</v>
      </c>
      <c r="C3049" s="27" t="s">
        <v>7</v>
      </c>
      <c r="D3049" s="26" t="s">
        <v>5</v>
      </c>
    </row>
    <row r="3050">
      <c r="A3050" s="27" t="s">
        <v>3107</v>
      </c>
      <c r="B3050" s="27" t="s">
        <v>6</v>
      </c>
      <c r="C3050" s="27" t="s">
        <v>7</v>
      </c>
      <c r="D3050" s="26" t="s">
        <v>6</v>
      </c>
    </row>
    <row r="3051">
      <c r="A3051" s="27" t="s">
        <v>3108</v>
      </c>
      <c r="B3051" s="27" t="s">
        <v>10</v>
      </c>
      <c r="C3051" s="27" t="s">
        <v>6</v>
      </c>
      <c r="D3051" s="26" t="s">
        <v>6</v>
      </c>
    </row>
    <row r="3052">
      <c r="A3052" s="27" t="s">
        <v>3109</v>
      </c>
      <c r="B3052" s="27" t="s">
        <v>5</v>
      </c>
      <c r="C3052" s="27" t="s">
        <v>5</v>
      </c>
      <c r="D3052" s="26" t="s">
        <v>5</v>
      </c>
    </row>
    <row r="3053">
      <c r="A3053" s="27" t="s">
        <v>3110</v>
      </c>
      <c r="B3053" s="27" t="s">
        <v>6</v>
      </c>
      <c r="C3053" s="27" t="s">
        <v>5</v>
      </c>
      <c r="D3053" s="26" t="s">
        <v>6</v>
      </c>
    </row>
    <row r="3054">
      <c r="A3054" s="27" t="s">
        <v>3111</v>
      </c>
      <c r="B3054" s="27" t="s">
        <v>5</v>
      </c>
      <c r="C3054" s="27" t="s">
        <v>7</v>
      </c>
      <c r="D3054" s="26" t="s">
        <v>5</v>
      </c>
    </row>
    <row r="3055">
      <c r="A3055" s="27" t="s">
        <v>3112</v>
      </c>
      <c r="B3055" s="27" t="s">
        <v>5</v>
      </c>
      <c r="C3055" s="27" t="s">
        <v>6</v>
      </c>
      <c r="D3055" s="26" t="s">
        <v>7</v>
      </c>
    </row>
    <row r="3056">
      <c r="A3056" s="27" t="s">
        <v>3113</v>
      </c>
      <c r="B3056" s="27" t="s">
        <v>5</v>
      </c>
      <c r="C3056" s="27" t="s">
        <v>7</v>
      </c>
      <c r="D3056" s="26" t="s">
        <v>6</v>
      </c>
    </row>
    <row r="3057">
      <c r="A3057" s="27" t="s">
        <v>3114</v>
      </c>
      <c r="B3057" s="27" t="s">
        <v>6</v>
      </c>
      <c r="C3057" s="27" t="s">
        <v>6</v>
      </c>
      <c r="D3057" s="26" t="s">
        <v>7</v>
      </c>
    </row>
    <row r="3058">
      <c r="A3058" s="27" t="s">
        <v>3115</v>
      </c>
      <c r="B3058" s="27" t="s">
        <v>5</v>
      </c>
      <c r="C3058" s="27" t="s">
        <v>6</v>
      </c>
      <c r="D3058" s="26" t="s">
        <v>6</v>
      </c>
    </row>
    <row r="3059">
      <c r="A3059" s="27" t="s">
        <v>3116</v>
      </c>
      <c r="B3059" s="27" t="s">
        <v>6</v>
      </c>
      <c r="C3059" s="27" t="s">
        <v>7</v>
      </c>
      <c r="D3059" s="26" t="s">
        <v>23</v>
      </c>
    </row>
    <row r="3060">
      <c r="A3060" s="27" t="s">
        <v>3117</v>
      </c>
      <c r="B3060" s="27" t="s">
        <v>6</v>
      </c>
      <c r="C3060" s="27" t="s">
        <v>5</v>
      </c>
      <c r="D3060" s="26" t="s">
        <v>5</v>
      </c>
    </row>
    <row r="3061">
      <c r="A3061" s="27" t="s">
        <v>3118</v>
      </c>
      <c r="B3061" s="27" t="s">
        <v>6</v>
      </c>
      <c r="C3061" s="27" t="s">
        <v>99</v>
      </c>
      <c r="D3061" s="26" t="s">
        <v>6</v>
      </c>
    </row>
    <row r="3062">
      <c r="A3062" s="27" t="s">
        <v>3119</v>
      </c>
      <c r="B3062" s="27" t="s">
        <v>18</v>
      </c>
      <c r="C3062" s="27" t="s">
        <v>7</v>
      </c>
      <c r="D3062" s="26" t="s">
        <v>99</v>
      </c>
    </row>
    <row r="3063">
      <c r="A3063" s="27" t="s">
        <v>3120</v>
      </c>
      <c r="B3063" s="27" t="s">
        <v>5</v>
      </c>
      <c r="C3063" s="27" t="s">
        <v>5</v>
      </c>
      <c r="D3063" s="26" t="s">
        <v>23</v>
      </c>
    </row>
    <row r="3064">
      <c r="A3064" s="27" t="s">
        <v>3121</v>
      </c>
      <c r="B3064" s="27" t="s">
        <v>5</v>
      </c>
      <c r="C3064" s="27" t="s">
        <v>99</v>
      </c>
      <c r="D3064" s="26" t="s">
        <v>6</v>
      </c>
    </row>
    <row r="3065">
      <c r="A3065" s="27" t="s">
        <v>3122</v>
      </c>
      <c r="B3065" s="27" t="s">
        <v>6</v>
      </c>
      <c r="C3065" s="27" t="s">
        <v>6</v>
      </c>
      <c r="D3065" s="26" t="s">
        <v>23</v>
      </c>
    </row>
    <row r="3066">
      <c r="A3066" s="27" t="s">
        <v>3123</v>
      </c>
      <c r="B3066" s="27" t="s">
        <v>6</v>
      </c>
      <c r="C3066" s="27" t="s">
        <v>6</v>
      </c>
      <c r="D3066" s="26" t="s">
        <v>6</v>
      </c>
    </row>
    <row r="3067">
      <c r="A3067" s="27" t="s">
        <v>3124</v>
      </c>
      <c r="B3067" s="27" t="s">
        <v>5</v>
      </c>
      <c r="C3067" s="27" t="s">
        <v>5</v>
      </c>
      <c r="D3067" s="26" t="s">
        <v>5</v>
      </c>
    </row>
    <row r="3068">
      <c r="A3068" s="27" t="s">
        <v>3125</v>
      </c>
      <c r="B3068" s="27" t="s">
        <v>6</v>
      </c>
      <c r="C3068" s="27" t="s">
        <v>6</v>
      </c>
      <c r="D3068" s="26" t="s">
        <v>7</v>
      </c>
    </row>
    <row r="3069">
      <c r="A3069" s="27" t="s">
        <v>3126</v>
      </c>
      <c r="B3069" s="27" t="s">
        <v>6</v>
      </c>
      <c r="C3069" s="27" t="s">
        <v>7</v>
      </c>
      <c r="D3069" s="26" t="s">
        <v>7</v>
      </c>
    </row>
    <row r="3070">
      <c r="A3070" s="27" t="s">
        <v>3127</v>
      </c>
      <c r="B3070" s="27" t="s">
        <v>5</v>
      </c>
      <c r="C3070" s="27" t="s">
        <v>7</v>
      </c>
      <c r="D3070" s="26" t="s">
        <v>18</v>
      </c>
    </row>
    <row r="3071">
      <c r="A3071" s="27" t="s">
        <v>3128</v>
      </c>
      <c r="B3071" s="27" t="s">
        <v>6</v>
      </c>
      <c r="C3071" s="27" t="s">
        <v>7</v>
      </c>
      <c r="D3071" s="26" t="s">
        <v>5</v>
      </c>
    </row>
    <row r="3072">
      <c r="A3072" s="27" t="s">
        <v>3129</v>
      </c>
      <c r="B3072" s="27" t="s">
        <v>6</v>
      </c>
      <c r="C3072" s="27" t="s">
        <v>7</v>
      </c>
      <c r="D3072" s="26" t="s">
        <v>6</v>
      </c>
    </row>
    <row r="3073">
      <c r="A3073" s="27" t="s">
        <v>3130</v>
      </c>
      <c r="B3073" s="27" t="s">
        <v>5</v>
      </c>
      <c r="C3073" s="27" t="s">
        <v>7</v>
      </c>
      <c r="D3073" s="26" t="s">
        <v>6</v>
      </c>
    </row>
    <row r="3074">
      <c r="A3074" s="27" t="s">
        <v>3131</v>
      </c>
      <c r="B3074" s="27" t="s">
        <v>6</v>
      </c>
      <c r="C3074" s="27" t="s">
        <v>7</v>
      </c>
      <c r="D3074" s="26" t="s">
        <v>6</v>
      </c>
    </row>
    <row r="3075">
      <c r="A3075" s="27" t="s">
        <v>3132</v>
      </c>
      <c r="B3075" s="27" t="s">
        <v>6</v>
      </c>
      <c r="C3075" s="27" t="s">
        <v>7</v>
      </c>
      <c r="D3075" s="26" t="s">
        <v>7</v>
      </c>
    </row>
    <row r="3076">
      <c r="A3076" s="27" t="s">
        <v>3133</v>
      </c>
      <c r="B3076" s="27" t="s">
        <v>5</v>
      </c>
      <c r="C3076" s="27" t="s">
        <v>6</v>
      </c>
      <c r="D3076" s="26" t="s">
        <v>7</v>
      </c>
    </row>
    <row r="3077">
      <c r="A3077" s="27" t="s">
        <v>3134</v>
      </c>
      <c r="B3077" s="27" t="s">
        <v>5</v>
      </c>
      <c r="C3077" s="27" t="s">
        <v>7</v>
      </c>
      <c r="D3077" s="26" t="s">
        <v>5</v>
      </c>
    </row>
    <row r="3078">
      <c r="A3078" s="27" t="s">
        <v>3135</v>
      </c>
      <c r="B3078" s="27" t="s">
        <v>23</v>
      </c>
      <c r="C3078" s="27" t="s">
        <v>7</v>
      </c>
      <c r="D3078" s="26" t="s">
        <v>5</v>
      </c>
    </row>
    <row r="3079">
      <c r="A3079" s="27" t="s">
        <v>3136</v>
      </c>
      <c r="B3079" s="27" t="s">
        <v>6</v>
      </c>
      <c r="C3079" s="27" t="s">
        <v>7</v>
      </c>
      <c r="D3079" s="26" t="s">
        <v>6</v>
      </c>
    </row>
    <row r="3080">
      <c r="A3080" s="27" t="s">
        <v>3137</v>
      </c>
      <c r="B3080" s="27" t="s">
        <v>5</v>
      </c>
      <c r="C3080" s="27" t="s">
        <v>99</v>
      </c>
      <c r="D3080" s="26" t="s">
        <v>10</v>
      </c>
    </row>
    <row r="3081">
      <c r="A3081" s="27" t="s">
        <v>3138</v>
      </c>
      <c r="B3081" s="27" t="s">
        <v>10</v>
      </c>
      <c r="C3081" s="27" t="s">
        <v>7</v>
      </c>
      <c r="D3081" s="26" t="s">
        <v>5</v>
      </c>
    </row>
    <row r="3082">
      <c r="A3082" s="27" t="s">
        <v>3139</v>
      </c>
      <c r="B3082" s="27" t="s">
        <v>10</v>
      </c>
      <c r="C3082" s="27" t="s">
        <v>5</v>
      </c>
      <c r="D3082" s="26" t="s">
        <v>6</v>
      </c>
    </row>
    <row r="3083">
      <c r="A3083" s="27" t="s">
        <v>3140</v>
      </c>
      <c r="B3083" s="27" t="s">
        <v>7</v>
      </c>
      <c r="C3083" s="27" t="s">
        <v>7</v>
      </c>
      <c r="D3083" s="26" t="s">
        <v>6</v>
      </c>
    </row>
    <row r="3084">
      <c r="A3084" s="27" t="s">
        <v>3141</v>
      </c>
      <c r="B3084" s="27" t="s">
        <v>6</v>
      </c>
      <c r="C3084" s="27" t="s">
        <v>6</v>
      </c>
      <c r="D3084" s="26" t="s">
        <v>30</v>
      </c>
    </row>
    <row r="3085">
      <c r="A3085" s="27" t="s">
        <v>3142</v>
      </c>
      <c r="B3085" s="27" t="s">
        <v>6</v>
      </c>
      <c r="C3085" s="27" t="s">
        <v>42</v>
      </c>
      <c r="D3085" s="26" t="s">
        <v>6</v>
      </c>
    </row>
    <row r="3086">
      <c r="A3086" s="27" t="s">
        <v>3143</v>
      </c>
      <c r="B3086" s="27" t="s">
        <v>6</v>
      </c>
      <c r="C3086" s="27" t="s">
        <v>7</v>
      </c>
      <c r="D3086" s="26" t="s">
        <v>7</v>
      </c>
    </row>
    <row r="3087">
      <c r="A3087" s="27" t="s">
        <v>3144</v>
      </c>
      <c r="B3087" s="27" t="s">
        <v>6</v>
      </c>
      <c r="C3087" s="27" t="s">
        <v>7</v>
      </c>
      <c r="D3087" s="26" t="s">
        <v>7</v>
      </c>
    </row>
    <row r="3088">
      <c r="A3088" s="27" t="s">
        <v>3145</v>
      </c>
      <c r="B3088" s="27" t="s">
        <v>6</v>
      </c>
      <c r="C3088" s="27" t="s">
        <v>6</v>
      </c>
      <c r="D3088" s="26" t="s">
        <v>7</v>
      </c>
    </row>
    <row r="3089">
      <c r="A3089" s="27" t="s">
        <v>3146</v>
      </c>
      <c r="B3089" s="27" t="s">
        <v>5</v>
      </c>
      <c r="C3089" s="27" t="s">
        <v>7</v>
      </c>
      <c r="D3089" s="26" t="s">
        <v>5</v>
      </c>
    </row>
    <row r="3090">
      <c r="A3090" s="27" t="s">
        <v>3147</v>
      </c>
      <c r="B3090" s="27" t="s">
        <v>18</v>
      </c>
      <c r="C3090" s="27" t="s">
        <v>99</v>
      </c>
      <c r="D3090" s="26" t="s">
        <v>6</v>
      </c>
    </row>
    <row r="3091">
      <c r="A3091" s="27" t="s">
        <v>3148</v>
      </c>
      <c r="B3091" s="27" t="s">
        <v>10</v>
      </c>
      <c r="C3091" s="27" t="s">
        <v>10</v>
      </c>
      <c r="D3091" s="26" t="s">
        <v>5</v>
      </c>
    </row>
    <row r="3092">
      <c r="A3092" s="27" t="s">
        <v>3149</v>
      </c>
      <c r="B3092" s="27" t="s">
        <v>6</v>
      </c>
      <c r="C3092" s="27" t="s">
        <v>5</v>
      </c>
      <c r="D3092" s="26" t="s">
        <v>6</v>
      </c>
    </row>
    <row r="3093">
      <c r="A3093" s="27" t="s">
        <v>3150</v>
      </c>
      <c r="B3093" s="27" t="s">
        <v>10</v>
      </c>
      <c r="C3093" s="27" t="s">
        <v>10</v>
      </c>
      <c r="D3093" s="26" t="s">
        <v>7</v>
      </c>
    </row>
    <row r="3094">
      <c r="A3094" s="27" t="s">
        <v>3151</v>
      </c>
      <c r="B3094" s="27" t="s">
        <v>6</v>
      </c>
      <c r="C3094" s="27" t="s">
        <v>7</v>
      </c>
      <c r="D3094" s="26" t="s">
        <v>6</v>
      </c>
    </row>
    <row r="3095">
      <c r="A3095" s="27" t="s">
        <v>3152</v>
      </c>
      <c r="B3095" s="27" t="s">
        <v>10</v>
      </c>
      <c r="C3095" s="27" t="s">
        <v>5</v>
      </c>
      <c r="D3095" s="26" t="s">
        <v>5</v>
      </c>
    </row>
    <row r="3096">
      <c r="A3096" s="27" t="s">
        <v>3153</v>
      </c>
      <c r="B3096" s="27" t="s">
        <v>5</v>
      </c>
      <c r="C3096" s="27" t="s">
        <v>5</v>
      </c>
      <c r="D3096" s="26" t="s">
        <v>5</v>
      </c>
    </row>
    <row r="3097">
      <c r="A3097" s="27" t="s">
        <v>3154</v>
      </c>
      <c r="B3097" s="27" t="s">
        <v>6</v>
      </c>
      <c r="C3097" s="27" t="s">
        <v>5</v>
      </c>
      <c r="D3097" s="26" t="s">
        <v>5</v>
      </c>
    </row>
    <row r="3098">
      <c r="A3098" s="27" t="s">
        <v>3155</v>
      </c>
      <c r="B3098" s="27" t="s">
        <v>5</v>
      </c>
      <c r="C3098" s="27" t="s">
        <v>23</v>
      </c>
      <c r="D3098" s="26" t="s">
        <v>99</v>
      </c>
    </row>
    <row r="3099">
      <c r="A3099" s="27" t="s">
        <v>3156</v>
      </c>
      <c r="B3099" s="27" t="s">
        <v>6</v>
      </c>
      <c r="C3099" s="27" t="s">
        <v>6</v>
      </c>
      <c r="D3099" s="26" t="s">
        <v>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9.86"/>
  </cols>
  <sheetData>
    <row r="1">
      <c r="A1" s="28" t="s">
        <v>33</v>
      </c>
      <c r="B1" s="28" t="s">
        <v>38</v>
      </c>
      <c r="C1" s="29" t="s">
        <v>39</v>
      </c>
      <c r="D1" s="29"/>
    </row>
    <row r="2">
      <c r="A2" s="30" t="s">
        <v>42</v>
      </c>
      <c r="B2" s="31" t="s">
        <v>44</v>
      </c>
      <c r="C2" s="31"/>
      <c r="D2" s="31"/>
    </row>
    <row r="3">
      <c r="A3" s="30" t="s">
        <v>47</v>
      </c>
      <c r="B3" s="31" t="s">
        <v>48</v>
      </c>
      <c r="C3" s="31"/>
      <c r="D3" s="31"/>
    </row>
    <row r="4">
      <c r="A4" s="27" t="s">
        <v>50</v>
      </c>
      <c r="B4" s="27" t="s">
        <v>51</v>
      </c>
      <c r="C4" s="27"/>
    </row>
    <row r="5">
      <c r="A5" s="30" t="s">
        <v>14</v>
      </c>
      <c r="B5" s="31" t="s">
        <v>53</v>
      </c>
      <c r="C5" s="31"/>
      <c r="D5" s="31"/>
    </row>
    <row r="6">
      <c r="A6" s="30" t="s">
        <v>7</v>
      </c>
      <c r="B6" s="31" t="s">
        <v>54</v>
      </c>
      <c r="C6" s="31"/>
      <c r="D6" s="31"/>
    </row>
    <row r="7">
      <c r="A7" s="30" t="s">
        <v>59</v>
      </c>
      <c r="B7" s="31" t="s">
        <v>60</v>
      </c>
      <c r="C7" s="31"/>
      <c r="D7" s="31"/>
    </row>
    <row r="8">
      <c r="A8" s="30" t="s">
        <v>63</v>
      </c>
      <c r="B8" s="31" t="s">
        <v>64</v>
      </c>
      <c r="C8" s="31"/>
      <c r="D8" s="31"/>
    </row>
    <row r="9">
      <c r="A9" s="30" t="s">
        <v>66</v>
      </c>
      <c r="B9" s="31" t="s">
        <v>68</v>
      </c>
      <c r="C9" s="31"/>
      <c r="D9" s="31"/>
    </row>
    <row r="10">
      <c r="A10" s="30" t="s">
        <v>70</v>
      </c>
      <c r="B10" s="31" t="s">
        <v>71</v>
      </c>
      <c r="C10" s="31" t="s">
        <v>73</v>
      </c>
      <c r="D10" s="31"/>
    </row>
    <row r="11">
      <c r="A11" s="30" t="s">
        <v>10</v>
      </c>
      <c r="B11" s="31" t="s">
        <v>75</v>
      </c>
      <c r="C11" s="31"/>
      <c r="D11" s="31"/>
    </row>
    <row r="12">
      <c r="A12" s="30" t="s">
        <v>18</v>
      </c>
      <c r="B12" s="31" t="s">
        <v>77</v>
      </c>
      <c r="C12" s="31"/>
      <c r="D12" s="31"/>
    </row>
    <row r="13">
      <c r="A13" s="30" t="s">
        <v>5</v>
      </c>
      <c r="B13" s="31" t="s">
        <v>80</v>
      </c>
      <c r="C13" s="31"/>
      <c r="D13" s="31"/>
    </row>
    <row r="14">
      <c r="A14" s="30" t="s">
        <v>82</v>
      </c>
      <c r="B14" s="31" t="s">
        <v>83</v>
      </c>
      <c r="C14" s="31" t="s">
        <v>84</v>
      </c>
      <c r="D14" s="31"/>
    </row>
    <row r="15">
      <c r="A15" s="30" t="s">
        <v>6</v>
      </c>
      <c r="B15" s="31" t="s">
        <v>87</v>
      </c>
      <c r="C15" s="31"/>
      <c r="D15" s="31"/>
    </row>
    <row r="16">
      <c r="A16" s="30" t="s">
        <v>88</v>
      </c>
      <c r="B16" s="31" t="s">
        <v>90</v>
      </c>
      <c r="C16" s="31"/>
      <c r="D16" s="31"/>
    </row>
    <row r="17">
      <c r="A17" s="30" t="s">
        <v>23</v>
      </c>
      <c r="B17" s="31" t="s">
        <v>92</v>
      </c>
      <c r="C17" s="31"/>
      <c r="D17" s="31"/>
    </row>
    <row r="18">
      <c r="A18" s="30" t="s">
        <v>93</v>
      </c>
      <c r="B18" s="31" t="s">
        <v>95</v>
      </c>
      <c r="C18" s="31"/>
      <c r="D18" s="31"/>
    </row>
    <row r="19">
      <c r="A19" s="30" t="s">
        <v>96</v>
      </c>
      <c r="B19" s="31" t="s">
        <v>98</v>
      </c>
      <c r="C19" s="31"/>
      <c r="D19" s="31"/>
    </row>
    <row r="20">
      <c r="A20" s="30" t="s">
        <v>101</v>
      </c>
      <c r="B20" s="30" t="s">
        <v>102</v>
      </c>
      <c r="C20" s="32">
        <v>43587.0</v>
      </c>
    </row>
    <row r="21">
      <c r="A21" s="30" t="s">
        <v>99</v>
      </c>
      <c r="B21" s="31" t="s">
        <v>106</v>
      </c>
      <c r="C21" s="31"/>
      <c r="D21" s="31"/>
    </row>
    <row r="22">
      <c r="A22" s="27" t="s">
        <v>109</v>
      </c>
      <c r="B22" s="31" t="s">
        <v>110</v>
      </c>
      <c r="C22" s="31"/>
      <c r="D22" s="31"/>
    </row>
    <row r="23">
      <c r="A23" s="30" t="s">
        <v>112</v>
      </c>
      <c r="B23" s="31" t="s">
        <v>113</v>
      </c>
      <c r="C23" s="31"/>
      <c r="D23" s="31"/>
    </row>
    <row r="24">
      <c r="A24" s="27" t="s">
        <v>115</v>
      </c>
      <c r="B24" s="27" t="s">
        <v>116</v>
      </c>
      <c r="C24" s="27"/>
    </row>
    <row r="25">
      <c r="A25" s="30" t="s">
        <v>117</v>
      </c>
      <c r="B25" s="31" t="s">
        <v>118</v>
      </c>
      <c r="C25" s="31"/>
      <c r="D25" s="31"/>
    </row>
  </sheetData>
  <drawing r:id="rId1"/>
</worksheet>
</file>